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6 重点医師偏在対策支援区域における医師の勤務・生活環境改善のための施設整備事業\R8\事業実施に向けて\事業募集\260423_ホームページ（掲載データ）\"/>
    </mc:Choice>
  </mc:AlternateContent>
  <xr:revisionPtr revIDLastSave="0" documentId="13_ncr:1_{49BF0862-35D2-4939-B992-FFA739CA0638}" xr6:coauthVersionLast="47" xr6:coauthVersionMax="47" xr10:uidLastSave="{00000000-0000-0000-0000-000000000000}"/>
  <bookViews>
    <workbookView xWindow="28680" yWindow="-120" windowWidth="29040" windowHeight="15720" tabRatio="977" xr2:uid="{00000000-000D-0000-FFFF-FFFF00000000}"/>
  </bookViews>
  <sheets>
    <sheet name="(様式1) 総括表（勤務・生活）" sheetId="3" r:id="rId1"/>
    <sheet name="【記入例】(様式1) 総括表" sheetId="48" r:id="rId2"/>
    <sheet name="(様式1-2）先行的な医師偏在是正プラン医療機関（勤務・生活）" sheetId="55" r:id="rId3"/>
    <sheet name="【記載例】先行的な医師偏在是正プラン（１）勤務・生活" sheetId="57" r:id="rId4"/>
    <sheet name="管理用（このシートは削除しないでください）" sheetId="9" state="hidden" r:id="rId5"/>
  </sheets>
  <definedNames>
    <definedName name="_xlnm._FilterDatabase" localSheetId="0" hidden="1">'(様式1) 総括表（勤務・生活）'!$B$6:$U$27</definedName>
    <definedName name="_xlnm._FilterDatabase" localSheetId="1" hidden="1">'【記入例】(様式1) 総括表'!$B$6:$U$9</definedName>
    <definedName name="_xlnm.Print_Area" localSheetId="0">'(様式1) 総括表（勤務・生活）'!$A$1:$Z$46</definedName>
    <definedName name="_xlnm.Print_Area" localSheetId="2">'(様式1-2）先行的な医師偏在是正プラン医療機関（勤務・生活）'!$A$1:$N$16</definedName>
    <definedName name="_xlnm.Print_Area" localSheetId="3">'【記載例】先行的な医師偏在是正プラン（１）勤務・生活'!$A$1:$N$13</definedName>
    <definedName name="_xlnm.Print_Area" localSheetId="1">'【記入例】(様式1) 総括表'!$A$1:$Y$28</definedName>
    <definedName name="_xlnm.Print_Area" localSheetId="4">'管理用（このシートは削除しないでください）'!$A$1:$W$64</definedName>
    <definedName name="_xlnm.Print_Titles" localSheetId="0">'(様式1) 総括表（勤務・生活）'!$1:$6</definedName>
    <definedName name="_xlnm.Print_Titles" localSheetId="1">'【記入例】(様式1) 総括表'!$1:$6</definedName>
    <definedName name="へき地医療拠点病院施設整備事業">'管理用（このシートは削除しないでください）'!$M$4:$M$7</definedName>
    <definedName name="へき地診療所施設整備事業">'管理用（このシートは削除しないでください）'!$H$4:$H$8</definedName>
    <definedName name="へき地保健指導所施設整備事業">'管理用（このシートは削除しないでください）'!$J$4:$J$6</definedName>
    <definedName name="医師臨床研修病院研修医環境整備事業">'管理用（このシートは削除しないでください）'!$N$4</definedName>
    <definedName name="院内感染対策施設整備事業">'管理用（このシートは削除しないでください）'!$S$4</definedName>
    <definedName name="過疎地域等特定診療所施設整備事業">'管理用（このシートは削除しないでください）'!$I$4:$I$7</definedName>
    <definedName name="研修医のための研修施設整備事業">'管理用（このシートは削除しないでください）'!$K$4</definedName>
    <definedName name="産科医療機関施設整備事業">'管理用（このシートは削除しないでください）'!#REF!</definedName>
    <definedName name="死亡時画像診断システム施設整備事業">'管理用（このシートは削除しないでください）'!$Q$4</definedName>
    <definedName name="重点医師偏在対策支援区域における診療所の承継・開業支援事業">'管理用（このシートは削除しないでください）'!$U$4:$U$6</definedName>
    <definedName name="南海トラフ地震に係る津波避難対策緊急事業">'管理用（このシートは削除しないでください）'!$R$4:$R$5</definedName>
    <definedName name="分娩取扱施設施設整備事業">'管理用（このシートは削除しないでください）'!$P$4:$P$5</definedName>
    <definedName name="補助事業名">'管理用（このシートは削除しないでください）'!$H$3:$U$3</definedName>
    <definedName name="有床診療所等スプリンクラー等施設整備事業">'管理用（このシートは削除しないでください）'!#REF!</definedName>
    <definedName name="離島等患者宿泊施設施設整備事業">'管理用（このシートは削除しないでください）'!$O$4</definedName>
    <definedName name="臨床研修病院施設整備事業">'管理用（このシートは削除しないでください）'!$L$4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48" l="1"/>
  <c r="AC7" i="48"/>
  <c r="AB7" i="48"/>
  <c r="AA7" i="48"/>
  <c r="Z7" i="48"/>
  <c r="Q7" i="48"/>
  <c r="R7" i="48" s="1"/>
  <c r="M7" i="48"/>
  <c r="K7" i="48"/>
  <c r="N9" i="48"/>
  <c r="AA7" i="3"/>
  <c r="I9" i="48"/>
  <c r="J9" i="48"/>
  <c r="S9" i="48"/>
  <c r="K8" i="48"/>
  <c r="Z8" i="48"/>
  <c r="AD8" i="48"/>
  <c r="AC8" i="48"/>
  <c r="AB8" i="48"/>
  <c r="AA8" i="48"/>
  <c r="Q8" i="48"/>
  <c r="R8" i="48" s="1"/>
  <c r="M8" i="48"/>
  <c r="AF7" i="48" l="1"/>
  <c r="AE7" i="48"/>
  <c r="T7" i="48"/>
  <c r="U7" i="48" s="1"/>
  <c r="T8" i="48"/>
  <c r="U8" i="48" s="1"/>
  <c r="AF8" i="48"/>
  <c r="AE8" i="48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7" i="3"/>
  <c r="Q7" i="3"/>
  <c r="Q9" i="48" l="1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7" i="3"/>
  <c r="Q8" i="3"/>
  <c r="Q9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AG8" i="3" l="1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3" i="3"/>
  <c r="AG24" i="3"/>
  <c r="AG25" i="3"/>
  <c r="AG26" i="3"/>
  <c r="AG7" i="3"/>
  <c r="AC7" i="3" l="1"/>
  <c r="AD7" i="3"/>
  <c r="AE7" i="3"/>
  <c r="K9" i="48" l="1"/>
  <c r="AA8" i="3"/>
  <c r="AB8" i="3"/>
  <c r="AC8" i="3"/>
  <c r="AD8" i="3"/>
  <c r="AE8" i="3"/>
  <c r="AA9" i="3"/>
  <c r="AB9" i="3"/>
  <c r="AC9" i="3"/>
  <c r="AD9" i="3"/>
  <c r="AE9" i="3"/>
  <c r="AA10" i="3"/>
  <c r="AB10" i="3"/>
  <c r="AC10" i="3"/>
  <c r="AD10" i="3"/>
  <c r="AE10" i="3"/>
  <c r="AA11" i="3"/>
  <c r="AB11" i="3"/>
  <c r="AC11" i="3"/>
  <c r="AD11" i="3"/>
  <c r="AE11" i="3"/>
  <c r="AA12" i="3"/>
  <c r="AB12" i="3"/>
  <c r="AC12" i="3"/>
  <c r="AD12" i="3"/>
  <c r="AE12" i="3"/>
  <c r="AA13" i="3"/>
  <c r="AB13" i="3"/>
  <c r="AC13" i="3"/>
  <c r="AD13" i="3"/>
  <c r="AE13" i="3"/>
  <c r="AA14" i="3"/>
  <c r="AB14" i="3"/>
  <c r="AC14" i="3"/>
  <c r="AD14" i="3"/>
  <c r="AE14" i="3"/>
  <c r="AA15" i="3"/>
  <c r="AB15" i="3"/>
  <c r="AC15" i="3"/>
  <c r="AD15" i="3"/>
  <c r="AE15" i="3"/>
  <c r="AA16" i="3"/>
  <c r="AB16" i="3"/>
  <c r="AC16" i="3"/>
  <c r="AD16" i="3"/>
  <c r="AE16" i="3"/>
  <c r="AA17" i="3"/>
  <c r="AB17" i="3"/>
  <c r="AC17" i="3"/>
  <c r="AD17" i="3"/>
  <c r="AE17" i="3"/>
  <c r="AA18" i="3"/>
  <c r="AB18" i="3"/>
  <c r="AC18" i="3"/>
  <c r="AD18" i="3"/>
  <c r="AE18" i="3"/>
  <c r="AA19" i="3"/>
  <c r="AB19" i="3"/>
  <c r="AC19" i="3"/>
  <c r="AD19" i="3"/>
  <c r="AE19" i="3"/>
  <c r="AA20" i="3"/>
  <c r="AB20" i="3"/>
  <c r="AC20" i="3"/>
  <c r="AD20" i="3"/>
  <c r="AE20" i="3"/>
  <c r="AA21" i="3"/>
  <c r="AB21" i="3"/>
  <c r="AC21" i="3"/>
  <c r="AD21" i="3"/>
  <c r="AE21" i="3"/>
  <c r="AA22" i="3"/>
  <c r="AB22" i="3"/>
  <c r="AC22" i="3"/>
  <c r="AD22" i="3"/>
  <c r="AE22" i="3"/>
  <c r="AA23" i="3"/>
  <c r="AB23" i="3"/>
  <c r="AC23" i="3"/>
  <c r="AD23" i="3"/>
  <c r="AE23" i="3"/>
  <c r="AA24" i="3"/>
  <c r="AB24" i="3"/>
  <c r="AC24" i="3"/>
  <c r="AD24" i="3"/>
  <c r="AE24" i="3"/>
  <c r="AA25" i="3"/>
  <c r="AB25" i="3"/>
  <c r="AC25" i="3"/>
  <c r="AD25" i="3"/>
  <c r="AE25" i="3"/>
  <c r="AA26" i="3"/>
  <c r="AB26" i="3"/>
  <c r="AC26" i="3"/>
  <c r="AD26" i="3"/>
  <c r="AE26" i="3"/>
  <c r="R9" i="48" l="1"/>
  <c r="AB7" i="3"/>
  <c r="T9" i="48" l="1"/>
  <c r="M7" i="3"/>
  <c r="K7" i="3"/>
  <c r="U9" i="48" l="1"/>
  <c r="R7" i="3"/>
  <c r="S27" i="3" l="1"/>
  <c r="N27" i="3"/>
  <c r="J27" i="3"/>
  <c r="I27" i="3"/>
  <c r="U26" i="3" l="1"/>
  <c r="U25" i="3"/>
  <c r="U24" i="3"/>
  <c r="U23" i="3"/>
  <c r="U22" i="3"/>
  <c r="U21" i="3"/>
  <c r="U20" i="3"/>
  <c r="U19" i="3"/>
  <c r="U18" i="3"/>
  <c r="U17" i="3"/>
  <c r="U16" i="3"/>
  <c r="U15" i="3"/>
  <c r="U14" i="3"/>
  <c r="U13" i="3"/>
  <c r="U12" i="3"/>
  <c r="U11" i="3"/>
  <c r="U10" i="3"/>
  <c r="T27" i="3"/>
  <c r="U9" i="3"/>
  <c r="U8" i="3"/>
  <c r="R26" i="3"/>
  <c r="M26" i="3"/>
  <c r="K26" i="3"/>
  <c r="R25" i="3"/>
  <c r="M25" i="3"/>
  <c r="K25" i="3"/>
  <c r="R24" i="3"/>
  <c r="M24" i="3"/>
  <c r="K24" i="3"/>
  <c r="R23" i="3"/>
  <c r="M23" i="3"/>
  <c r="K23" i="3"/>
  <c r="R22" i="3"/>
  <c r="M22" i="3"/>
  <c r="K22" i="3"/>
  <c r="R21" i="3"/>
  <c r="M21" i="3"/>
  <c r="K21" i="3"/>
  <c r="R20" i="3"/>
  <c r="M20" i="3"/>
  <c r="K20" i="3"/>
  <c r="R19" i="3"/>
  <c r="M19" i="3"/>
  <c r="K19" i="3"/>
  <c r="R18" i="3"/>
  <c r="M18" i="3"/>
  <c r="K18" i="3"/>
  <c r="R17" i="3"/>
  <c r="M17" i="3"/>
  <c r="K17" i="3"/>
  <c r="R16" i="3"/>
  <c r="M16" i="3"/>
  <c r="K16" i="3"/>
  <c r="R15" i="3"/>
  <c r="M15" i="3"/>
  <c r="K15" i="3"/>
  <c r="U7" i="3" l="1"/>
  <c r="U27" i="3" s="1"/>
  <c r="R14" i="3"/>
  <c r="R13" i="3"/>
  <c r="R12" i="3"/>
  <c r="R11" i="3"/>
  <c r="R10" i="3"/>
  <c r="R9" i="3"/>
  <c r="M14" i="3"/>
  <c r="M13" i="3"/>
  <c r="M12" i="3"/>
  <c r="M11" i="3"/>
  <c r="M10" i="3"/>
  <c r="M9" i="3"/>
  <c r="M8" i="3"/>
  <c r="K14" i="3"/>
  <c r="K13" i="3"/>
  <c r="K12" i="3"/>
  <c r="K11" i="3"/>
  <c r="K10" i="3"/>
  <c r="K9" i="3"/>
  <c r="K8" i="3"/>
  <c r="R8" i="3" l="1"/>
  <c r="R27" i="3" s="1"/>
  <c r="Q27" i="3"/>
  <c r="K2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  <author>齊木 大悟(saiki-daigo.oe8)</author>
    <author>胡 高博(ebisu-takahiro.jh6)</author>
  </authors>
  <commentList>
    <comment ref="I4" authorId="0" shapeId="0" xr:uid="{D85EA66E-17BD-4C84-9886-3C4898C201EF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J4" authorId="1" shapeId="0" xr:uid="{CF65A8DA-D986-4C29-B624-EF5817417BA9}">
      <text>
        <r>
          <rPr>
            <b/>
            <sz val="9"/>
            <color indexed="81"/>
            <rFont val="MS P ゴシック"/>
            <family val="3"/>
            <charset val="128"/>
          </rPr>
          <t>借入金は含めない</t>
        </r>
      </text>
    </comment>
    <comment ref="S4" authorId="0" shapeId="0" xr:uid="{5FA68CD3-117A-4E7A-966A-AF0C66346B2F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  <comment ref="P5" authorId="2" shapeId="0" xr:uid="{8F3E09B3-FE6D-495E-8292-1C1368978B7E}">
      <text>
        <r>
          <rPr>
            <sz val="11"/>
            <color indexed="81"/>
            <rFont val="ＭＳ Ｐゴシック"/>
            <family val="3"/>
            <charset val="128"/>
            <scheme val="minor"/>
          </rPr>
          <t>鉄筋コンクリート：484,000円
ブロック　　　　　 ：214,000円
木造　　　　　　　 ：355,000円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I4" authorId="0" shapeId="0" xr:uid="{4488294F-ADE7-4CA3-A91B-60B999484DFC}">
      <text>
        <r>
          <rPr>
            <sz val="11"/>
            <color indexed="81"/>
            <rFont val="ＭＳ Ｐゴシック"/>
            <family val="3"/>
            <charset val="128"/>
          </rPr>
          <t>消費税込みの額を記載すること</t>
        </r>
      </text>
    </comment>
    <comment ref="S4" authorId="0" shapeId="0" xr:uid="{43153A58-46F6-4051-B932-9A52F7B9E5FF}">
      <text>
        <r>
          <rPr>
            <sz val="11"/>
            <color indexed="81"/>
            <rFont val="ＭＳ Ｐゴシック"/>
            <family val="3"/>
            <charset val="128"/>
          </rPr>
          <t>・必ず記載すること
・都道府県自らが実施主体の場合は「-」（半角ハイフン）を入力</t>
        </r>
      </text>
    </comment>
  </commentList>
</comments>
</file>

<file path=xl/sharedStrings.xml><?xml version="1.0" encoding="utf-8"?>
<sst xmlns="http://schemas.openxmlformats.org/spreadsheetml/2006/main" count="427" uniqueCount="249">
  <si>
    <t>Ａ</t>
  </si>
  <si>
    <t>Ｂ</t>
  </si>
  <si>
    <t>Ａ－Ｂ＝Ｃ</t>
  </si>
  <si>
    <t>Ｄ</t>
  </si>
  <si>
    <t>Ｅ</t>
  </si>
  <si>
    <t>Ｆ</t>
  </si>
  <si>
    <t>Ｇ</t>
  </si>
  <si>
    <t>Ｈ</t>
  </si>
  <si>
    <t>Ｉ</t>
  </si>
  <si>
    <t>都道府県</t>
  </si>
  <si>
    <t>補助事業者名</t>
  </si>
  <si>
    <t>施　設　名</t>
  </si>
  <si>
    <t>総事業費</t>
  </si>
  <si>
    <t>差引事業費</t>
  </si>
  <si>
    <t>対象経費の支出予定額</t>
  </si>
  <si>
    <t>基　　　準　　　額</t>
  </si>
  <si>
    <t>所　在　地</t>
  </si>
  <si>
    <t>単価</t>
  </si>
  <si>
    <t>金額</t>
  </si>
  <si>
    <t>市町村名</t>
  </si>
  <si>
    <t>円</t>
  </si>
  <si>
    <t>開　設　者</t>
    <phoneticPr fontId="11"/>
  </si>
  <si>
    <t>選　定　額</t>
    <phoneticPr fontId="11"/>
  </si>
  <si>
    <t>事業区分</t>
    <rPh sb="0" eb="2">
      <t>ジギョウ</t>
    </rPh>
    <rPh sb="2" eb="4">
      <t>クブン</t>
    </rPh>
    <phoneticPr fontId="11"/>
  </si>
  <si>
    <t>施工内容</t>
    <rPh sb="0" eb="2">
      <t>セコウ</t>
    </rPh>
    <rPh sb="2" eb="4">
      <t>ナイヨウ</t>
    </rPh>
    <phoneticPr fontId="11"/>
  </si>
  <si>
    <t>構造</t>
    <rPh sb="0" eb="2">
      <t>コウゾウ</t>
    </rPh>
    <phoneticPr fontId="11"/>
  </si>
  <si>
    <t>鉄骨鉄筋コンクリート造</t>
    <rPh sb="0" eb="2">
      <t>テッコツ</t>
    </rPh>
    <rPh sb="2" eb="4">
      <t>テッキン</t>
    </rPh>
    <phoneticPr fontId="11"/>
  </si>
  <si>
    <t>鉄筋コンクリート造</t>
    <rPh sb="0" eb="2">
      <t>テッキン</t>
    </rPh>
    <phoneticPr fontId="11"/>
  </si>
  <si>
    <t>鉄骨造（鉄筋コンクリート造と同等の強度）</t>
    <rPh sb="0" eb="2">
      <t>テッコツ</t>
    </rPh>
    <rPh sb="4" eb="6">
      <t>テッキン</t>
    </rPh>
    <rPh sb="12" eb="13">
      <t>ヅク</t>
    </rPh>
    <rPh sb="14" eb="16">
      <t>ドウトウ</t>
    </rPh>
    <rPh sb="17" eb="19">
      <t>キョウド</t>
    </rPh>
    <phoneticPr fontId="11"/>
  </si>
  <si>
    <t>鉄骨造（ブロック造と同等の強度）</t>
    <rPh sb="0" eb="2">
      <t>テッコツ</t>
    </rPh>
    <rPh sb="8" eb="9">
      <t>ツク</t>
    </rPh>
    <rPh sb="10" eb="12">
      <t>ドウトウ</t>
    </rPh>
    <rPh sb="13" eb="15">
      <t>キョウド</t>
    </rPh>
    <phoneticPr fontId="11"/>
  </si>
  <si>
    <t>ブロック造</t>
    <rPh sb="4" eb="5">
      <t>ヅク</t>
    </rPh>
    <phoneticPr fontId="11"/>
  </si>
  <si>
    <t>木造</t>
    <rPh sb="0" eb="2">
      <t>モクゾウ</t>
    </rPh>
    <phoneticPr fontId="11"/>
  </si>
  <si>
    <t>プレハブ造</t>
    <rPh sb="4" eb="5">
      <t>ツク</t>
    </rPh>
    <phoneticPr fontId="11"/>
  </si>
  <si>
    <t>-</t>
  </si>
  <si>
    <t>その他</t>
    <rPh sb="2" eb="3">
      <t>タ</t>
    </rPh>
    <phoneticPr fontId="11"/>
  </si>
  <si>
    <t>看護師住宅</t>
    <rPh sb="0" eb="3">
      <t>カンゴシ</t>
    </rPh>
    <rPh sb="3" eb="5">
      <t>ジュウタク</t>
    </rPh>
    <phoneticPr fontId="11"/>
  </si>
  <si>
    <t>合計</t>
    <rPh sb="0" eb="2">
      <t>ゴウケイ</t>
    </rPh>
    <phoneticPr fontId="11"/>
  </si>
  <si>
    <t>特定地域振興法の指定状況</t>
    <rPh sb="0" eb="2">
      <t>トクテイ</t>
    </rPh>
    <rPh sb="2" eb="4">
      <t>チイキ</t>
    </rPh>
    <rPh sb="4" eb="7">
      <t>シンコウホウ</t>
    </rPh>
    <rPh sb="8" eb="10">
      <t>シテイ</t>
    </rPh>
    <rPh sb="10" eb="12">
      <t>ジョウキョウ</t>
    </rPh>
    <phoneticPr fontId="11"/>
  </si>
  <si>
    <t>「過疎」</t>
    <rPh sb="1" eb="3">
      <t>カソ</t>
    </rPh>
    <phoneticPr fontId="11"/>
  </si>
  <si>
    <t>「離島」</t>
    <rPh sb="1" eb="3">
      <t>リトウ</t>
    </rPh>
    <phoneticPr fontId="11"/>
  </si>
  <si>
    <t>「豪雪」</t>
    <rPh sb="1" eb="3">
      <t>ゴウセツ</t>
    </rPh>
    <phoneticPr fontId="11"/>
  </si>
  <si>
    <t>「特豪」</t>
    <rPh sb="1" eb="2">
      <t>トク</t>
    </rPh>
    <rPh sb="2" eb="3">
      <t>ゴウ</t>
    </rPh>
    <phoneticPr fontId="11"/>
  </si>
  <si>
    <t>「山村」</t>
    <rPh sb="1" eb="3">
      <t>サンソン</t>
    </rPh>
    <phoneticPr fontId="11"/>
  </si>
  <si>
    <t>「奄美」</t>
    <rPh sb="1" eb="3">
      <t>アマミ</t>
    </rPh>
    <phoneticPr fontId="11"/>
  </si>
  <si>
    <t>「小笠原」</t>
    <rPh sb="1" eb="4">
      <t>オガサワラ</t>
    </rPh>
    <phoneticPr fontId="11"/>
  </si>
  <si>
    <t>「半島」</t>
    <rPh sb="1" eb="3">
      <t>ハントウ</t>
    </rPh>
    <phoneticPr fontId="11"/>
  </si>
  <si>
    <t>(4) 沖縄振興特別措置法 第3条第3号の指定地域</t>
    <rPh sb="4" eb="6">
      <t>オキナワ</t>
    </rPh>
    <rPh sb="6" eb="8">
      <t>シンコウ</t>
    </rPh>
    <rPh sb="8" eb="10">
      <t>トクベツ</t>
    </rPh>
    <rPh sb="10" eb="13">
      <t>ソチホウ</t>
    </rPh>
    <rPh sb="14" eb="15">
      <t>ダイ</t>
    </rPh>
    <rPh sb="16" eb="17">
      <t>ジョウ</t>
    </rPh>
    <rPh sb="17" eb="18">
      <t>ダイ</t>
    </rPh>
    <rPh sb="19" eb="20">
      <t>ゴウ</t>
    </rPh>
    <rPh sb="21" eb="23">
      <t>シテイ</t>
    </rPh>
    <rPh sb="23" eb="25">
      <t>チイキ</t>
    </rPh>
    <phoneticPr fontId="11"/>
  </si>
  <si>
    <t>「沖縄離島」</t>
    <rPh sb="1" eb="3">
      <t>オキナワ</t>
    </rPh>
    <rPh sb="3" eb="5">
      <t>リトウ</t>
    </rPh>
    <phoneticPr fontId="11"/>
  </si>
  <si>
    <t>(6) 豪雪地帯対策特別措置法 第2条第1項の指定地域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11"/>
  </si>
  <si>
    <t>(7) 豪雪地帯対策特別措置法 第2条第2項の指定地域</t>
    <rPh sb="4" eb="6">
      <t>ゴウセツ</t>
    </rPh>
    <rPh sb="6" eb="8">
      <t>チタイ</t>
    </rPh>
    <rPh sb="8" eb="10">
      <t>タイサク</t>
    </rPh>
    <rPh sb="10" eb="12">
      <t>トクベツ</t>
    </rPh>
    <rPh sb="12" eb="15">
      <t>ソチホウ</t>
    </rPh>
    <phoneticPr fontId="11"/>
  </si>
  <si>
    <t>(8) 山村振興法 第7条第1項の指定地域</t>
    <rPh sb="4" eb="6">
      <t>サンソン</t>
    </rPh>
    <rPh sb="6" eb="9">
      <t>シンコウホウ</t>
    </rPh>
    <phoneticPr fontId="11"/>
  </si>
  <si>
    <t>(9) 半島振興法 第2条第1項の指定地域</t>
    <rPh sb="4" eb="6">
      <t>ハントウ</t>
    </rPh>
    <rPh sb="6" eb="9">
      <t>シンコウホウ</t>
    </rPh>
    <phoneticPr fontId="11"/>
  </si>
  <si>
    <t>(10) 該当なし</t>
    <rPh sb="5" eb="7">
      <t>ガイトウ</t>
    </rPh>
    <phoneticPr fontId="11"/>
  </si>
  <si>
    <t>(2) 奄美群島振興開発特別措置法第1条の地域</t>
    <rPh sb="4" eb="6">
      <t>アマミ</t>
    </rPh>
    <rPh sb="6" eb="8">
      <t>グントウ</t>
    </rPh>
    <rPh sb="8" eb="10">
      <t>シンコウ</t>
    </rPh>
    <rPh sb="10" eb="12">
      <t>カイハツ</t>
    </rPh>
    <rPh sb="12" eb="14">
      <t>トクベツ</t>
    </rPh>
    <rPh sb="14" eb="17">
      <t>ソチホウ</t>
    </rPh>
    <rPh sb="17" eb="18">
      <t>ダイ</t>
    </rPh>
    <rPh sb="19" eb="20">
      <t>ジョウ</t>
    </rPh>
    <phoneticPr fontId="11"/>
  </si>
  <si>
    <t>(3) 小笠原諸島振興開発特別措置法 第4条第1項の地域</t>
    <rPh sb="4" eb="7">
      <t>オガサワラ</t>
    </rPh>
    <rPh sb="7" eb="9">
      <t>ショトウ</t>
    </rPh>
    <rPh sb="9" eb="11">
      <t>シンコウ</t>
    </rPh>
    <rPh sb="11" eb="13">
      <t>カイハツ</t>
    </rPh>
    <rPh sb="13" eb="15">
      <t>トクベツ</t>
    </rPh>
    <rPh sb="15" eb="18">
      <t>ソチホウ</t>
    </rPh>
    <phoneticPr fontId="11"/>
  </si>
  <si>
    <t>新築</t>
    <rPh sb="0" eb="2">
      <t>シンチク</t>
    </rPh>
    <phoneticPr fontId="11"/>
  </si>
  <si>
    <t>移転新築</t>
    <rPh sb="0" eb="2">
      <t>イテン</t>
    </rPh>
    <rPh sb="2" eb="4">
      <t>シンチク</t>
    </rPh>
    <phoneticPr fontId="11"/>
  </si>
  <si>
    <t>改築</t>
    <rPh sb="0" eb="2">
      <t>カイチク</t>
    </rPh>
    <phoneticPr fontId="11"/>
  </si>
  <si>
    <t>増築</t>
    <rPh sb="0" eb="2">
      <t>ゾウチク</t>
    </rPh>
    <phoneticPr fontId="11"/>
  </si>
  <si>
    <t>改修</t>
    <rPh sb="0" eb="2">
      <t>カイシュウ</t>
    </rPh>
    <phoneticPr fontId="11"/>
  </si>
  <si>
    <t>更衣室</t>
    <rPh sb="0" eb="3">
      <t>コウイシツ</t>
    </rPh>
    <phoneticPr fontId="11"/>
  </si>
  <si>
    <t>設置主体</t>
    <rPh sb="0" eb="2">
      <t>セッチ</t>
    </rPh>
    <rPh sb="2" eb="4">
      <t>シュタイ</t>
    </rPh>
    <phoneticPr fontId="11"/>
  </si>
  <si>
    <t>01 独立行政法人</t>
    <rPh sb="3" eb="5">
      <t>ドクリツ</t>
    </rPh>
    <rPh sb="5" eb="7">
      <t>ギョウセイ</t>
    </rPh>
    <rPh sb="7" eb="9">
      <t>ホウジン</t>
    </rPh>
    <phoneticPr fontId="11"/>
  </si>
  <si>
    <t>02 国立大学法人</t>
    <rPh sb="3" eb="5">
      <t>コクリツ</t>
    </rPh>
    <rPh sb="5" eb="7">
      <t>ダイガク</t>
    </rPh>
    <rPh sb="7" eb="9">
      <t>ホウジン</t>
    </rPh>
    <phoneticPr fontId="11"/>
  </si>
  <si>
    <t>03 国立研究開発法人</t>
    <rPh sb="3" eb="5">
      <t>コクリツ</t>
    </rPh>
    <rPh sb="5" eb="7">
      <t>ケンキュウ</t>
    </rPh>
    <rPh sb="7" eb="9">
      <t>カイハツ</t>
    </rPh>
    <rPh sb="9" eb="11">
      <t>ホウジン</t>
    </rPh>
    <phoneticPr fontId="11"/>
  </si>
  <si>
    <t>04 都道府県</t>
    <rPh sb="3" eb="7">
      <t>トドウフケン</t>
    </rPh>
    <phoneticPr fontId="11"/>
  </si>
  <si>
    <t>05 市町村</t>
    <rPh sb="3" eb="6">
      <t>シチョウソン</t>
    </rPh>
    <phoneticPr fontId="11"/>
  </si>
  <si>
    <t>06 地方独立行政法人</t>
    <rPh sb="3" eb="5">
      <t>チホウ</t>
    </rPh>
    <rPh sb="5" eb="7">
      <t>ドクリツ</t>
    </rPh>
    <rPh sb="7" eb="9">
      <t>ギョウセイ</t>
    </rPh>
    <rPh sb="9" eb="11">
      <t>ホウジン</t>
    </rPh>
    <phoneticPr fontId="11"/>
  </si>
  <si>
    <t>07 日本赤十字社</t>
    <rPh sb="3" eb="5">
      <t>ニホン</t>
    </rPh>
    <rPh sb="5" eb="9">
      <t>セキジュウジシャ</t>
    </rPh>
    <phoneticPr fontId="11"/>
  </si>
  <si>
    <t>08 済生会</t>
    <rPh sb="3" eb="6">
      <t>サイセイカイ</t>
    </rPh>
    <phoneticPr fontId="11"/>
  </si>
  <si>
    <t>09 北海道社会事業協会</t>
    <rPh sb="3" eb="6">
      <t>ホッカイドウ</t>
    </rPh>
    <rPh sb="6" eb="8">
      <t>シャカイ</t>
    </rPh>
    <rPh sb="8" eb="10">
      <t>ジギョウ</t>
    </rPh>
    <rPh sb="10" eb="12">
      <t>キョウカイ</t>
    </rPh>
    <phoneticPr fontId="11"/>
  </si>
  <si>
    <t>10 厚生連</t>
    <rPh sb="3" eb="6">
      <t>コウセイレン</t>
    </rPh>
    <phoneticPr fontId="11"/>
  </si>
  <si>
    <t>11 国民健康保険団体連合会</t>
    <rPh sb="3" eb="5">
      <t>コクミン</t>
    </rPh>
    <rPh sb="5" eb="7">
      <t>ケンコウ</t>
    </rPh>
    <rPh sb="7" eb="9">
      <t>ホケン</t>
    </rPh>
    <rPh sb="9" eb="11">
      <t>ダンタイ</t>
    </rPh>
    <rPh sb="11" eb="14">
      <t>レンゴウカイ</t>
    </rPh>
    <phoneticPr fontId="11"/>
  </si>
  <si>
    <t>12 健康保険組合及びその連合会</t>
    <rPh sb="3" eb="5">
      <t>ケンコウ</t>
    </rPh>
    <rPh sb="5" eb="7">
      <t>ホケン</t>
    </rPh>
    <rPh sb="7" eb="9">
      <t>クミアイ</t>
    </rPh>
    <rPh sb="9" eb="10">
      <t>オヨ</t>
    </rPh>
    <rPh sb="13" eb="16">
      <t>レンゴウカイ</t>
    </rPh>
    <phoneticPr fontId="11"/>
  </si>
  <si>
    <t>13 共済組合及びその連合会</t>
    <rPh sb="3" eb="5">
      <t>キョウサイ</t>
    </rPh>
    <rPh sb="5" eb="7">
      <t>クミアイ</t>
    </rPh>
    <rPh sb="7" eb="8">
      <t>オヨ</t>
    </rPh>
    <rPh sb="11" eb="14">
      <t>レンゴウカイ</t>
    </rPh>
    <phoneticPr fontId="11"/>
  </si>
  <si>
    <t>14 国民健康保険組合</t>
    <rPh sb="3" eb="5">
      <t>コクミン</t>
    </rPh>
    <rPh sb="5" eb="7">
      <t>ケンコウ</t>
    </rPh>
    <rPh sb="7" eb="9">
      <t>ホケン</t>
    </rPh>
    <rPh sb="9" eb="11">
      <t>クミアイ</t>
    </rPh>
    <phoneticPr fontId="11"/>
  </si>
  <si>
    <t>15 公益法人</t>
    <rPh sb="3" eb="5">
      <t>コウエキ</t>
    </rPh>
    <rPh sb="5" eb="7">
      <t>ホウジン</t>
    </rPh>
    <phoneticPr fontId="11"/>
  </si>
  <si>
    <t>16 医療法人</t>
    <rPh sb="3" eb="5">
      <t>イリョウ</t>
    </rPh>
    <rPh sb="5" eb="7">
      <t>ホウジン</t>
    </rPh>
    <phoneticPr fontId="11"/>
  </si>
  <si>
    <t>17 私立学校法人</t>
    <rPh sb="3" eb="5">
      <t>シリツ</t>
    </rPh>
    <rPh sb="5" eb="7">
      <t>ガッコウ</t>
    </rPh>
    <rPh sb="7" eb="9">
      <t>ホウジン</t>
    </rPh>
    <phoneticPr fontId="11"/>
  </si>
  <si>
    <t>18 社会福祉法人</t>
    <rPh sb="3" eb="5">
      <t>シャカイ</t>
    </rPh>
    <rPh sb="5" eb="7">
      <t>フクシ</t>
    </rPh>
    <rPh sb="7" eb="9">
      <t>ホウジン</t>
    </rPh>
    <phoneticPr fontId="11"/>
  </si>
  <si>
    <t>19 医療生協</t>
    <rPh sb="3" eb="5">
      <t>イリョウ</t>
    </rPh>
    <rPh sb="5" eb="7">
      <t>セイキョウ</t>
    </rPh>
    <phoneticPr fontId="11"/>
  </si>
  <si>
    <t>20 会社</t>
    <rPh sb="3" eb="5">
      <t>カイシャ</t>
    </rPh>
    <phoneticPr fontId="11"/>
  </si>
  <si>
    <t>21 その他の法人</t>
    <rPh sb="5" eb="6">
      <t>タ</t>
    </rPh>
    <rPh sb="7" eb="9">
      <t>ホウジン</t>
    </rPh>
    <phoneticPr fontId="11"/>
  </si>
  <si>
    <t>22 個人</t>
    <rPh sb="3" eb="5">
      <t>コジン</t>
    </rPh>
    <phoneticPr fontId="11"/>
  </si>
  <si>
    <t>所在する地域</t>
    <rPh sb="0" eb="2">
      <t>ショザイ</t>
    </rPh>
    <rPh sb="4" eb="6">
      <t>チイキ</t>
    </rPh>
    <phoneticPr fontId="11"/>
  </si>
  <si>
    <t>（ア）離島振興法 第2条第1項の指定地域</t>
    <rPh sb="3" eb="5">
      <t>リトウ</t>
    </rPh>
    <rPh sb="5" eb="8">
      <t>シンコウホウ</t>
    </rPh>
    <phoneticPr fontId="11"/>
  </si>
  <si>
    <t>（イ）奄美群島振興開発特別措置法第1条の地域</t>
    <rPh sb="3" eb="5">
      <t>アマミ</t>
    </rPh>
    <rPh sb="5" eb="7">
      <t>グントウ</t>
    </rPh>
    <rPh sb="7" eb="9">
      <t>シンコウ</t>
    </rPh>
    <rPh sb="9" eb="11">
      <t>カイハツ</t>
    </rPh>
    <rPh sb="11" eb="13">
      <t>トクベツ</t>
    </rPh>
    <rPh sb="13" eb="16">
      <t>ソチホウ</t>
    </rPh>
    <rPh sb="16" eb="17">
      <t>ダイ</t>
    </rPh>
    <rPh sb="18" eb="19">
      <t>ジョウ</t>
    </rPh>
    <phoneticPr fontId="11"/>
  </si>
  <si>
    <t>（ウ）小笠原諸島振興開発特別措置法 第4条第1項の地域</t>
    <rPh sb="3" eb="6">
      <t>オガサワラ</t>
    </rPh>
    <rPh sb="6" eb="8">
      <t>ショトウ</t>
    </rPh>
    <rPh sb="8" eb="10">
      <t>シンコウ</t>
    </rPh>
    <rPh sb="10" eb="12">
      <t>カイハツ</t>
    </rPh>
    <rPh sb="12" eb="14">
      <t>トクベツ</t>
    </rPh>
    <rPh sb="14" eb="17">
      <t>ソチホウ</t>
    </rPh>
    <phoneticPr fontId="11"/>
  </si>
  <si>
    <t>（エ）沖縄振興特別措置法 第3条第3号の指定地域</t>
    <rPh sb="3" eb="5">
      <t>オキナワ</t>
    </rPh>
    <rPh sb="5" eb="7">
      <t>シンコウ</t>
    </rPh>
    <rPh sb="7" eb="9">
      <t>トクベツ</t>
    </rPh>
    <rPh sb="9" eb="12">
      <t>ソチホウ</t>
    </rPh>
    <rPh sb="13" eb="14">
      <t>ダイ</t>
    </rPh>
    <rPh sb="15" eb="16">
      <t>ジョウ</t>
    </rPh>
    <rPh sb="16" eb="17">
      <t>ダイ</t>
    </rPh>
    <rPh sb="18" eb="19">
      <t>ゴウ</t>
    </rPh>
    <rPh sb="20" eb="22">
      <t>シテイ</t>
    </rPh>
    <rPh sb="22" eb="24">
      <t>チイキ</t>
    </rPh>
    <phoneticPr fontId="11"/>
  </si>
  <si>
    <t>ア　前年度末において、分娩を取り扱う病院の数が１以下であり、かつ、分娩を取り扱う診療所の数が２以下である二次医療圏</t>
    <rPh sb="2" eb="5">
      <t>ゼンネンド</t>
    </rPh>
    <rPh sb="5" eb="6">
      <t>マツ</t>
    </rPh>
    <rPh sb="11" eb="13">
      <t>ブンベン</t>
    </rPh>
    <rPh sb="14" eb="15">
      <t>ト</t>
    </rPh>
    <rPh sb="16" eb="17">
      <t>アツカ</t>
    </rPh>
    <rPh sb="18" eb="20">
      <t>ビョウイン</t>
    </rPh>
    <rPh sb="21" eb="22">
      <t>カズ</t>
    </rPh>
    <rPh sb="24" eb="26">
      <t>イカ</t>
    </rPh>
    <rPh sb="33" eb="35">
      <t>ブンベン</t>
    </rPh>
    <rPh sb="36" eb="37">
      <t>ト</t>
    </rPh>
    <rPh sb="38" eb="39">
      <t>アツカ</t>
    </rPh>
    <rPh sb="40" eb="43">
      <t>シンリョウジョ</t>
    </rPh>
    <rPh sb="44" eb="45">
      <t>カズ</t>
    </rPh>
    <rPh sb="47" eb="49">
      <t>イカ</t>
    </rPh>
    <rPh sb="52" eb="54">
      <t>ニジ</t>
    </rPh>
    <rPh sb="54" eb="57">
      <t>イリョウケン</t>
    </rPh>
    <phoneticPr fontId="11"/>
  </si>
  <si>
    <t>イ　以下に該当する地域で、かつ、他に産科医療機関のない離島</t>
    <rPh sb="2" eb="4">
      <t>イカ</t>
    </rPh>
    <rPh sb="5" eb="7">
      <t>ガイトウ</t>
    </rPh>
    <rPh sb="9" eb="11">
      <t>チイキ</t>
    </rPh>
    <rPh sb="16" eb="17">
      <t>タ</t>
    </rPh>
    <rPh sb="18" eb="20">
      <t>サンカ</t>
    </rPh>
    <rPh sb="20" eb="22">
      <t>イリョウ</t>
    </rPh>
    <rPh sb="22" eb="24">
      <t>キカン</t>
    </rPh>
    <rPh sb="27" eb="29">
      <t>リトウ</t>
    </rPh>
    <phoneticPr fontId="11"/>
  </si>
  <si>
    <t>様式１</t>
    <rPh sb="0" eb="2">
      <t>ヨウシキ</t>
    </rPh>
    <phoneticPr fontId="11"/>
  </si>
  <si>
    <t>その他</t>
    <rPh sb="2" eb="3">
      <t>タ</t>
    </rPh>
    <phoneticPr fontId="11"/>
  </si>
  <si>
    <t>事業区分</t>
    <rPh sb="0" eb="2">
      <t>ジギョウ</t>
    </rPh>
    <phoneticPr fontId="11"/>
  </si>
  <si>
    <r>
      <t>（注）この総括表は、事業単位毎に、それぞれ別葉に作成すること。なお、作成にあたっては</t>
    </r>
    <r>
      <rPr>
        <u/>
        <sz val="14"/>
        <rFont val="ＭＳ Ｐゴシック"/>
        <family val="3"/>
        <charset val="128"/>
      </rPr>
      <t>優先順位の高いもの</t>
    </r>
    <r>
      <rPr>
        <sz val="14"/>
        <rFont val="ＭＳ Ｐゴシック"/>
        <family val="3"/>
        <charset val="128"/>
      </rPr>
      <t>から順に入力すること。</t>
    </r>
    <rPh sb="1" eb="2">
      <t>チュウ</t>
    </rPh>
    <rPh sb="5" eb="7">
      <t>ソウカツ</t>
    </rPh>
    <rPh sb="7" eb="8">
      <t>ヒョウ</t>
    </rPh>
    <rPh sb="10" eb="12">
      <t>ジギョウ</t>
    </rPh>
    <rPh sb="12" eb="14">
      <t>タンイ</t>
    </rPh>
    <rPh sb="14" eb="15">
      <t>マイ</t>
    </rPh>
    <rPh sb="21" eb="22">
      <t>ベツ</t>
    </rPh>
    <rPh sb="22" eb="23">
      <t>ハ</t>
    </rPh>
    <rPh sb="24" eb="26">
      <t>サクセイ</t>
    </rPh>
    <rPh sb="34" eb="36">
      <t>サクセイ</t>
    </rPh>
    <rPh sb="42" eb="44">
      <t>ユウセン</t>
    </rPh>
    <rPh sb="44" eb="46">
      <t>ジュンイ</t>
    </rPh>
    <rPh sb="47" eb="48">
      <t>タカ</t>
    </rPh>
    <rPh sb="53" eb="54">
      <t>ジュン</t>
    </rPh>
    <rPh sb="55" eb="57">
      <t>ニュウリョク</t>
    </rPh>
    <phoneticPr fontId="11"/>
  </si>
  <si>
    <t>Ⅰ．「選定額」欄は、(D)と(E)とを比較して少ない方の額を記入すること。</t>
    <phoneticPr fontId="11"/>
  </si>
  <si>
    <t>Ⅱ．「国庫補助基本額」欄は、次により記入すること。</t>
    <phoneticPr fontId="11"/>
  </si>
  <si>
    <t>Ⅲ．「国庫補助所要額」欄は、次により記入すること。ただし、算出された額に1,000円未満の端数が生じた場合にはこれを切捨てるものとする。</t>
    <phoneticPr fontId="11"/>
  </si>
  <si>
    <t>様式１　補助対象部分</t>
    <rPh sb="0" eb="2">
      <t>ヨウシキ</t>
    </rPh>
    <rPh sb="4" eb="6">
      <t>ホジョ</t>
    </rPh>
    <rPh sb="6" eb="8">
      <t>タイショウ</t>
    </rPh>
    <rPh sb="8" eb="10">
      <t>ブブン</t>
    </rPh>
    <phoneticPr fontId="11"/>
  </si>
  <si>
    <t>診療所</t>
    <rPh sb="0" eb="3">
      <t>シンリョウジョ</t>
    </rPh>
    <phoneticPr fontId="11"/>
  </si>
  <si>
    <t>医師住宅</t>
    <rPh sb="0" eb="2">
      <t>イシ</t>
    </rPh>
    <rPh sb="2" eb="4">
      <t>ジュウタク</t>
    </rPh>
    <phoneticPr fontId="11"/>
  </si>
  <si>
    <t>看護師住宅</t>
    <rPh sb="0" eb="3">
      <t>カンゴシ</t>
    </rPh>
    <rPh sb="3" eb="5">
      <t>ジュウタク</t>
    </rPh>
    <phoneticPr fontId="11"/>
  </si>
  <si>
    <t>歯科医師住宅</t>
    <rPh sb="0" eb="4">
      <t>シカイシ</t>
    </rPh>
    <rPh sb="4" eb="6">
      <t>ジュウタク</t>
    </rPh>
    <phoneticPr fontId="11"/>
  </si>
  <si>
    <t>ヘリポート</t>
    <phoneticPr fontId="11"/>
  </si>
  <si>
    <t>指導部門及び住宅部門</t>
    <rPh sb="0" eb="2">
      <t>シドウ</t>
    </rPh>
    <rPh sb="2" eb="4">
      <t>ブモン</t>
    </rPh>
    <rPh sb="4" eb="5">
      <t>オヨ</t>
    </rPh>
    <rPh sb="6" eb="8">
      <t>ジュウタク</t>
    </rPh>
    <rPh sb="8" eb="10">
      <t>ブモン</t>
    </rPh>
    <phoneticPr fontId="11"/>
  </si>
  <si>
    <t>指導部門</t>
    <rPh sb="0" eb="2">
      <t>シドウ</t>
    </rPh>
    <rPh sb="2" eb="4">
      <t>ブモン</t>
    </rPh>
    <phoneticPr fontId="11"/>
  </si>
  <si>
    <t>住宅部門</t>
    <rPh sb="0" eb="2">
      <t>ジュウタク</t>
    </rPh>
    <rPh sb="2" eb="4">
      <t>ブモン</t>
    </rPh>
    <phoneticPr fontId="11"/>
  </si>
  <si>
    <t>診療部門</t>
    <rPh sb="0" eb="2">
      <t>シンリョウ</t>
    </rPh>
    <rPh sb="2" eb="4">
      <t>ブモン</t>
    </rPh>
    <phoneticPr fontId="11"/>
  </si>
  <si>
    <t>宿泊施設</t>
    <rPh sb="0" eb="2">
      <t>シュクハク</t>
    </rPh>
    <rPh sb="2" eb="4">
      <t>シセツ</t>
    </rPh>
    <phoneticPr fontId="11"/>
  </si>
  <si>
    <t>－</t>
    <phoneticPr fontId="11"/>
  </si>
  <si>
    <t>へき地医療拠点病院</t>
    <rPh sb="2" eb="3">
      <t>チ</t>
    </rPh>
    <rPh sb="3" eb="5">
      <t>イリョウ</t>
    </rPh>
    <rPh sb="5" eb="7">
      <t>キョテン</t>
    </rPh>
    <rPh sb="7" eb="9">
      <t>ビョウイン</t>
    </rPh>
    <phoneticPr fontId="11"/>
  </si>
  <si>
    <t>へき地診療所</t>
    <rPh sb="2" eb="3">
      <t>チ</t>
    </rPh>
    <rPh sb="3" eb="6">
      <t>シンリョウジョ</t>
    </rPh>
    <phoneticPr fontId="11"/>
  </si>
  <si>
    <t>へき地診療所施設整備事業</t>
    <phoneticPr fontId="11"/>
  </si>
  <si>
    <t>過疎地域等特定診療所施設整備事業</t>
    <phoneticPr fontId="11"/>
  </si>
  <si>
    <t>へき地保健指導所施設整備事業</t>
    <phoneticPr fontId="11"/>
  </si>
  <si>
    <t>研修医のための研修施設整備事業</t>
    <phoneticPr fontId="11"/>
  </si>
  <si>
    <t>臨床研修病院施設整備事業</t>
    <phoneticPr fontId="11"/>
  </si>
  <si>
    <t>へき地医療拠点病院施設整備事業</t>
    <phoneticPr fontId="11"/>
  </si>
  <si>
    <t>医師臨床研修病院研修医環境整備事業</t>
    <phoneticPr fontId="11"/>
  </si>
  <si>
    <t>離島等患者宿泊施設施設整備事業</t>
    <phoneticPr fontId="11"/>
  </si>
  <si>
    <t>分娩取扱施設施設整備事業</t>
    <phoneticPr fontId="11"/>
  </si>
  <si>
    <t>南海トラフ地震に係る津波避難対策緊急事業</t>
    <phoneticPr fontId="11"/>
  </si>
  <si>
    <t>院内感染対策施設整備事業</t>
    <phoneticPr fontId="11"/>
  </si>
  <si>
    <t>様式１　計算式</t>
    <rPh sb="0" eb="2">
      <t>ヨウシキ</t>
    </rPh>
    <rPh sb="4" eb="6">
      <t>ケイサン</t>
    </rPh>
    <rPh sb="6" eb="7">
      <t>シキ</t>
    </rPh>
    <phoneticPr fontId="11"/>
  </si>
  <si>
    <t>分類</t>
    <rPh sb="0" eb="2">
      <t>ブンルイ</t>
    </rPh>
    <phoneticPr fontId="11"/>
  </si>
  <si>
    <t>国庫補助
基本額係数</t>
    <rPh sb="0" eb="2">
      <t>コッコ</t>
    </rPh>
    <rPh sb="2" eb="4">
      <t>ホジョ</t>
    </rPh>
    <rPh sb="5" eb="8">
      <t>キホンガク</t>
    </rPh>
    <rPh sb="8" eb="10">
      <t>ケイスウ</t>
    </rPh>
    <phoneticPr fontId="11"/>
  </si>
  <si>
    <t>再分類</t>
    <rPh sb="0" eb="3">
      <t>サイブンルイ</t>
    </rPh>
    <phoneticPr fontId="11"/>
  </si>
  <si>
    <t>国庫補助
所要額係数
（直接、都道府県）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チョクセツ</t>
    </rPh>
    <rPh sb="15" eb="19">
      <t>トドウフケン</t>
    </rPh>
    <phoneticPr fontId="11"/>
  </si>
  <si>
    <t>国庫補助
所要額係数
（間接）</t>
    <rPh sb="0" eb="2">
      <t>コッコ</t>
    </rPh>
    <rPh sb="2" eb="4">
      <t>ホジョ</t>
    </rPh>
    <rPh sb="5" eb="8">
      <t>ショヨウガク</t>
    </rPh>
    <rPh sb="8" eb="10">
      <t>ケイスウ</t>
    </rPh>
    <rPh sb="12" eb="14">
      <t>カンセツ</t>
    </rPh>
    <phoneticPr fontId="11"/>
  </si>
  <si>
    <t>へき地診療所施設整備事業</t>
  </si>
  <si>
    <t>b</t>
  </si>
  <si>
    <t>A</t>
    <phoneticPr fontId="11"/>
  </si>
  <si>
    <t>過疎地域等特定診療所施設整備事業</t>
  </si>
  <si>
    <t>A</t>
  </si>
  <si>
    <t>へき地保健指導所施設整備事業</t>
  </si>
  <si>
    <t>研修医のための研修施設整備事業</t>
  </si>
  <si>
    <t>臨床研修病院施設整備事業</t>
  </si>
  <si>
    <t>へき地医療拠点病院施設整備事業</t>
  </si>
  <si>
    <t>医師臨床研修病院研修医環境整備事業</t>
  </si>
  <si>
    <t>b</t>
    <phoneticPr fontId="11"/>
  </si>
  <si>
    <t>離島等患者宿泊施設施設整備事業</t>
  </si>
  <si>
    <t>分娩取扱施設施設整備事業</t>
  </si>
  <si>
    <t>院内感染対策施設整備事業</t>
  </si>
  <si>
    <t>無</t>
  </si>
  <si>
    <t>(5) 過疎地域の持続的発展の支援に関する特別措置法 第20条第1項第1号の地域</t>
    <rPh sb="4" eb="6">
      <t>カソ</t>
    </rPh>
    <rPh sb="6" eb="8">
      <t>チイキ</t>
    </rPh>
    <rPh sb="9" eb="12">
      <t>ジゾクテキ</t>
    </rPh>
    <rPh sb="12" eb="14">
      <t>ハッテン</t>
    </rPh>
    <rPh sb="15" eb="17">
      <t>シエン</t>
    </rPh>
    <rPh sb="18" eb="19">
      <t>カン</t>
    </rPh>
    <rPh sb="21" eb="23">
      <t>トクベツ</t>
    </rPh>
    <rPh sb="23" eb="26">
      <t>ソチホウ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チイキ</t>
    </rPh>
    <phoneticPr fontId="11"/>
  </si>
  <si>
    <t>(1) 離島振興法 第10条第1項第1号の指定地域</t>
    <rPh sb="4" eb="6">
      <t>リトウ</t>
    </rPh>
    <rPh sb="6" eb="9">
      <t>シンコウホウ</t>
    </rPh>
    <rPh sb="17" eb="18">
      <t>ダイ</t>
    </rPh>
    <rPh sb="19" eb="20">
      <t>ゴウ</t>
    </rPh>
    <phoneticPr fontId="11"/>
  </si>
  <si>
    <t>面積/室数</t>
    <rPh sb="3" eb="5">
      <t>シツスウ</t>
    </rPh>
    <phoneticPr fontId="11"/>
  </si>
  <si>
    <t>県番</t>
    <rPh sb="0" eb="2">
      <t>ケンバン</t>
    </rPh>
    <phoneticPr fontId="11"/>
  </si>
  <si>
    <t>県内番</t>
    <rPh sb="0" eb="3">
      <t>ケンナイバン</t>
    </rPh>
    <phoneticPr fontId="11"/>
  </si>
  <si>
    <t>工事計画
年数</t>
    <rPh sb="0" eb="2">
      <t>コウジ</t>
    </rPh>
    <rPh sb="2" eb="4">
      <t>ケイカク</t>
    </rPh>
    <rPh sb="5" eb="7">
      <t>ネンスウ</t>
    </rPh>
    <phoneticPr fontId="10"/>
  </si>
  <si>
    <t>抵　当　権</t>
    <rPh sb="0" eb="1">
      <t>テイ</t>
    </rPh>
    <rPh sb="2" eb="3">
      <t>トウ</t>
    </rPh>
    <rPh sb="4" eb="5">
      <t>ケン</t>
    </rPh>
    <phoneticPr fontId="10"/>
  </si>
  <si>
    <t>都道府県
補助額</t>
    <phoneticPr fontId="11"/>
  </si>
  <si>
    <t>国庫補助
基本額</t>
    <phoneticPr fontId="11"/>
  </si>
  <si>
    <t>国庫補助
所要額</t>
    <phoneticPr fontId="11"/>
  </si>
  <si>
    <t>補助対象
部分</t>
    <rPh sb="0" eb="2">
      <t>ホジョ</t>
    </rPh>
    <rPh sb="2" eb="4">
      <t>タイショウ</t>
    </rPh>
    <rPh sb="5" eb="7">
      <t>ブブン</t>
    </rPh>
    <phoneticPr fontId="11"/>
  </si>
  <si>
    <t>寄附金
その他の
収入額</t>
    <rPh sb="0" eb="2">
      <t>キフ</t>
    </rPh>
    <phoneticPr fontId="11"/>
  </si>
  <si>
    <t>－</t>
  </si>
  <si>
    <t xml:space="preserve"> (1)　交付要綱５(交付額の算定方法)（1）に掲げる事業･･･(C)と(F)とを比較して少ない方の額</t>
    <phoneticPr fontId="11"/>
  </si>
  <si>
    <t xml:space="preserve"> (2)　　　　　　　　　　 〃　　　　　　　　　（2）に掲げる事業･･･(C)と(F)と(G)とを比較してもっとも少ない額</t>
    <phoneticPr fontId="11"/>
  </si>
  <si>
    <t xml:space="preserve"> (3)　　　　　　　　　　 〃　　　　　　　　　（3）に掲げる事業･･･(C)と(F)とを比較して少ない方の額に３分の２を乗じて得た額と(G)とを比較して少ない方の額</t>
    <phoneticPr fontId="11"/>
  </si>
  <si>
    <t xml:space="preserve"> (4)　　　　　　　　　　 〃　　　　　　　　　（4）に掲げる事業･･･(C)と(F)とを比較して少ない方の額に補助率を乗じて得た額と(G)とを比較して少ない方の額</t>
    <phoneticPr fontId="11"/>
  </si>
  <si>
    <t xml:space="preserve"> (5)　　　　　　　　　　 〃　　　　　　　　　（5）に掲げる事業･･･(C)と(F)とを比較して少ない方の額に４分の３を乗じて得た額と(G)とを比較して少ない方の額</t>
    <phoneticPr fontId="11"/>
  </si>
  <si>
    <t xml:space="preserve"> (6)　　　　　　　　　　 〃　　　　　　　　　（6）に掲げる事業･･･(C)と(F)とを比較して少ない方の額に２分の１を乗じて得た額と(G)とを比較して少ない方の額</t>
    <phoneticPr fontId="11"/>
  </si>
  <si>
    <t xml:space="preserve"> (1)　交付要綱５（1）に掲げる事業･･･････････(H)欄に記載された額に補助率を乗じて得た額</t>
    <phoneticPr fontId="11"/>
  </si>
  <si>
    <t xml:space="preserve"> (2)　交付要綱５（2）及び（3）に掲げる事業･･･(H)欄に記載された額に２分の１を乗じて得た額</t>
    <phoneticPr fontId="11"/>
  </si>
  <si>
    <t xml:space="preserve"> (3)　交付要綱５（4）に掲げる事業･･･････････(H)欄に記載された額</t>
    <phoneticPr fontId="11"/>
  </si>
  <si>
    <t xml:space="preserve"> (4)　交付要綱５（5）及び（6）に掲げる事業･･･(H)欄に記載された額に３分の２を乗じて得た額</t>
    <rPh sb="13" eb="14">
      <t>オヨ</t>
    </rPh>
    <phoneticPr fontId="11"/>
  </si>
  <si>
    <t>㎡</t>
    <phoneticPr fontId="11"/>
  </si>
  <si>
    <t>重点医師偏在対策支援区域における診療所の承継・開業支援事業</t>
  </si>
  <si>
    <t>支援対象医療機関</t>
    <rPh sb="0" eb="2">
      <t>シエン</t>
    </rPh>
    <rPh sb="2" eb="4">
      <t>タイショウ</t>
    </rPh>
    <rPh sb="4" eb="6">
      <t>イリョウ</t>
    </rPh>
    <rPh sb="6" eb="8">
      <t>キカン</t>
    </rPh>
    <phoneticPr fontId="22"/>
  </si>
  <si>
    <t>支援区域</t>
    <rPh sb="0" eb="2">
      <t>シエン</t>
    </rPh>
    <rPh sb="2" eb="4">
      <t>クイキ</t>
    </rPh>
    <phoneticPr fontId="22"/>
  </si>
  <si>
    <t>支援対象医療機関に選定した理由</t>
    <rPh sb="0" eb="2">
      <t>シエン</t>
    </rPh>
    <rPh sb="2" eb="4">
      <t>タイショウ</t>
    </rPh>
    <rPh sb="4" eb="6">
      <t>イリョウ</t>
    </rPh>
    <rPh sb="6" eb="8">
      <t>キカン</t>
    </rPh>
    <rPh sb="9" eb="11">
      <t>センテイ</t>
    </rPh>
    <rPh sb="13" eb="15">
      <t>リユウ</t>
    </rPh>
    <phoneticPr fontId="22"/>
  </si>
  <si>
    <t>選定過程</t>
    <rPh sb="0" eb="2">
      <t>センテイ</t>
    </rPh>
    <rPh sb="2" eb="4">
      <t>カテイ</t>
    </rPh>
    <phoneticPr fontId="22"/>
  </si>
  <si>
    <t>病床数</t>
    <rPh sb="0" eb="3">
      <t>ビョウショウスウ</t>
    </rPh>
    <phoneticPr fontId="22"/>
  </si>
  <si>
    <t>整備面積</t>
    <rPh sb="0" eb="2">
      <t>セイビ</t>
    </rPh>
    <rPh sb="2" eb="4">
      <t>メンセキ</t>
    </rPh>
    <phoneticPr fontId="22"/>
  </si>
  <si>
    <t>金額
（千円）</t>
    <rPh sb="0" eb="2">
      <t>キンガク</t>
    </rPh>
    <rPh sb="4" eb="6">
      <t>センエン</t>
    </rPh>
    <phoneticPr fontId="22"/>
  </si>
  <si>
    <t>有</t>
    <rPh sb="0" eb="1">
      <t>ユウ</t>
    </rPh>
    <phoneticPr fontId="22"/>
  </si>
  <si>
    <t>無</t>
    <rPh sb="0" eb="1">
      <t>ム</t>
    </rPh>
    <phoneticPr fontId="22"/>
  </si>
  <si>
    <t>○○医療圏</t>
    <rPh sb="2" eb="5">
      <t>イリョウケン</t>
    </rPh>
    <phoneticPr fontId="22"/>
  </si>
  <si>
    <t>○月○日　地域医療対策協議会で支援対象として合意
△月△日　保険者協議会で支援対象として合意</t>
    <rPh sb="1" eb="2">
      <t>ゲツ</t>
    </rPh>
    <rPh sb="3" eb="4">
      <t>ニチ</t>
    </rPh>
    <rPh sb="5" eb="7">
      <t>チイキ</t>
    </rPh>
    <rPh sb="7" eb="9">
      <t>イリョウ</t>
    </rPh>
    <rPh sb="9" eb="11">
      <t>タイサク</t>
    </rPh>
    <rPh sb="11" eb="14">
      <t>キョウギカイ</t>
    </rPh>
    <rPh sb="15" eb="17">
      <t>シエン</t>
    </rPh>
    <rPh sb="17" eb="19">
      <t>タイショウ</t>
    </rPh>
    <rPh sb="22" eb="24">
      <t>ゴウイ</t>
    </rPh>
    <rPh sb="26" eb="27">
      <t>ゲツ</t>
    </rPh>
    <rPh sb="28" eb="29">
      <t>ニチ</t>
    </rPh>
    <rPh sb="30" eb="33">
      <t>ホケンシャ</t>
    </rPh>
    <rPh sb="33" eb="36">
      <t>キョウギカイ</t>
    </rPh>
    <rPh sb="37" eb="39">
      <t>シエン</t>
    </rPh>
    <rPh sb="39" eb="41">
      <t>タイショウ</t>
    </rPh>
    <rPh sb="44" eb="46">
      <t>ゴウイ</t>
    </rPh>
    <phoneticPr fontId="22"/>
  </si>
  <si>
    <t>○○市</t>
    <rPh sb="2" eb="3">
      <t>シ</t>
    </rPh>
    <phoneticPr fontId="22"/>
  </si>
  <si>
    <t>○○県</t>
    <rPh sb="2" eb="3">
      <t>ケン</t>
    </rPh>
    <phoneticPr fontId="11"/>
  </si>
  <si>
    <t>単年</t>
  </si>
  <si>
    <t>○○診療所</t>
    <rPh sb="2" eb="5">
      <t>シンリョウジョ</t>
    </rPh>
    <phoneticPr fontId="11"/>
  </si>
  <si>
    <t>例</t>
    <rPh sb="0" eb="1">
      <t>レイ</t>
    </rPh>
    <phoneticPr fontId="11"/>
  </si>
  <si>
    <t>　 ↑赤色セル…都道府県補助額の下限に満たない箇所</t>
    <rPh sb="3" eb="5">
      <t>アカイロ</t>
    </rPh>
    <rPh sb="8" eb="12">
      <t>トドウフケン</t>
    </rPh>
    <rPh sb="12" eb="15">
      <t>ホジョガク</t>
    </rPh>
    <rPh sb="16" eb="18">
      <t>カゲン</t>
    </rPh>
    <rPh sb="19" eb="20">
      <t>ミ</t>
    </rPh>
    <rPh sb="23" eb="25">
      <t>カショ</t>
    </rPh>
    <phoneticPr fontId="11"/>
  </si>
  <si>
    <t>　 ↑黄色セル…都道府県補助額の上限を超えている箇所</t>
    <rPh sb="3" eb="5">
      <t>キイロ</t>
    </rPh>
    <rPh sb="8" eb="12">
      <t>トドウフケン</t>
    </rPh>
    <rPh sb="12" eb="15">
      <t>ホジョガク</t>
    </rPh>
    <rPh sb="16" eb="18">
      <t>ジョウゲン</t>
    </rPh>
    <rPh sb="19" eb="20">
      <t>コ</t>
    </rPh>
    <rPh sb="24" eb="26">
      <t>カショ</t>
    </rPh>
    <phoneticPr fontId="11"/>
  </si>
  <si>
    <t>(1) へき地診療所施設整備事業</t>
  </si>
  <si>
    <t>(2) 過疎地域等特定診療所施設整備事業</t>
  </si>
  <si>
    <t>(3) へき地保健指導所施設整備事業</t>
  </si>
  <si>
    <t>(4) 研修医のための研修施設整備事業</t>
  </si>
  <si>
    <t>(5) 臨床研修病院施設整備事業</t>
  </si>
  <si>
    <t>(6) へき地医療拠点病院施設整備事業</t>
  </si>
  <si>
    <t>(7) 医師臨床研修病院研修医環境整備事業</t>
  </si>
  <si>
    <t>(8) 離島等患者宿泊施設施設整備事業</t>
  </si>
  <si>
    <t>(10) 解剖・死亡時画像診断等施設整備事業</t>
  </si>
  <si>
    <t>(11) 南海トラフ地震に係る津波避難対策緊急事業</t>
  </si>
  <si>
    <t>(12) 院内感染対策施設整備事業</t>
  </si>
  <si>
    <t>(13) 医療施設ブロック塀改修等施設整備事業</t>
  </si>
  <si>
    <t>(14) 新興感染症対応力強化事業（病室の感染対策に係る整備）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phoneticPr fontId="9"/>
  </si>
  <si>
    <t>(14) 新興感染症対応力強化事業（病室の感染対策に係る整備以外）</t>
    <rPh sb="5" eb="7">
      <t>シンコウ</t>
    </rPh>
    <rPh sb="7" eb="10">
      <t>カンセンショウ</t>
    </rPh>
    <rPh sb="10" eb="13">
      <t>タイオウリョク</t>
    </rPh>
    <rPh sb="13" eb="15">
      <t>キョウカ</t>
    </rPh>
    <rPh sb="15" eb="17">
      <t>ジギョウ</t>
    </rPh>
    <rPh sb="18" eb="20">
      <t>ビョウシツ</t>
    </rPh>
    <rPh sb="21" eb="23">
      <t>カンセン</t>
    </rPh>
    <rPh sb="23" eb="25">
      <t>タイサク</t>
    </rPh>
    <rPh sb="26" eb="27">
      <t>カカ</t>
    </rPh>
    <rPh sb="28" eb="30">
      <t>セイビ</t>
    </rPh>
    <rPh sb="30" eb="32">
      <t>イガイ</t>
    </rPh>
    <phoneticPr fontId="9"/>
  </si>
  <si>
    <t>(15) 重点医師偏在対策支援区域における診療所の承継・開業支援事業</t>
    <phoneticPr fontId="11"/>
  </si>
  <si>
    <t>(16) 重点医師偏在対策支援区域における医師の勤務・生活環境改善のための施設整備事業</t>
    <phoneticPr fontId="11"/>
  </si>
  <si>
    <t>NEW</t>
    <phoneticPr fontId="11"/>
  </si>
  <si>
    <t>(9) 分娩取扱施設施設整備事業</t>
    <phoneticPr fontId="11"/>
  </si>
  <si>
    <t>解剖・死亡時画像診断等施設整備事業</t>
    <phoneticPr fontId="11"/>
  </si>
  <si>
    <t>診療部門（病棟）</t>
    <rPh sb="0" eb="2">
      <t>シンリョウ</t>
    </rPh>
    <rPh sb="2" eb="4">
      <t>ブモン</t>
    </rPh>
    <rPh sb="5" eb="7">
      <t>ビョウトウ</t>
    </rPh>
    <phoneticPr fontId="11"/>
  </si>
  <si>
    <t>診療部門（診療棟）</t>
    <rPh sb="0" eb="2">
      <t>シンリョウ</t>
    </rPh>
    <rPh sb="2" eb="4">
      <t>ブモン</t>
    </rPh>
    <rPh sb="5" eb="8">
      <t>シンリョウトウ</t>
    </rPh>
    <phoneticPr fontId="11"/>
  </si>
  <si>
    <t>医師住宅</t>
  </si>
  <si>
    <t>歯科医師住宅</t>
  </si>
  <si>
    <t>c</t>
  </si>
  <si>
    <t>a</t>
  </si>
  <si>
    <t>解剖・死亡時画像診断等施設整備事業</t>
  </si>
  <si>
    <t>南海トラフ地震に係る津波避難対策緊急事業</t>
  </si>
  <si>
    <t>医療施設ブロック塀改修等施設整備事業</t>
  </si>
  <si>
    <r>
      <t>新興感染症対応力強化事業（病室の感染</t>
    </r>
    <r>
      <rPr>
        <sz val="11"/>
        <rFont val="ＭＳ Ｐゴシック"/>
        <family val="3"/>
        <charset val="128"/>
      </rPr>
      <t>対策に係る整備）</t>
    </r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phoneticPr fontId="9"/>
  </si>
  <si>
    <t>新興感染症対応力強化事業（病室の感染対策に係る整備以外）</t>
    <rPh sb="0" eb="2">
      <t>シンコウ</t>
    </rPh>
    <rPh sb="2" eb="5">
      <t>カンセンショウ</t>
    </rPh>
    <rPh sb="5" eb="8">
      <t>タイオウリョク</t>
    </rPh>
    <rPh sb="8" eb="10">
      <t>キョウカ</t>
    </rPh>
    <rPh sb="10" eb="12">
      <t>ジギョウ</t>
    </rPh>
    <rPh sb="13" eb="15">
      <t>ビョウシツ</t>
    </rPh>
    <rPh sb="16" eb="18">
      <t>カンセン</t>
    </rPh>
    <rPh sb="18" eb="20">
      <t>タイサク</t>
    </rPh>
    <rPh sb="21" eb="22">
      <t>カカ</t>
    </rPh>
    <rPh sb="23" eb="25">
      <t>セイビ</t>
    </rPh>
    <rPh sb="25" eb="27">
      <t>イガイ</t>
    </rPh>
    <phoneticPr fontId="9"/>
  </si>
  <si>
    <t>重点医師偏在対策支援区域における医師の勤務・生活環境改善のための施設整備事業</t>
    <phoneticPr fontId="11"/>
  </si>
  <si>
    <t>進捗率（％）</t>
    <rPh sb="0" eb="3">
      <t>シンチョクリツ</t>
    </rPh>
    <phoneticPr fontId="11"/>
  </si>
  <si>
    <t>宿直室、医局、更衣室、浴室等</t>
  </si>
  <si>
    <t>分娩室、病室、入所室等</t>
    <rPh sb="0" eb="2">
      <t>ブンベン</t>
    </rPh>
    <rPh sb="2" eb="3">
      <t>シツ</t>
    </rPh>
    <rPh sb="4" eb="6">
      <t>ビョウシツ</t>
    </rPh>
    <rPh sb="7" eb="9">
      <t>ニュウショ</t>
    </rPh>
    <rPh sb="9" eb="10">
      <t>シツ</t>
    </rPh>
    <rPh sb="10" eb="11">
      <t>トウ</t>
    </rPh>
    <phoneticPr fontId="11"/>
  </si>
  <si>
    <t>宿直室、医局、更衣室、浴室等</t>
    <phoneticPr fontId="11"/>
  </si>
  <si>
    <t>事業区分：重点医師偏在対策支援区域における医師の勤務・生活環境改善のための施設整備事業</t>
    <rPh sb="0" eb="2">
      <t>ジギョウ</t>
    </rPh>
    <rPh sb="2" eb="4">
      <t>クブン</t>
    </rPh>
    <phoneticPr fontId="22"/>
  </si>
  <si>
    <t>重点医師偏在対策支援区域における医師の勤務・生活環境改善のための施設整備事業　実施計画（先行的な医師偏在是正プラン）</t>
    <rPh sb="0" eb="2">
      <t>ジュウテン</t>
    </rPh>
    <rPh sb="2" eb="6">
      <t>イシヘンザイ</t>
    </rPh>
    <rPh sb="6" eb="8">
      <t>タイサク</t>
    </rPh>
    <rPh sb="8" eb="10">
      <t>シエン</t>
    </rPh>
    <rPh sb="10" eb="12">
      <t>クイキ</t>
    </rPh>
    <rPh sb="16" eb="18">
      <t>イシ</t>
    </rPh>
    <rPh sb="19" eb="21">
      <t>キンム</t>
    </rPh>
    <rPh sb="22" eb="24">
      <t>セイカツ</t>
    </rPh>
    <rPh sb="24" eb="26">
      <t>カンキョウ</t>
    </rPh>
    <rPh sb="26" eb="28">
      <t>カイゼン</t>
    </rPh>
    <rPh sb="32" eb="34">
      <t>シセツ</t>
    </rPh>
    <rPh sb="34" eb="36">
      <t>セイビ</t>
    </rPh>
    <rPh sb="36" eb="38">
      <t>ジギョウ</t>
    </rPh>
    <rPh sb="39" eb="41">
      <t>ジッシ</t>
    </rPh>
    <rPh sb="41" eb="43">
      <t>ケイカク</t>
    </rPh>
    <phoneticPr fontId="22"/>
  </si>
  <si>
    <t>抵当権</t>
    <phoneticPr fontId="11"/>
  </si>
  <si>
    <t>医療機関名</t>
    <rPh sb="0" eb="2">
      <t>イリョウ</t>
    </rPh>
    <rPh sb="2" eb="4">
      <t>キカン</t>
    </rPh>
    <rPh sb="4" eb="5">
      <t>メイ</t>
    </rPh>
    <phoneticPr fontId="22"/>
  </si>
  <si>
    <t>支援の内容</t>
    <phoneticPr fontId="11"/>
  </si>
  <si>
    <t>宿直室</t>
    <rPh sb="0" eb="3">
      <t>シュクチョクシツ</t>
    </rPh>
    <phoneticPr fontId="11"/>
  </si>
  <si>
    <t>整備部門</t>
    <rPh sb="0" eb="2">
      <t>セイビ</t>
    </rPh>
    <rPh sb="2" eb="4">
      <t>ブモン</t>
    </rPh>
    <phoneticPr fontId="11"/>
  </si>
  <si>
    <t>医局</t>
    <rPh sb="0" eb="2">
      <t>イキョク</t>
    </rPh>
    <phoneticPr fontId="11"/>
  </si>
  <si>
    <t>浴室</t>
    <rPh sb="0" eb="2">
      <t>ヨクシツ</t>
    </rPh>
    <phoneticPr fontId="11"/>
  </si>
  <si>
    <t>○</t>
    <phoneticPr fontId="11"/>
  </si>
  <si>
    <t>例１</t>
    <rPh sb="0" eb="1">
      <t>レイ</t>
    </rPh>
    <phoneticPr fontId="11"/>
  </si>
  <si>
    <t>例２</t>
    <rPh sb="0" eb="1">
      <t>レイ</t>
    </rPh>
    <phoneticPr fontId="11"/>
  </si>
  <si>
    <t>・・・・・</t>
  </si>
  <si>
    <t>○</t>
  </si>
  <si>
    <t>○○病院</t>
    <rPh sb="2" eb="4">
      <t>ビョウイン</t>
    </rPh>
    <phoneticPr fontId="11"/>
  </si>
  <si>
    <t>重点医師偏在対策支援区域における医師の勤務・生活環境改善のための施設整備事業</t>
  </si>
  <si>
    <t>医療法人□□会</t>
    <rPh sb="0" eb="2">
      <t>イリョウ</t>
    </rPh>
    <rPh sb="2" eb="4">
      <t>ホウジン</t>
    </rPh>
    <rPh sb="6" eb="7">
      <t>カイ</t>
    </rPh>
    <phoneticPr fontId="11"/>
  </si>
  <si>
    <t>□□市</t>
    <rPh sb="2" eb="3">
      <t>シ</t>
    </rPh>
    <phoneticPr fontId="11"/>
  </si>
  <si>
    <t>3-1</t>
    <phoneticPr fontId="11"/>
  </si>
  <si>
    <t>3-2</t>
    <phoneticPr fontId="11"/>
  </si>
  <si>
    <t>□□病院</t>
    <rPh sb="2" eb="4">
      <t>ビョウイン</t>
    </rPh>
    <phoneticPr fontId="11"/>
  </si>
  <si>
    <t>Ⅳ．工事計画年数が「複数年度」の場合、進捗率を記載すること</t>
    <rPh sb="2" eb="4">
      <t>コウジ</t>
    </rPh>
    <rPh sb="4" eb="6">
      <t>ケイカク</t>
    </rPh>
    <rPh sb="6" eb="8">
      <t>ネンスウ</t>
    </rPh>
    <rPh sb="10" eb="12">
      <t>フクスウ</t>
    </rPh>
    <rPh sb="12" eb="14">
      <t>ネンド</t>
    </rPh>
    <rPh sb="16" eb="18">
      <t>バアイ</t>
    </rPh>
    <rPh sb="19" eb="21">
      <t>シンチョク</t>
    </rPh>
    <rPh sb="21" eb="22">
      <t>リツ</t>
    </rPh>
    <rPh sb="23" eb="25">
      <t>キサイ</t>
    </rPh>
    <phoneticPr fontId="11"/>
  </si>
  <si>
    <t>令和８年度（令和７年度からの繰越分）医療施設等施設整備費補助金事業計画総括表（勤務・生活）</t>
    <rPh sb="0" eb="2">
      <t>レイワ</t>
    </rPh>
    <rPh sb="3" eb="5">
      <t>ネンド</t>
    </rPh>
    <rPh sb="6" eb="8">
      <t>レイワ</t>
    </rPh>
    <rPh sb="9" eb="11">
      <t>ネンド</t>
    </rPh>
    <rPh sb="14" eb="17">
      <t>クリコシブン</t>
    </rPh>
    <rPh sb="31" eb="33">
      <t>ジギョウ</t>
    </rPh>
    <rPh sb="33" eb="35">
      <t>ケイカク</t>
    </rPh>
    <rPh sb="35" eb="37">
      <t>ソウカツ</t>
    </rPh>
    <rPh sb="37" eb="38">
      <t>ヒョウ</t>
    </rPh>
    <phoneticPr fontId="11"/>
  </si>
  <si>
    <t>令和８年度（令和７年度からの繰越分）医療施設等施設整備費補助金事業計画総括表（勤務・生活）</t>
    <rPh sb="0" eb="2">
      <t>レイワ</t>
    </rPh>
    <rPh sb="3" eb="5">
      <t>ネンド</t>
    </rPh>
    <rPh sb="6" eb="8">
      <t>レイワ</t>
    </rPh>
    <rPh sb="9" eb="11">
      <t>ネンド</t>
    </rPh>
    <rPh sb="14" eb="17">
      <t>クリコシブン</t>
    </rPh>
    <rPh sb="31" eb="33">
      <t>ジギョウ</t>
    </rPh>
    <rPh sb="33" eb="35">
      <t>ケイカク</t>
    </rPh>
    <rPh sb="35" eb="37">
      <t>ソウカツ</t>
    </rPh>
    <phoneticPr fontId="11"/>
  </si>
  <si>
    <t>宿直室、医局</t>
    <phoneticPr fontId="11"/>
  </si>
  <si>
    <t>宿直室、医局、更衣室、浴室</t>
    <phoneticPr fontId="11"/>
  </si>
  <si>
    <t>様式1-2（勤務・生活）</t>
    <rPh sb="0" eb="2">
      <t>ヨウシキ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</si>
</sst>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(@\)"/>
    <numFmt numFmtId="177" formatCode="#,##0;&quot;△ &quot;#,##0"/>
    <numFmt numFmtId="178" formatCode="#,##0.00;&quot;△ &quot;#,##0.00"/>
    <numFmt numFmtId="202" formatCode="0&quot;床&quot;;&quot;△ &quot;0&quot;床&quot;"/>
    <numFmt numFmtId="203" formatCode="0.0&quot;㎡&quot;;&quot;△ &quot;0.0&quot;㎡&quot;"/>
  </numFmts>
  <fonts count="2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24"/>
      <name val="ＭＳ ゴシック"/>
      <family val="3"/>
      <charset val="128"/>
    </font>
    <font>
      <u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22"/>
      <name val="ＭＳ ゴシック"/>
      <family val="3"/>
      <charset val="128"/>
    </font>
    <font>
      <sz val="11"/>
      <color indexed="8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 style="medium">
        <color auto="1"/>
      </right>
      <top/>
      <bottom/>
      <diagonal style="thin">
        <color auto="1"/>
      </diagonal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</borders>
  <cellStyleXfs count="8">
    <xf numFmtId="0" fontId="0" fillId="0" borderId="0"/>
    <xf numFmtId="38" fontId="8" fillId="0" borderId="0" applyFont="0" applyFill="0" applyBorder="0" applyAlignment="0" applyProtection="0"/>
    <xf numFmtId="0" fontId="13" fillId="0" borderId="0">
      <alignment vertical="center"/>
    </xf>
    <xf numFmtId="0" fontId="7" fillId="0" borderId="0">
      <alignment vertical="center"/>
    </xf>
    <xf numFmtId="0" fontId="14" fillId="0" borderId="0"/>
    <xf numFmtId="38" fontId="1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6" fillId="0" borderId="0">
      <alignment vertical="center"/>
    </xf>
  </cellStyleXfs>
  <cellXfs count="261">
    <xf numFmtId="0" fontId="0" fillId="0" borderId="0" xfId="0"/>
    <xf numFmtId="38" fontId="9" fillId="0" borderId="0" xfId="1" applyFont="1"/>
    <xf numFmtId="38" fontId="9" fillId="0" borderId="0" xfId="1" applyFont="1" applyAlignment="1">
      <alignment vertical="center"/>
    </xf>
    <xf numFmtId="57" fontId="9" fillId="0" borderId="2" xfId="1" applyNumberFormat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1" xfId="1" applyFont="1" applyFill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 wrapText="1"/>
    </xf>
    <xf numFmtId="38" fontId="9" fillId="0" borderId="0" xfId="1" applyFont="1" applyFill="1" applyAlignment="1">
      <alignment vertical="center"/>
    </xf>
    <xf numFmtId="57" fontId="9" fillId="0" borderId="4" xfId="1" applyNumberFormat="1" applyFont="1" applyFill="1" applyBorder="1" applyAlignment="1">
      <alignment horizontal="center" vertical="center"/>
    </xf>
    <xf numFmtId="38" fontId="9" fillId="0" borderId="3" xfId="1" applyFont="1" applyFill="1" applyBorder="1" applyAlignment="1">
      <alignment vertical="center"/>
    </xf>
    <xf numFmtId="38" fontId="9" fillId="0" borderId="4" xfId="1" applyFont="1" applyFill="1" applyBorder="1" applyAlignment="1">
      <alignment horizontal="center" vertical="center"/>
    </xf>
    <xf numFmtId="38" fontId="9" fillId="0" borderId="4" xfId="1" applyFont="1" applyFill="1" applyBorder="1" applyAlignment="1">
      <alignment vertical="center"/>
    </xf>
    <xf numFmtId="40" fontId="9" fillId="0" borderId="4" xfId="1" applyNumberFormat="1" applyFont="1" applyFill="1" applyBorder="1" applyAlignment="1">
      <alignment horizontal="center" vertical="center"/>
    </xf>
    <xf numFmtId="38" fontId="9" fillId="0" borderId="0" xfId="1" applyFont="1" applyFill="1" applyBorder="1"/>
    <xf numFmtId="38" fontId="9" fillId="0" borderId="0" xfId="1" applyFont="1" applyFill="1" applyBorder="1" applyAlignment="1">
      <alignment horizontal="left" vertical="center" wrapText="1"/>
    </xf>
    <xf numFmtId="38" fontId="9" fillId="0" borderId="2" xfId="1" applyFont="1" applyBorder="1" applyAlignment="1">
      <alignment horizontal="center" vertical="center" wrapText="1"/>
    </xf>
    <xf numFmtId="38" fontId="9" fillId="0" borderId="0" xfId="1" applyFont="1" applyBorder="1" applyAlignment="1"/>
    <xf numFmtId="38" fontId="9" fillId="0" borderId="0" xfId="1" applyFont="1" applyAlignment="1"/>
    <xf numFmtId="40" fontId="9" fillId="0" borderId="7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0" xfId="2">
      <alignment vertical="center"/>
    </xf>
    <xf numFmtId="0" fontId="13" fillId="2" borderId="0" xfId="2" applyFill="1">
      <alignment vertical="center"/>
    </xf>
    <xf numFmtId="0" fontId="13" fillId="0" borderId="8" xfId="2" applyBorder="1">
      <alignment vertical="center"/>
    </xf>
    <xf numFmtId="0" fontId="13" fillId="2" borderId="8" xfId="2" applyFill="1" applyBorder="1">
      <alignment vertical="center"/>
    </xf>
    <xf numFmtId="0" fontId="13" fillId="0" borderId="0" xfId="2" applyAlignment="1">
      <alignment vertical="center" wrapText="1"/>
    </xf>
    <xf numFmtId="0" fontId="15" fillId="0" borderId="0" xfId="0" applyFont="1"/>
    <xf numFmtId="0" fontId="0" fillId="0" borderId="0" xfId="0" applyAlignment="1">
      <alignment vertical="center"/>
    </xf>
    <xf numFmtId="12" fontId="0" fillId="0" borderId="0" xfId="0" applyNumberForma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3" borderId="8" xfId="2" applyFill="1" applyBorder="1">
      <alignment vertical="center"/>
    </xf>
    <xf numFmtId="0" fontId="13" fillId="3" borderId="0" xfId="2" applyFill="1">
      <alignment vertical="center"/>
    </xf>
    <xf numFmtId="0" fontId="0" fillId="3" borderId="0" xfId="0" applyFill="1" applyAlignment="1">
      <alignment vertical="center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12" fontId="0" fillId="3" borderId="0" xfId="0" applyNumberFormat="1" applyFill="1" applyAlignment="1">
      <alignment horizontal="center" vertical="center"/>
    </xf>
    <xf numFmtId="0" fontId="13" fillId="3" borderId="0" xfId="2" applyFill="1" applyAlignment="1">
      <alignment vertical="center" wrapText="1"/>
    </xf>
    <xf numFmtId="12" fontId="9" fillId="0" borderId="0" xfId="1" applyNumberFormat="1" applyFont="1" applyFill="1" applyBorder="1" applyAlignment="1">
      <alignment horizontal="left" vertical="center" wrapText="1"/>
    </xf>
    <xf numFmtId="38" fontId="9" fillId="0" borderId="0" xfId="1" applyFont="1" applyAlignment="1">
      <alignment horizontal="center" vertical="center"/>
    </xf>
    <xf numFmtId="38" fontId="9" fillId="0" borderId="0" xfId="1" applyFont="1" applyFill="1" applyAlignment="1">
      <alignment horizontal="center" vertical="center"/>
    </xf>
    <xf numFmtId="38" fontId="9" fillId="0" borderId="0" xfId="1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horizontal="center" vertical="center"/>
    </xf>
    <xf numFmtId="38" fontId="9" fillId="0" borderId="0" xfId="1" applyFont="1" applyAlignment="1">
      <alignment horizontal="center" vertical="center" textRotation="255"/>
    </xf>
    <xf numFmtId="0" fontId="9" fillId="0" borderId="0" xfId="0" applyFont="1" applyBorder="1" applyAlignment="1">
      <alignment horizontal="left" vertical="center" wrapText="1"/>
    </xf>
    <xf numFmtId="0" fontId="9" fillId="0" borderId="0" xfId="1" applyNumberFormat="1" applyFont="1" applyFill="1" applyBorder="1" applyAlignment="1">
      <alignment horizontal="center" vertical="center" wrapText="1"/>
    </xf>
    <xf numFmtId="38" fontId="9" fillId="0" borderId="0" xfId="1" applyFont="1" applyFill="1" applyBorder="1" applyAlignment="1">
      <alignment horizontal="left" vertical="center" shrinkToFit="1"/>
    </xf>
    <xf numFmtId="57" fontId="9" fillId="0" borderId="0" xfId="1" applyNumberFormat="1" applyFont="1" applyFill="1" applyBorder="1" applyAlignment="1">
      <alignment horizontal="left" vertical="center" wrapText="1"/>
    </xf>
    <xf numFmtId="57" fontId="10" fillId="0" borderId="0" xfId="1" applyNumberFormat="1" applyFont="1" applyBorder="1" applyAlignment="1"/>
    <xf numFmtId="38" fontId="9" fillId="0" borderId="0" xfId="1" applyFont="1" applyFill="1" applyBorder="1" applyAlignment="1"/>
    <xf numFmtId="57" fontId="9" fillId="0" borderId="16" xfId="1" applyNumberFormat="1" applyFont="1" applyBorder="1" applyAlignment="1">
      <alignment horizontal="center" vertical="center"/>
    </xf>
    <xf numFmtId="57" fontId="9" fillId="0" borderId="10" xfId="1" applyNumberFormat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10" xfId="1" applyFont="1" applyBorder="1" applyAlignment="1">
      <alignment vertical="center"/>
    </xf>
    <xf numFmtId="38" fontId="9" fillId="0" borderId="24" xfId="1" applyFont="1" applyFill="1" applyBorder="1" applyAlignment="1">
      <alignment horizontal="center" vertical="center"/>
    </xf>
    <xf numFmtId="176" fontId="9" fillId="0" borderId="24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vertical="center"/>
    </xf>
    <xf numFmtId="176" fontId="9" fillId="0" borderId="9" xfId="0" applyNumberFormat="1" applyFont="1" applyBorder="1" applyAlignment="1">
      <alignment vertical="center"/>
    </xf>
    <xf numFmtId="57" fontId="9" fillId="0" borderId="22" xfId="1" applyNumberFormat="1" applyFont="1" applyBorder="1" applyAlignment="1">
      <alignment horizontal="center" vertical="center"/>
    </xf>
    <xf numFmtId="57" fontId="9" fillId="0" borderId="21" xfId="1" applyNumberFormat="1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9" fillId="4" borderId="33" xfId="0" applyFont="1" applyFill="1" applyBorder="1" applyAlignment="1">
      <alignment horizontal="left" vertical="center" wrapText="1"/>
    </xf>
    <xf numFmtId="38" fontId="9" fillId="4" borderId="34" xfId="1" applyFont="1" applyFill="1" applyBorder="1" applyAlignment="1">
      <alignment horizontal="left" vertical="center" wrapText="1"/>
    </xf>
    <xf numFmtId="38" fontId="9" fillId="4" borderId="34" xfId="1" applyFont="1" applyFill="1" applyBorder="1" applyAlignment="1">
      <alignment horizontal="left" vertical="center" shrinkToFit="1"/>
    </xf>
    <xf numFmtId="38" fontId="9" fillId="4" borderId="35" xfId="1" applyFont="1" applyFill="1" applyBorder="1" applyAlignment="1">
      <alignment horizontal="left" vertical="center" shrinkToFit="1"/>
    </xf>
    <xf numFmtId="177" fontId="9" fillId="4" borderId="33" xfId="1" applyNumberFormat="1" applyFont="1" applyFill="1" applyBorder="1" applyAlignment="1">
      <alignment vertical="center" shrinkToFit="1"/>
    </xf>
    <xf numFmtId="177" fontId="9" fillId="0" borderId="33" xfId="1" applyNumberFormat="1" applyFont="1" applyFill="1" applyBorder="1" applyAlignment="1">
      <alignment vertical="center" shrinkToFit="1"/>
    </xf>
    <xf numFmtId="178" fontId="9" fillId="4" borderId="33" xfId="1" applyNumberFormat="1" applyFont="1" applyFill="1" applyBorder="1" applyAlignment="1">
      <alignment vertical="center" shrinkToFit="1"/>
    </xf>
    <xf numFmtId="177" fontId="9" fillId="4" borderId="34" xfId="1" applyNumberFormat="1" applyFont="1" applyFill="1" applyBorder="1" applyAlignment="1">
      <alignment vertical="center" shrinkToFit="1"/>
    </xf>
    <xf numFmtId="177" fontId="9" fillId="0" borderId="36" xfId="1" applyNumberFormat="1" applyFont="1" applyFill="1" applyBorder="1" applyAlignment="1">
      <alignment vertical="center" shrinkToFit="1"/>
    </xf>
    <xf numFmtId="177" fontId="9" fillId="0" borderId="34" xfId="1" applyNumberFormat="1" applyFont="1" applyFill="1" applyBorder="1" applyAlignment="1">
      <alignment vertical="center" shrinkToFit="1"/>
    </xf>
    <xf numFmtId="0" fontId="9" fillId="4" borderId="39" xfId="0" applyFont="1" applyFill="1" applyBorder="1" applyAlignment="1">
      <alignment horizontal="left" vertical="center" wrapText="1"/>
    </xf>
    <xf numFmtId="38" fontId="9" fillId="4" borderId="40" xfId="1" applyFont="1" applyFill="1" applyBorder="1" applyAlignment="1">
      <alignment horizontal="left" vertical="center" wrapText="1"/>
    </xf>
    <xf numFmtId="38" fontId="9" fillId="4" borderId="40" xfId="1" applyFont="1" applyFill="1" applyBorder="1" applyAlignment="1">
      <alignment horizontal="left" vertical="center" shrinkToFit="1"/>
    </xf>
    <xf numFmtId="0" fontId="16" fillId="0" borderId="0" xfId="0" applyFont="1"/>
    <xf numFmtId="57" fontId="20" fillId="0" borderId="0" xfId="1" applyNumberFormat="1" applyFont="1" applyFill="1" applyBorder="1" applyAlignment="1"/>
    <xf numFmtId="38" fontId="9" fillId="4" borderId="42" xfId="1" applyFont="1" applyFill="1" applyBorder="1" applyAlignment="1">
      <alignment horizontal="left" vertical="center" shrinkToFit="1"/>
    </xf>
    <xf numFmtId="177" fontId="9" fillId="4" borderId="43" xfId="1" applyNumberFormat="1" applyFont="1" applyFill="1" applyBorder="1" applyAlignment="1">
      <alignment vertical="center" shrinkToFit="1"/>
    </xf>
    <xf numFmtId="177" fontId="9" fillId="0" borderId="43" xfId="1" applyNumberFormat="1" applyFont="1" applyFill="1" applyBorder="1" applyAlignment="1">
      <alignment vertical="center" shrinkToFit="1"/>
    </xf>
    <xf numFmtId="178" fontId="9" fillId="4" borderId="43" xfId="1" applyNumberFormat="1" applyFont="1" applyFill="1" applyBorder="1" applyAlignment="1">
      <alignment vertical="center" shrinkToFit="1"/>
    </xf>
    <xf numFmtId="177" fontId="9" fillId="0" borderId="44" xfId="1" applyNumberFormat="1" applyFont="1" applyFill="1" applyBorder="1" applyAlignment="1">
      <alignment vertical="center" shrinkToFit="1"/>
    </xf>
    <xf numFmtId="177" fontId="9" fillId="0" borderId="46" xfId="1" applyNumberFormat="1" applyFont="1" applyFill="1" applyBorder="1" applyAlignment="1">
      <alignment vertical="center" shrinkToFit="1"/>
    </xf>
    <xf numFmtId="177" fontId="9" fillId="0" borderId="47" xfId="1" applyNumberFormat="1" applyFont="1" applyFill="1" applyBorder="1" applyAlignment="1">
      <alignment vertical="center" shrinkToFit="1"/>
    </xf>
    <xf numFmtId="57" fontId="9" fillId="0" borderId="7" xfId="1" applyNumberFormat="1" applyFont="1" applyFill="1" applyBorder="1" applyAlignment="1">
      <alignment horizontal="center"/>
    </xf>
    <xf numFmtId="38" fontId="9" fillId="0" borderId="8" xfId="1" applyFont="1" applyFill="1" applyBorder="1" applyAlignment="1">
      <alignment horizontal="center"/>
    </xf>
    <xf numFmtId="38" fontId="9" fillId="0" borderId="8" xfId="1" applyFont="1" applyFill="1" applyBorder="1"/>
    <xf numFmtId="38" fontId="9" fillId="0" borderId="7" xfId="1" applyFont="1" applyFill="1" applyBorder="1" applyAlignment="1">
      <alignment horizontal="center"/>
    </xf>
    <xf numFmtId="38" fontId="9" fillId="0" borderId="7" xfId="1" applyFont="1" applyFill="1" applyBorder="1" applyAlignment="1">
      <alignment horizontal="right"/>
    </xf>
    <xf numFmtId="0" fontId="9" fillId="4" borderId="28" xfId="0" applyFont="1" applyFill="1" applyBorder="1" applyAlignment="1">
      <alignment horizontal="left" vertical="center" wrapText="1"/>
    </xf>
    <xf numFmtId="38" fontId="9" fillId="4" borderId="30" xfId="1" applyFont="1" applyFill="1" applyBorder="1" applyAlignment="1">
      <alignment horizontal="left" vertical="center" wrapText="1"/>
    </xf>
    <xf numFmtId="38" fontId="9" fillId="4" borderId="30" xfId="1" applyFont="1" applyFill="1" applyBorder="1" applyAlignment="1">
      <alignment horizontal="left" vertical="center" shrinkToFit="1"/>
    </xf>
    <xf numFmtId="38" fontId="9" fillId="4" borderId="26" xfId="1" applyFont="1" applyFill="1" applyBorder="1" applyAlignment="1">
      <alignment horizontal="left" vertical="center" shrinkToFit="1"/>
    </xf>
    <xf numFmtId="177" fontId="9" fillId="4" borderId="28" xfId="1" applyNumberFormat="1" applyFont="1" applyFill="1" applyBorder="1" applyAlignment="1">
      <alignment vertical="center" shrinkToFit="1"/>
    </xf>
    <xf numFmtId="177" fontId="9" fillId="0" borderId="28" xfId="1" applyNumberFormat="1" applyFont="1" applyFill="1" applyBorder="1" applyAlignment="1">
      <alignment vertical="center" shrinkToFit="1"/>
    </xf>
    <xf numFmtId="178" fontId="9" fillId="4" borderId="28" xfId="1" applyNumberFormat="1" applyFont="1" applyFill="1" applyBorder="1" applyAlignment="1">
      <alignment vertical="center" shrinkToFit="1"/>
    </xf>
    <xf numFmtId="177" fontId="9" fillId="0" borderId="30" xfId="1" applyNumberFormat="1" applyFont="1" applyFill="1" applyBorder="1" applyAlignment="1">
      <alignment vertical="center" shrinkToFit="1"/>
    </xf>
    <xf numFmtId="177" fontId="9" fillId="0" borderId="31" xfId="1" applyNumberFormat="1" applyFont="1" applyFill="1" applyBorder="1" applyAlignment="1">
      <alignment vertical="center" shrinkToFit="1"/>
    </xf>
    <xf numFmtId="38" fontId="9" fillId="0" borderId="8" xfId="1" applyFont="1" applyFill="1" applyBorder="1" applyAlignment="1">
      <alignment wrapText="1"/>
    </xf>
    <xf numFmtId="57" fontId="9" fillId="4" borderId="30" xfId="1" applyNumberFormat="1" applyFont="1" applyFill="1" applyBorder="1" applyAlignment="1">
      <alignment horizontal="left" vertical="center" wrapText="1"/>
    </xf>
    <xf numFmtId="57" fontId="9" fillId="4" borderId="34" xfId="1" applyNumberFormat="1" applyFont="1" applyFill="1" applyBorder="1" applyAlignment="1">
      <alignment horizontal="left" vertical="center" wrapText="1"/>
    </xf>
    <xf numFmtId="57" fontId="9" fillId="4" borderId="40" xfId="1" applyNumberFormat="1" applyFont="1" applyFill="1" applyBorder="1" applyAlignment="1">
      <alignment horizontal="left" vertical="center" wrapText="1"/>
    </xf>
    <xf numFmtId="177" fontId="9" fillId="0" borderId="46" xfId="1" applyNumberFormat="1" applyFont="1" applyFill="1" applyBorder="1" applyAlignment="1">
      <alignment horizontal="center" vertical="center" shrinkToFit="1"/>
    </xf>
    <xf numFmtId="38" fontId="9" fillId="0" borderId="45" xfId="1" applyFont="1" applyFill="1" applyBorder="1" applyAlignment="1">
      <alignment horizontal="center" vertical="center" shrinkToFit="1"/>
    </xf>
    <xf numFmtId="38" fontId="9" fillId="0" borderId="12" xfId="1" applyFont="1" applyBorder="1" applyAlignment="1">
      <alignment horizontal="center" vertical="center" wrapText="1"/>
    </xf>
    <xf numFmtId="178" fontId="9" fillId="0" borderId="46" xfId="1" applyNumberFormat="1" applyFont="1" applyFill="1" applyBorder="1" applyAlignment="1">
      <alignment horizontal="center" vertical="center" shrinkToFit="1"/>
    </xf>
    <xf numFmtId="0" fontId="9" fillId="0" borderId="29" xfId="0" applyFont="1" applyBorder="1" applyAlignment="1">
      <alignment horizontal="center"/>
    </xf>
    <xf numFmtId="0" fontId="9" fillId="4" borderId="48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 wrapText="1"/>
    </xf>
    <xf numFmtId="38" fontId="9" fillId="0" borderId="11" xfId="1" applyFont="1" applyBorder="1" applyAlignment="1">
      <alignment horizontal="center" vertical="center"/>
    </xf>
    <xf numFmtId="38" fontId="9" fillId="0" borderId="8" xfId="1" applyFont="1" applyFill="1" applyBorder="1" applyAlignment="1">
      <alignment horizontal="center" wrapText="1"/>
    </xf>
    <xf numFmtId="38" fontId="9" fillId="0" borderId="14" xfId="1" applyFont="1" applyFill="1" applyBorder="1" applyAlignment="1">
      <alignment horizontal="center" wrapText="1"/>
    </xf>
    <xf numFmtId="57" fontId="9" fillId="4" borderId="30" xfId="1" applyNumberFormat="1" applyFont="1" applyFill="1" applyBorder="1" applyAlignment="1">
      <alignment horizontal="center" vertical="center" wrapText="1"/>
    </xf>
    <xf numFmtId="57" fontId="9" fillId="4" borderId="34" xfId="1" applyNumberFormat="1" applyFont="1" applyFill="1" applyBorder="1" applyAlignment="1">
      <alignment horizontal="center" vertical="center" wrapText="1"/>
    </xf>
    <xf numFmtId="57" fontId="9" fillId="4" borderId="40" xfId="1" applyNumberFormat="1" applyFont="1" applyFill="1" applyBorder="1" applyAlignment="1">
      <alignment horizontal="center" vertical="center" wrapText="1"/>
    </xf>
    <xf numFmtId="0" fontId="13" fillId="3" borderId="0" xfId="2" applyFill="1" applyAlignment="1">
      <alignment horizontal="center" vertical="center"/>
    </xf>
    <xf numFmtId="12" fontId="13" fillId="3" borderId="0" xfId="2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177" fontId="0" fillId="4" borderId="30" xfId="0" applyNumberFormat="1" applyFont="1" applyFill="1" applyBorder="1" applyAlignment="1">
      <alignment vertical="center" shrinkToFit="1"/>
    </xf>
    <xf numFmtId="3" fontId="13" fillId="0" borderId="0" xfId="2" applyNumberFormat="1">
      <alignment vertical="center"/>
    </xf>
    <xf numFmtId="0" fontId="9" fillId="4" borderId="30" xfId="1" applyNumberFormat="1" applyFont="1" applyFill="1" applyBorder="1" applyAlignment="1">
      <alignment horizontal="center" vertical="center" shrinkToFit="1"/>
    </xf>
    <xf numFmtId="0" fontId="9" fillId="4" borderId="34" xfId="1" applyNumberFormat="1" applyFont="1" applyFill="1" applyBorder="1" applyAlignment="1">
      <alignment horizontal="center" vertical="center" shrinkToFit="1"/>
    </xf>
    <xf numFmtId="0" fontId="9" fillId="4" borderId="40" xfId="1" applyNumberFormat="1" applyFont="1" applyFill="1" applyBorder="1" applyAlignment="1">
      <alignment horizontal="center" vertical="center" shrinkToFit="1"/>
    </xf>
    <xf numFmtId="0" fontId="6" fillId="0" borderId="0" xfId="7">
      <alignment vertical="center"/>
    </xf>
    <xf numFmtId="0" fontId="23" fillId="0" borderId="0" xfId="7" applyFont="1">
      <alignment vertical="center"/>
    </xf>
    <xf numFmtId="0" fontId="6" fillId="4" borderId="20" xfId="7" applyFill="1" applyBorder="1" applyAlignment="1">
      <alignment horizontal="centerContinuous" vertical="center"/>
    </xf>
    <xf numFmtId="0" fontId="6" fillId="4" borderId="18" xfId="7" applyFill="1" applyBorder="1" applyAlignment="1">
      <alignment horizontal="centerContinuous" vertical="center"/>
    </xf>
    <xf numFmtId="0" fontId="6" fillId="4" borderId="19" xfId="7" applyFill="1" applyBorder="1" applyAlignment="1">
      <alignment horizontal="centerContinuous" vertical="center"/>
    </xf>
    <xf numFmtId="0" fontId="6" fillId="0" borderId="57" xfId="7" applyBorder="1" applyAlignment="1">
      <alignment horizontal="center" vertical="center"/>
    </xf>
    <xf numFmtId="0" fontId="6" fillId="0" borderId="32" xfId="7" applyBorder="1" applyAlignment="1">
      <alignment vertical="center" wrapText="1"/>
    </xf>
    <xf numFmtId="0" fontId="6" fillId="0" borderId="58" xfId="7" applyBorder="1" applyAlignment="1">
      <alignment horizontal="center" vertical="center" wrapText="1"/>
    </xf>
    <xf numFmtId="0" fontId="6" fillId="0" borderId="34" xfId="7" applyBorder="1" applyAlignment="1">
      <alignment vertical="top" wrapText="1"/>
    </xf>
    <xf numFmtId="0" fontId="6" fillId="0" borderId="57" xfId="7" applyBorder="1">
      <alignment vertical="center"/>
    </xf>
    <xf numFmtId="0" fontId="6" fillId="0" borderId="59" xfId="7" applyBorder="1" applyAlignment="1">
      <alignment horizontal="center" vertical="center"/>
    </xf>
    <xf numFmtId="0" fontId="6" fillId="0" borderId="60" xfId="7" applyBorder="1" applyAlignment="1">
      <alignment vertical="center" wrapText="1"/>
    </xf>
    <xf numFmtId="0" fontId="6" fillId="0" borderId="61" xfId="7" applyBorder="1" applyAlignment="1">
      <alignment horizontal="center" vertical="center" wrapText="1"/>
    </xf>
    <xf numFmtId="0" fontId="6" fillId="0" borderId="59" xfId="7" applyBorder="1">
      <alignment vertical="center"/>
    </xf>
    <xf numFmtId="0" fontId="6" fillId="0" borderId="62" xfId="7" applyBorder="1" applyAlignment="1">
      <alignment horizontal="center" vertical="center"/>
    </xf>
    <xf numFmtId="0" fontId="6" fillId="0" borderId="38" xfId="7" applyBorder="1" applyAlignment="1">
      <alignment vertical="center" wrapText="1"/>
    </xf>
    <xf numFmtId="0" fontId="6" fillId="0" borderId="63" xfId="7" applyBorder="1" applyAlignment="1">
      <alignment horizontal="center" vertical="center" wrapText="1"/>
    </xf>
    <xf numFmtId="0" fontId="6" fillId="0" borderId="40" xfId="7" applyBorder="1" applyAlignment="1">
      <alignment vertical="top" wrapText="1"/>
    </xf>
    <xf numFmtId="0" fontId="6" fillId="0" borderId="62" xfId="7" applyBorder="1">
      <alignment vertical="center"/>
    </xf>
    <xf numFmtId="0" fontId="6" fillId="0" borderId="0" xfId="7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38" fontId="9" fillId="0" borderId="9" xfId="1" applyFont="1" applyFill="1" applyBorder="1" applyAlignment="1">
      <alignment horizontal="left" vertical="center" wrapText="1"/>
    </xf>
    <xf numFmtId="0" fontId="9" fillId="0" borderId="9" xfId="1" applyNumberFormat="1" applyFont="1" applyFill="1" applyBorder="1" applyAlignment="1">
      <alignment horizontal="center" vertical="center" wrapText="1"/>
    </xf>
    <xf numFmtId="38" fontId="9" fillId="0" borderId="15" xfId="1" applyFont="1" applyFill="1" applyBorder="1" applyAlignment="1">
      <alignment horizontal="left" vertical="center" shrinkToFit="1"/>
    </xf>
    <xf numFmtId="57" fontId="9" fillId="0" borderId="23" xfId="1" applyNumberFormat="1" applyFont="1" applyFill="1" applyBorder="1" applyAlignment="1">
      <alignment horizontal="left" vertical="center" wrapText="1"/>
    </xf>
    <xf numFmtId="57" fontId="9" fillId="0" borderId="9" xfId="1" applyNumberFormat="1" applyFont="1" applyFill="1" applyBorder="1" applyAlignment="1">
      <alignment horizontal="left" vertical="center" wrapText="1"/>
    </xf>
    <xf numFmtId="177" fontId="9" fillId="4" borderId="30" xfId="1" applyNumberFormat="1" applyFont="1" applyFill="1" applyBorder="1" applyAlignment="1">
      <alignment vertical="center" shrinkToFit="1"/>
    </xf>
    <xf numFmtId="49" fontId="0" fillId="0" borderId="0" xfId="0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 textRotation="255"/>
    </xf>
    <xf numFmtId="49" fontId="9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0" fontId="0" fillId="5" borderId="0" xfId="0" applyFont="1" applyFill="1" applyAlignment="1">
      <alignment vertical="center"/>
    </xf>
    <xf numFmtId="0" fontId="0" fillId="6" borderId="0" xfId="0" applyFont="1" applyFill="1" applyAlignment="1">
      <alignment vertical="center"/>
    </xf>
    <xf numFmtId="9" fontId="9" fillId="4" borderId="49" xfId="1" applyNumberFormat="1" applyFont="1" applyFill="1" applyBorder="1" applyAlignment="1">
      <alignment horizontal="left" vertical="center" wrapText="1"/>
    </xf>
    <xf numFmtId="9" fontId="9" fillId="4" borderId="37" xfId="1" applyNumberFormat="1" applyFont="1" applyFill="1" applyBorder="1" applyAlignment="1">
      <alignment horizontal="left" vertical="center" wrapText="1"/>
    </xf>
    <xf numFmtId="9" fontId="9" fillId="4" borderId="41" xfId="1" applyNumberFormat="1" applyFont="1" applyFill="1" applyBorder="1" applyAlignment="1">
      <alignment horizontal="left" vertical="center" wrapText="1"/>
    </xf>
    <xf numFmtId="38" fontId="9" fillId="0" borderId="24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8" fontId="9" fillId="0" borderId="7" xfId="1" applyFont="1" applyFill="1" applyBorder="1" applyAlignment="1">
      <alignment horizontal="center" wrapText="1"/>
    </xf>
    <xf numFmtId="57" fontId="9" fillId="4" borderId="28" xfId="1" applyNumberFormat="1" applyFont="1" applyFill="1" applyBorder="1" applyAlignment="1">
      <alignment horizontal="center" vertical="center" wrapText="1"/>
    </xf>
    <xf numFmtId="57" fontId="9" fillId="4" borderId="33" xfId="1" applyNumberFormat="1" applyFont="1" applyFill="1" applyBorder="1" applyAlignment="1">
      <alignment horizontal="center" vertical="center" wrapText="1"/>
    </xf>
    <xf numFmtId="57" fontId="9" fillId="4" borderId="39" xfId="1" applyNumberFormat="1" applyFont="1" applyFill="1" applyBorder="1" applyAlignment="1">
      <alignment horizontal="center" vertical="center" wrapText="1"/>
    </xf>
    <xf numFmtId="177" fontId="9" fillId="0" borderId="65" xfId="1" applyNumberFormat="1" applyFont="1" applyFill="1" applyBorder="1" applyAlignment="1">
      <alignment vertical="center" shrinkToFit="1"/>
    </xf>
    <xf numFmtId="177" fontId="9" fillId="0" borderId="66" xfId="1" applyNumberFormat="1" applyFont="1" applyFill="1" applyBorder="1" applyAlignment="1">
      <alignment vertical="center" shrinkToFit="1"/>
    </xf>
    <xf numFmtId="177" fontId="9" fillId="4" borderId="66" xfId="1" applyNumberFormat="1" applyFont="1" applyFill="1" applyBorder="1" applyAlignment="1">
      <alignment vertical="center" shrinkToFit="1"/>
    </xf>
    <xf numFmtId="177" fontId="9" fillId="0" borderId="67" xfId="1" applyNumberFormat="1" applyFont="1" applyFill="1" applyBorder="1" applyAlignment="1">
      <alignment vertical="center" shrinkToFit="1"/>
    </xf>
    <xf numFmtId="0" fontId="5" fillId="0" borderId="0" xfId="7" applyFont="1">
      <alignment vertical="center"/>
    </xf>
    <xf numFmtId="177" fontId="6" fillId="0" borderId="68" xfId="7" applyNumberFormat="1" applyBorder="1" applyAlignment="1">
      <alignment horizontal="right" vertical="center" wrapText="1"/>
    </xf>
    <xf numFmtId="203" fontId="6" fillId="0" borderId="68" xfId="7" applyNumberFormat="1" applyBorder="1" applyAlignment="1">
      <alignment horizontal="center" vertical="center" wrapText="1"/>
    </xf>
    <xf numFmtId="177" fontId="6" fillId="0" borderId="69" xfId="7" applyNumberFormat="1" applyBorder="1" applyAlignment="1">
      <alignment horizontal="right" vertical="center" wrapText="1"/>
    </xf>
    <xf numFmtId="203" fontId="6" fillId="0" borderId="69" xfId="7" applyNumberFormat="1" applyBorder="1" applyAlignment="1">
      <alignment horizontal="center" vertical="center" wrapText="1"/>
    </xf>
    <xf numFmtId="177" fontId="6" fillId="0" borderId="70" xfId="7" applyNumberFormat="1" applyBorder="1" applyAlignment="1">
      <alignment horizontal="right" vertical="center" wrapText="1"/>
    </xf>
    <xf numFmtId="203" fontId="6" fillId="0" borderId="70" xfId="7" applyNumberFormat="1" applyBorder="1" applyAlignment="1">
      <alignment horizontal="center" vertical="center" wrapText="1"/>
    </xf>
    <xf numFmtId="202" fontId="6" fillId="0" borderId="75" xfId="7" applyNumberFormat="1" applyBorder="1" applyAlignment="1">
      <alignment horizontal="center" vertical="center" wrapText="1"/>
    </xf>
    <xf numFmtId="202" fontId="6" fillId="0" borderId="76" xfId="7" applyNumberFormat="1" applyBorder="1" applyAlignment="1">
      <alignment horizontal="center" vertical="center" wrapText="1"/>
    </xf>
    <xf numFmtId="202" fontId="6" fillId="0" borderId="77" xfId="7" applyNumberFormat="1" applyBorder="1" applyAlignment="1">
      <alignment horizontal="center" vertical="center" wrapText="1"/>
    </xf>
    <xf numFmtId="177" fontId="6" fillId="0" borderId="83" xfId="7" applyNumberFormat="1" applyBorder="1" applyAlignment="1">
      <alignment horizontal="right" vertical="center" wrapText="1"/>
    </xf>
    <xf numFmtId="177" fontId="6" fillId="0" borderId="84" xfId="7" applyNumberFormat="1" applyBorder="1" applyAlignment="1">
      <alignment horizontal="right" vertical="center" wrapText="1"/>
    </xf>
    <xf numFmtId="177" fontId="6" fillId="0" borderId="82" xfId="7" applyNumberFormat="1" applyBorder="1" applyAlignment="1">
      <alignment horizontal="right" vertical="center" wrapText="1"/>
    </xf>
    <xf numFmtId="0" fontId="3" fillId="0" borderId="0" xfId="7" applyFont="1">
      <alignment vertical="center"/>
    </xf>
    <xf numFmtId="177" fontId="6" fillId="0" borderId="68" xfId="7" applyNumberFormat="1" applyBorder="1" applyAlignment="1">
      <alignment horizontal="center" vertical="center" wrapText="1"/>
    </xf>
    <xf numFmtId="177" fontId="6" fillId="0" borderId="70" xfId="7" applyNumberFormat="1" applyBorder="1" applyAlignment="1">
      <alignment horizontal="center" vertical="center" wrapText="1"/>
    </xf>
    <xf numFmtId="0" fontId="3" fillId="0" borderId="0" xfId="7" applyFont="1" applyAlignment="1">
      <alignment horizontal="center" vertical="center"/>
    </xf>
    <xf numFmtId="0" fontId="2" fillId="0" borderId="57" xfId="7" applyFont="1" applyBorder="1" applyAlignment="1">
      <alignment horizontal="center" vertical="center"/>
    </xf>
    <xf numFmtId="0" fontId="2" fillId="0" borderId="62" xfId="7" applyFont="1" applyBorder="1" applyAlignment="1">
      <alignment horizontal="center" vertical="center"/>
    </xf>
    <xf numFmtId="0" fontId="6" fillId="0" borderId="57" xfId="7" applyBorder="1" applyAlignment="1">
      <alignment vertical="center" shrinkToFit="1"/>
    </xf>
    <xf numFmtId="0" fontId="6" fillId="0" borderId="62" xfId="7" applyBorder="1" applyAlignment="1">
      <alignment vertical="center" shrinkToFit="1"/>
    </xf>
    <xf numFmtId="177" fontId="6" fillId="0" borderId="85" xfId="7" applyNumberFormat="1" applyBorder="1" applyAlignment="1">
      <alignment horizontal="right" vertical="center" wrapText="1"/>
    </xf>
    <xf numFmtId="0" fontId="2" fillId="0" borderId="32" xfId="7" applyFont="1" applyBorder="1" applyAlignment="1">
      <alignment vertical="center" wrapText="1"/>
    </xf>
    <xf numFmtId="0" fontId="2" fillId="0" borderId="38" xfId="7" applyFont="1" applyBorder="1" applyAlignment="1">
      <alignment vertical="center" wrapText="1"/>
    </xf>
    <xf numFmtId="0" fontId="6" fillId="7" borderId="18" xfId="7" applyFill="1" applyBorder="1" applyAlignment="1">
      <alignment horizontal="centerContinuous" vertical="center" wrapText="1"/>
    </xf>
    <xf numFmtId="0" fontId="6" fillId="7" borderId="19" xfId="7" applyFill="1" applyBorder="1" applyAlignment="1">
      <alignment horizontal="centerContinuous" vertical="center" wrapText="1"/>
    </xf>
    <xf numFmtId="0" fontId="3" fillId="7" borderId="70" xfId="7" applyFont="1" applyFill="1" applyBorder="1" applyAlignment="1">
      <alignment horizontal="center" vertical="center" wrapText="1"/>
    </xf>
    <xf numFmtId="0" fontId="3" fillId="7" borderId="82" xfId="7" applyFont="1" applyFill="1" applyBorder="1" applyAlignment="1">
      <alignment horizontal="center" vertical="center" wrapText="1"/>
    </xf>
    <xf numFmtId="0" fontId="3" fillId="7" borderId="18" xfId="7" applyFont="1" applyFill="1" applyBorder="1" applyAlignment="1">
      <alignment horizontal="centerContinuous" vertical="center" wrapText="1"/>
    </xf>
    <xf numFmtId="0" fontId="5" fillId="8" borderId="0" xfId="7" applyFont="1" applyFill="1">
      <alignment vertical="center"/>
    </xf>
    <xf numFmtId="0" fontId="6" fillId="8" borderId="0" xfId="7" applyFill="1">
      <alignment vertical="center"/>
    </xf>
    <xf numFmtId="38" fontId="9" fillId="8" borderId="0" xfId="1" applyFont="1" applyFill="1" applyBorder="1" applyAlignment="1">
      <alignment horizontal="center" vertical="center" wrapText="1"/>
    </xf>
    <xf numFmtId="49" fontId="9" fillId="8" borderId="0" xfId="1" applyNumberFormat="1" applyFont="1" applyFill="1" applyBorder="1" applyAlignment="1">
      <alignment horizontal="center" vertical="center" wrapText="1"/>
    </xf>
    <xf numFmtId="177" fontId="9" fillId="8" borderId="34" xfId="1" applyNumberFormat="1" applyFont="1" applyFill="1" applyBorder="1" applyAlignment="1">
      <alignment vertical="center" shrinkToFit="1"/>
    </xf>
    <xf numFmtId="38" fontId="9" fillId="8" borderId="0" xfId="1" applyFont="1" applyFill="1" applyBorder="1" applyAlignment="1">
      <alignment horizontal="left" vertical="center" wrapText="1"/>
    </xf>
    <xf numFmtId="12" fontId="9" fillId="8" borderId="0" xfId="1" applyNumberFormat="1" applyFont="1" applyFill="1" applyBorder="1" applyAlignment="1">
      <alignment horizontal="left" vertical="center" wrapText="1"/>
    </xf>
    <xf numFmtId="38" fontId="9" fillId="7" borderId="34" xfId="1" applyFont="1" applyFill="1" applyBorder="1" applyAlignment="1">
      <alignment horizontal="left" vertical="center" shrinkToFit="1"/>
    </xf>
    <xf numFmtId="0" fontId="9" fillId="7" borderId="58" xfId="0" applyFont="1" applyFill="1" applyBorder="1" applyAlignment="1">
      <alignment horizontal="center" vertical="center" wrapText="1"/>
    </xf>
    <xf numFmtId="0" fontId="9" fillId="7" borderId="34" xfId="0" applyFont="1" applyFill="1" applyBorder="1" applyAlignment="1">
      <alignment horizontal="left" vertical="center" wrapText="1"/>
    </xf>
    <xf numFmtId="38" fontId="9" fillId="7" borderId="34" xfId="1" applyFont="1" applyFill="1" applyBorder="1" applyAlignment="1">
      <alignment horizontal="left" vertical="center" wrapText="1"/>
    </xf>
    <xf numFmtId="0" fontId="9" fillId="7" borderId="34" xfId="1" applyNumberFormat="1" applyFont="1" applyFill="1" applyBorder="1" applyAlignment="1">
      <alignment horizontal="center" vertical="center" shrinkToFit="1"/>
    </xf>
    <xf numFmtId="177" fontId="9" fillId="7" borderId="34" xfId="1" applyNumberFormat="1" applyFont="1" applyFill="1" applyBorder="1" applyAlignment="1">
      <alignment vertical="center" shrinkToFit="1"/>
    </xf>
    <xf numFmtId="178" fontId="9" fillId="7" borderId="34" xfId="1" applyNumberFormat="1" applyFont="1" applyFill="1" applyBorder="1" applyAlignment="1">
      <alignment vertical="center" shrinkToFit="1"/>
    </xf>
    <xf numFmtId="57" fontId="9" fillId="7" borderId="34" xfId="1" applyNumberFormat="1" applyFont="1" applyFill="1" applyBorder="1" applyAlignment="1">
      <alignment horizontal="left" vertical="center" wrapText="1"/>
    </xf>
    <xf numFmtId="57" fontId="9" fillId="7" borderId="34" xfId="1" applyNumberFormat="1" applyFont="1" applyFill="1" applyBorder="1" applyAlignment="1">
      <alignment horizontal="center" vertical="center" wrapText="1"/>
    </xf>
    <xf numFmtId="57" fontId="9" fillId="7" borderId="33" xfId="1" applyNumberFormat="1" applyFont="1" applyFill="1" applyBorder="1" applyAlignment="1">
      <alignment horizontal="center" vertical="center" wrapText="1"/>
    </xf>
    <xf numFmtId="9" fontId="9" fillId="7" borderId="37" xfId="1" applyNumberFormat="1" applyFont="1" applyFill="1" applyBorder="1" applyAlignment="1">
      <alignment horizontal="left" vertical="center" wrapText="1"/>
    </xf>
    <xf numFmtId="9" fontId="9" fillId="7" borderId="41" xfId="1" applyNumberFormat="1" applyFont="1" applyFill="1" applyBorder="1" applyAlignment="1">
      <alignment horizontal="left" vertical="center" wrapText="1"/>
    </xf>
    <xf numFmtId="0" fontId="1" fillId="0" borderId="0" xfId="7" applyFont="1">
      <alignment vertical="center"/>
    </xf>
    <xf numFmtId="40" fontId="9" fillId="0" borderId="4" xfId="1" applyNumberFormat="1" applyFont="1" applyBorder="1" applyAlignment="1">
      <alignment horizontal="center" vertical="center" wrapText="1"/>
    </xf>
    <xf numFmtId="40" fontId="9" fillId="0" borderId="5" xfId="1" applyNumberFormat="1" applyFont="1" applyBorder="1" applyAlignment="1">
      <alignment horizontal="center" vertical="center" wrapText="1"/>
    </xf>
    <xf numFmtId="40" fontId="9" fillId="0" borderId="6" xfId="1" applyNumberFormat="1" applyFont="1" applyBorder="1" applyAlignment="1">
      <alignment horizontal="center" vertical="center" wrapText="1"/>
    </xf>
    <xf numFmtId="0" fontId="23" fillId="0" borderId="0" xfId="7" applyFont="1" applyAlignment="1">
      <alignment horizontal="left" vertical="center" wrapText="1"/>
    </xf>
    <xf numFmtId="0" fontId="6" fillId="7" borderId="71" xfId="7" applyFill="1" applyBorder="1" applyAlignment="1">
      <alignment horizontal="center" vertical="center" wrapText="1"/>
    </xf>
    <xf numFmtId="0" fontId="6" fillId="7" borderId="73" xfId="7" applyFill="1" applyBorder="1" applyAlignment="1">
      <alignment horizontal="center" vertical="center" wrapText="1"/>
    </xf>
    <xf numFmtId="0" fontId="6" fillId="7" borderId="78" xfId="7" applyFill="1" applyBorder="1" applyAlignment="1">
      <alignment horizontal="center" vertical="center" wrapText="1"/>
    </xf>
    <xf numFmtId="0" fontId="6" fillId="7" borderId="79" xfId="7" applyFill="1" applyBorder="1" applyAlignment="1">
      <alignment horizontal="center" vertical="center" wrapText="1"/>
    </xf>
    <xf numFmtId="0" fontId="4" fillId="7" borderId="72" xfId="7" applyFont="1" applyFill="1" applyBorder="1" applyAlignment="1">
      <alignment horizontal="center" vertical="center" wrapText="1"/>
    </xf>
    <xf numFmtId="0" fontId="4" fillId="7" borderId="74" xfId="7" applyFont="1" applyFill="1" applyBorder="1" applyAlignment="1">
      <alignment horizontal="center" vertical="center" wrapText="1"/>
    </xf>
    <xf numFmtId="0" fontId="3" fillId="7" borderId="80" xfId="7" applyFont="1" applyFill="1" applyBorder="1" applyAlignment="1">
      <alignment horizontal="center" vertical="center" wrapText="1"/>
    </xf>
    <xf numFmtId="0" fontId="6" fillId="7" borderId="64" xfId="7" applyFill="1" applyBorder="1" applyAlignment="1">
      <alignment horizontal="center" vertical="center" wrapText="1"/>
    </xf>
    <xf numFmtId="0" fontId="6" fillId="7" borderId="81" xfId="7" applyFill="1" applyBorder="1" applyAlignment="1">
      <alignment horizontal="center" vertical="center" wrapText="1"/>
    </xf>
    <xf numFmtId="0" fontId="6" fillId="7" borderId="52" xfId="7" applyFill="1" applyBorder="1" applyAlignment="1">
      <alignment horizontal="center" vertical="center"/>
    </xf>
    <xf numFmtId="0" fontId="6" fillId="7" borderId="53" xfId="7" applyFill="1" applyBorder="1" applyAlignment="1">
      <alignment horizontal="center" vertical="center"/>
    </xf>
    <xf numFmtId="0" fontId="6" fillId="7" borderId="56" xfId="7" applyFill="1" applyBorder="1" applyAlignment="1">
      <alignment horizontal="center" vertical="center"/>
    </xf>
    <xf numFmtId="0" fontId="6" fillId="0" borderId="50" xfId="7" applyBorder="1">
      <alignment vertical="center"/>
    </xf>
    <xf numFmtId="0" fontId="6" fillId="0" borderId="51" xfId="7" applyBorder="1">
      <alignment vertical="center"/>
    </xf>
    <xf numFmtId="0" fontId="6" fillId="0" borderId="54" xfId="7" applyBorder="1">
      <alignment vertical="center"/>
    </xf>
    <xf numFmtId="0" fontId="3" fillId="7" borderId="23" xfId="7" applyFont="1" applyFill="1" applyBorder="1" applyAlignment="1">
      <alignment horizontal="center" vertical="center"/>
    </xf>
    <xf numFmtId="0" fontId="6" fillId="7" borderId="22" xfId="7" applyFill="1" applyBorder="1" applyAlignment="1">
      <alignment horizontal="center" vertical="center"/>
    </xf>
    <xf numFmtId="0" fontId="6" fillId="7" borderId="25" xfId="7" applyFill="1" applyBorder="1" applyAlignment="1">
      <alignment horizontal="center" vertical="center"/>
    </xf>
    <xf numFmtId="0" fontId="6" fillId="4" borderId="16" xfId="7" applyFill="1" applyBorder="1" applyAlignment="1">
      <alignment horizontal="center" vertical="center" wrapText="1"/>
    </xf>
    <xf numFmtId="0" fontId="6" fillId="0" borderId="17" xfId="7" applyBorder="1" applyAlignment="1">
      <alignment horizontal="center" vertical="center" wrapText="1"/>
    </xf>
    <xf numFmtId="0" fontId="6" fillId="0" borderId="55" xfId="7" applyBorder="1" applyAlignment="1">
      <alignment horizontal="center" vertical="center" wrapText="1"/>
    </xf>
    <xf numFmtId="0" fontId="6" fillId="4" borderId="10" xfId="7" applyFill="1" applyBorder="1" applyAlignment="1">
      <alignment horizontal="center" vertical="center"/>
    </xf>
    <xf numFmtId="0" fontId="6" fillId="4" borderId="2" xfId="7" applyFill="1" applyBorder="1" applyAlignment="1">
      <alignment horizontal="center" vertical="center"/>
    </xf>
    <xf numFmtId="0" fontId="6" fillId="4" borderId="27" xfId="7" applyFill="1" applyBorder="1" applyAlignment="1">
      <alignment horizontal="center" vertical="center"/>
    </xf>
    <xf numFmtId="0" fontId="6" fillId="4" borderId="78" xfId="7" applyFill="1" applyBorder="1" applyAlignment="1">
      <alignment horizontal="center" vertical="center" wrapText="1"/>
    </xf>
    <xf numFmtId="0" fontId="6" fillId="4" borderId="79" xfId="7" applyFill="1" applyBorder="1" applyAlignment="1">
      <alignment horizontal="center" vertical="center" wrapText="1"/>
    </xf>
    <xf numFmtId="0" fontId="6" fillId="7" borderId="10" xfId="7" applyFill="1" applyBorder="1" applyAlignment="1">
      <alignment horizontal="center" vertical="center"/>
    </xf>
    <xf numFmtId="0" fontId="6" fillId="7" borderId="2" xfId="7" applyFill="1" applyBorder="1" applyAlignment="1">
      <alignment horizontal="center" vertical="center"/>
    </xf>
    <xf numFmtId="0" fontId="6" fillId="7" borderId="27" xfId="7" applyFill="1" applyBorder="1" applyAlignment="1">
      <alignment horizontal="center" vertical="center"/>
    </xf>
    <xf numFmtId="0" fontId="6" fillId="4" borderId="52" xfId="7" applyFill="1" applyBorder="1" applyAlignment="1">
      <alignment horizontal="center" vertical="center"/>
    </xf>
    <xf numFmtId="0" fontId="6" fillId="4" borderId="53" xfId="7" applyFill="1" applyBorder="1" applyAlignment="1">
      <alignment horizontal="center" vertical="center"/>
    </xf>
    <xf numFmtId="0" fontId="6" fillId="4" borderId="56" xfId="7" applyFill="1" applyBorder="1" applyAlignment="1">
      <alignment horizontal="center" vertical="center"/>
    </xf>
    <xf numFmtId="0" fontId="6" fillId="4" borderId="71" xfId="7" applyFill="1" applyBorder="1" applyAlignment="1">
      <alignment horizontal="center" vertical="center" wrapText="1"/>
    </xf>
    <xf numFmtId="0" fontId="6" fillId="4" borderId="73" xfId="7" applyFill="1" applyBorder="1" applyAlignment="1">
      <alignment horizontal="center" vertical="center" wrapText="1"/>
    </xf>
  </cellXfs>
  <cellStyles count="8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4" xr:uid="{00000000-0005-0000-0000-000006000000}"/>
    <cellStyle name="標準 5" xfId="7" xr:uid="{3CD952CD-E468-4F88-82F4-D2DEE3C73947}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3667125</xdr:colOff>
      <xdr:row>9</xdr:row>
      <xdr:rowOff>83344</xdr:rowOff>
    </xdr:from>
    <xdr:to>
      <xdr:col>5</xdr:col>
      <xdr:colOff>238126</xdr:colOff>
      <xdr:row>17</xdr:row>
      <xdr:rowOff>142875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357688" y="2274094"/>
          <a:ext cx="4869657" cy="139303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 u="sng">
              <a:solidFill>
                <a:srgbClr val="FF0000"/>
              </a:solidFill>
            </a:rPr>
            <a:t>このシートは削除しないでください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6"/>
  <sheetViews>
    <sheetView showGridLines="0" tabSelected="1" view="pageBreakPreview" zoomScale="70" zoomScaleNormal="75" zoomScaleSheetLayoutView="70" workbookViewId="0">
      <pane ySplit="6" topLeftCell="A7" activePane="bottomLeft" state="frozen"/>
      <selection pane="bottomLeft" activeCell="X56" sqref="X56"/>
    </sheetView>
  </sheetViews>
  <sheetFormatPr defaultColWidth="9" defaultRowHeight="13"/>
  <cols>
    <col min="1" max="2" width="3.26953125" style="119" customWidth="1"/>
    <col min="3" max="3" width="9" style="120"/>
    <col min="4" max="4" width="13.6328125" style="120" customWidth="1"/>
    <col min="5" max="5" width="11.90625" style="120" customWidth="1"/>
    <col min="6" max="6" width="9.453125" style="120" customWidth="1"/>
    <col min="7" max="7" width="16.6328125" style="120" customWidth="1"/>
    <col min="8" max="8" width="12.08984375" style="120" customWidth="1"/>
    <col min="9" max="9" width="12.6328125" style="120" customWidth="1"/>
    <col min="10" max="10" width="8.6328125" style="120" customWidth="1"/>
    <col min="11" max="11" width="12.6328125" style="120" customWidth="1"/>
    <col min="12" max="12" width="9.6328125" style="120" customWidth="1"/>
    <col min="13" max="13" width="8.6328125" style="120" customWidth="1"/>
    <col min="14" max="14" width="12.6328125" style="120" customWidth="1"/>
    <col min="15" max="15" width="9.6328125" style="120" customWidth="1"/>
    <col min="16" max="16" width="8.6328125" style="120" customWidth="1"/>
    <col min="17" max="18" width="12.6328125" style="120" customWidth="1"/>
    <col min="19" max="19" width="13.26953125" style="120" hidden="1" customWidth="1"/>
    <col min="20" max="21" width="12.6328125" style="120" hidden="1" customWidth="1"/>
    <col min="22" max="25" width="12.6328125" style="120" customWidth="1"/>
    <col min="26" max="31" width="9" style="120"/>
    <col min="32" max="33" width="12.7265625" style="120" customWidth="1"/>
    <col min="34" max="16384" width="9" style="120"/>
  </cols>
  <sheetData>
    <row r="1" spans="1:33" ht="28">
      <c r="C1" s="76" t="s">
        <v>91</v>
      </c>
    </row>
    <row r="2" spans="1:33" s="1" customFormat="1" ht="30" customHeight="1" thickBot="1">
      <c r="A2" s="41"/>
      <c r="B2" s="41"/>
      <c r="C2" s="77" t="s">
        <v>244</v>
      </c>
      <c r="D2" s="50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  <c r="Y2" s="18"/>
    </row>
    <row r="3" spans="1:33" s="2" customFormat="1" ht="14.15" customHeight="1">
      <c r="A3" s="41"/>
      <c r="B3" s="41"/>
      <c r="C3" s="52"/>
      <c r="D3" s="53"/>
      <c r="E3" s="54"/>
      <c r="F3" s="54"/>
      <c r="G3" s="55"/>
      <c r="H3" s="56"/>
      <c r="I3" s="57" t="s">
        <v>0</v>
      </c>
      <c r="J3" s="57" t="s">
        <v>1</v>
      </c>
      <c r="K3" s="57" t="s">
        <v>2</v>
      </c>
      <c r="L3" s="58"/>
      <c r="M3" s="59"/>
      <c r="N3" s="59" t="s">
        <v>3</v>
      </c>
      <c r="O3" s="58"/>
      <c r="P3" s="59"/>
      <c r="Q3" s="59" t="s">
        <v>4</v>
      </c>
      <c r="R3" s="57" t="s">
        <v>5</v>
      </c>
      <c r="S3" s="57" t="s">
        <v>6</v>
      </c>
      <c r="T3" s="57" t="s">
        <v>7</v>
      </c>
      <c r="U3" s="57" t="s">
        <v>8</v>
      </c>
      <c r="V3" s="55"/>
      <c r="W3" s="54"/>
      <c r="X3" s="164"/>
      <c r="Y3" s="111"/>
    </row>
    <row r="4" spans="1:33" s="2" customFormat="1" ht="50.15" customHeight="1">
      <c r="A4" s="45" t="s">
        <v>147</v>
      </c>
      <c r="B4" s="45" t="s">
        <v>148</v>
      </c>
      <c r="C4" s="60" t="s">
        <v>9</v>
      </c>
      <c r="D4" s="3" t="s">
        <v>10</v>
      </c>
      <c r="E4" s="4" t="s">
        <v>93</v>
      </c>
      <c r="F4" s="16" t="s">
        <v>154</v>
      </c>
      <c r="G4" s="4" t="s">
        <v>11</v>
      </c>
      <c r="H4" s="5" t="s">
        <v>21</v>
      </c>
      <c r="I4" s="6" t="s">
        <v>12</v>
      </c>
      <c r="J4" s="7" t="s">
        <v>155</v>
      </c>
      <c r="K4" s="6" t="s">
        <v>13</v>
      </c>
      <c r="L4" s="223" t="s">
        <v>14</v>
      </c>
      <c r="M4" s="224"/>
      <c r="N4" s="225"/>
      <c r="O4" s="223" t="s">
        <v>15</v>
      </c>
      <c r="P4" s="224"/>
      <c r="Q4" s="225"/>
      <c r="R4" s="6" t="s">
        <v>22</v>
      </c>
      <c r="S4" s="7" t="s">
        <v>151</v>
      </c>
      <c r="T4" s="7" t="s">
        <v>152</v>
      </c>
      <c r="U4" s="7" t="s">
        <v>153</v>
      </c>
      <c r="V4" s="4" t="s">
        <v>16</v>
      </c>
      <c r="W4" s="4" t="s">
        <v>150</v>
      </c>
      <c r="X4" s="7" t="s">
        <v>149</v>
      </c>
      <c r="Y4" s="105" t="s">
        <v>218</v>
      </c>
    </row>
    <row r="5" spans="1:33" s="8" customFormat="1" ht="14.15" customHeight="1">
      <c r="A5" s="42"/>
      <c r="B5" s="42"/>
      <c r="C5" s="61"/>
      <c r="D5" s="9"/>
      <c r="E5" s="10"/>
      <c r="F5" s="12"/>
      <c r="G5" s="11"/>
      <c r="H5" s="12"/>
      <c r="I5" s="11"/>
      <c r="J5" s="11"/>
      <c r="K5" s="13"/>
      <c r="L5" s="19" t="s">
        <v>146</v>
      </c>
      <c r="M5" s="19" t="s">
        <v>17</v>
      </c>
      <c r="N5" s="19" t="s">
        <v>18</v>
      </c>
      <c r="O5" s="19" t="s">
        <v>146</v>
      </c>
      <c r="P5" s="19" t="s">
        <v>17</v>
      </c>
      <c r="Q5" s="19" t="s">
        <v>18</v>
      </c>
      <c r="R5" s="11"/>
      <c r="S5" s="11"/>
      <c r="T5" s="11"/>
      <c r="U5" s="11"/>
      <c r="V5" s="20" t="s">
        <v>19</v>
      </c>
      <c r="W5" s="20"/>
      <c r="X5" s="165"/>
      <c r="Y5" s="62"/>
    </row>
    <row r="6" spans="1:33" s="14" customFormat="1" ht="19.5" customHeight="1">
      <c r="A6" s="44"/>
      <c r="B6" s="44"/>
      <c r="C6" s="107"/>
      <c r="D6" s="85"/>
      <c r="E6" s="86"/>
      <c r="F6" s="86"/>
      <c r="G6" s="87"/>
      <c r="H6" s="88"/>
      <c r="I6" s="89" t="s">
        <v>20</v>
      </c>
      <c r="J6" s="89" t="s">
        <v>20</v>
      </c>
      <c r="K6" s="89" t="s">
        <v>20</v>
      </c>
      <c r="L6" s="89" t="s">
        <v>167</v>
      </c>
      <c r="M6" s="89" t="s">
        <v>20</v>
      </c>
      <c r="N6" s="89" t="s">
        <v>20</v>
      </c>
      <c r="O6" s="89" t="s">
        <v>167</v>
      </c>
      <c r="P6" s="89" t="s">
        <v>20</v>
      </c>
      <c r="Q6" s="89" t="s">
        <v>20</v>
      </c>
      <c r="R6" s="89" t="s">
        <v>20</v>
      </c>
      <c r="S6" s="89" t="s">
        <v>20</v>
      </c>
      <c r="T6" s="89" t="s">
        <v>20</v>
      </c>
      <c r="U6" s="89" t="s">
        <v>20</v>
      </c>
      <c r="V6" s="99"/>
      <c r="W6" s="112"/>
      <c r="X6" s="166"/>
      <c r="Y6" s="113"/>
    </row>
    <row r="7" spans="1:33" s="15" customFormat="1" ht="39.75" customHeight="1">
      <c r="A7" s="43"/>
      <c r="B7" s="43"/>
      <c r="C7" s="108"/>
      <c r="D7" s="90"/>
      <c r="E7" s="91"/>
      <c r="F7" s="123"/>
      <c r="G7" s="92"/>
      <c r="H7" s="93"/>
      <c r="I7" s="94"/>
      <c r="J7" s="94"/>
      <c r="K7" s="95" t="str">
        <f>IF(I7="","",I7-J7)</f>
        <v/>
      </c>
      <c r="L7" s="96"/>
      <c r="M7" s="95" t="str">
        <f>IF(N7="","",IF(L7="","",N7/L7))</f>
        <v/>
      </c>
      <c r="N7" s="94"/>
      <c r="O7" s="96"/>
      <c r="P7" s="152"/>
      <c r="Q7" s="95" t="str">
        <f>IF(P7="","",IF(O7="","",IF(X7="単年",O7*P7,O7*P7*Y7)))</f>
        <v/>
      </c>
      <c r="R7" s="97" t="str">
        <f>IF(Q7="","",IF(N7&gt;Q7,Q7,N7))</f>
        <v/>
      </c>
      <c r="S7" s="121"/>
      <c r="T7" s="98" t="str">
        <f>IF(I7="","",IF(S7="-",MIN(K7,R7),IF(AA7="a",MIN(K7,R7,S7),IF(AA7="b",MIN(MIN(K7*AB7,R7*AB7,S7))))))</f>
        <v/>
      </c>
      <c r="U7" s="97" t="str">
        <f t="shared" ref="U7:U26" si="0">IF(I7="","",ROUNDDOWN(IF(I7="","",IF(AC7="B",T7,IF(S7="-",T7*AD7,T7*AE7))),-3))</f>
        <v/>
      </c>
      <c r="V7" s="100"/>
      <c r="W7" s="114"/>
      <c r="X7" s="167"/>
      <c r="Y7" s="161"/>
      <c r="AA7" s="15" t="e">
        <f>VLOOKUP(E7,'管理用（このシートは削除しないでください）'!$H$25:$M$41,2,FALSE)</f>
        <v>#N/A</v>
      </c>
      <c r="AB7" s="40" t="e">
        <f>VLOOKUP(E7,'管理用（このシートは削除しないでください）'!$H$25:$M$41,3,FALSE)</f>
        <v>#N/A</v>
      </c>
      <c r="AC7" s="15" t="e">
        <f>VLOOKUP(E7,'管理用（このシートは削除しないでください）'!$H$25:$M$41,4,FALSE)</f>
        <v>#N/A</v>
      </c>
      <c r="AD7" s="40" t="e">
        <f>VLOOKUP(E7,'管理用（このシートは削除しないでください）'!$H$25:$M$41,5,FALSE)</f>
        <v>#N/A</v>
      </c>
      <c r="AE7" s="40" t="e">
        <f>VLOOKUP(E7,'管理用（このシートは削除しないでください）'!$H$25:$M$41,6,FALSE)</f>
        <v>#N/A</v>
      </c>
      <c r="AF7" s="15" t="e">
        <f>ROUNDDOWN(IF(I7="","",IF(S7="-",MIN(K7,R7),IF(AA7="a",MIN(K7,R7,S7),IF(AA7="b",MIN(K7*AB7,R7*AB7))))),-3)</f>
        <v>#VALUE!</v>
      </c>
      <c r="AG7" s="15" t="e">
        <f>ROUNDDOWN(IF(I7="","",IF(S7="-",MIN(K7,R7),IF(AA7="a",MIN(K7,R7,S7),IF(AA7="b",MIN(K7,R7))))),-3)</f>
        <v>#VALUE!</v>
      </c>
    </row>
    <row r="8" spans="1:33" s="15" customFormat="1" ht="39.75" customHeight="1">
      <c r="A8" s="43"/>
      <c r="B8" s="43"/>
      <c r="C8" s="109"/>
      <c r="D8" s="63"/>
      <c r="E8" s="64"/>
      <c r="F8" s="124"/>
      <c r="G8" s="65"/>
      <c r="H8" s="66"/>
      <c r="I8" s="67"/>
      <c r="J8" s="67"/>
      <c r="K8" s="68" t="str">
        <f t="shared" ref="K8:K14" si="1">IF(I8="","",I8-J8)</f>
        <v/>
      </c>
      <c r="L8" s="69"/>
      <c r="M8" s="68" t="str">
        <f t="shared" ref="M8:M14" si="2">IF(N8="","",IF(L8="","",N8/L8))</f>
        <v/>
      </c>
      <c r="N8" s="67"/>
      <c r="O8" s="69"/>
      <c r="P8" s="70"/>
      <c r="Q8" s="68" t="str">
        <f t="shared" ref="Q8:Q26" si="3">IF(P8="","",IF(O8="","",IF(X8="単年",O8*P8,O8*P8*Y8)))</f>
        <v/>
      </c>
      <c r="R8" s="68" t="str">
        <f t="shared" ref="R8:R14" si="4">IF(Q8="","",IF(N8&gt;Q8,Q8,N8))</f>
        <v/>
      </c>
      <c r="S8" s="70"/>
      <c r="T8" s="71" t="str">
        <f t="shared" ref="T8:T26" si="5">IF(I8="","",IF(S8="-",MIN(K8,R8),IF(AA8="a",MIN(K8,R8,S8),IF(AA8="b",MIN(MIN(K8*AB8,R8*AB8,S8))))))</f>
        <v/>
      </c>
      <c r="U8" s="72" t="str">
        <f t="shared" si="0"/>
        <v/>
      </c>
      <c r="V8" s="101"/>
      <c r="W8" s="115"/>
      <c r="X8" s="168"/>
      <c r="Y8" s="162"/>
      <c r="AA8" s="15" t="e">
        <f>VLOOKUP(E8,'管理用（このシートは削除しないでください）'!$H$25:$M$41,2,FALSE)</f>
        <v>#N/A</v>
      </c>
      <c r="AB8" s="40" t="e">
        <f>VLOOKUP(E8,'管理用（このシートは削除しないでください）'!$H$25:$M$41,3,FALSE)</f>
        <v>#N/A</v>
      </c>
      <c r="AC8" s="15" t="e">
        <f>VLOOKUP(E8,'管理用（このシートは削除しないでください）'!$H$25:$M$41,4,FALSE)</f>
        <v>#N/A</v>
      </c>
      <c r="AD8" s="40" t="e">
        <f>VLOOKUP(E8,'管理用（このシートは削除しないでください）'!$H$25:$M$41,5,FALSE)</f>
        <v>#N/A</v>
      </c>
      <c r="AE8" s="40" t="e">
        <f>VLOOKUP(E8,'管理用（このシートは削除しないでください）'!$H$25:$M$41,6,FALSE)</f>
        <v>#N/A</v>
      </c>
      <c r="AF8" s="15" t="e">
        <f t="shared" ref="AF8:AF26" si="6">ROUNDDOWN(IF(I8="","",IF(S8="-",MIN(K8,R8),IF(AA8="a",MIN(K8,R8,S8),IF(AA8="b",MIN(K8*AB8,R8*AB8))))),-3)</f>
        <v>#VALUE!</v>
      </c>
      <c r="AG8" s="15" t="e">
        <f t="shared" ref="AG8:AG26" si="7">ROUNDDOWN(IF(I8="","",IF(S8="-",MIN(K8,R8),IF(AA8="a",MIN(K8,R8,S8),IF(AA8="b",MIN(K8,R8))))),-3)</f>
        <v>#VALUE!</v>
      </c>
    </row>
    <row r="9" spans="1:33" s="15" customFormat="1" ht="39.75" customHeight="1">
      <c r="A9" s="43"/>
      <c r="B9" s="43"/>
      <c r="C9" s="109"/>
      <c r="D9" s="63"/>
      <c r="E9" s="64"/>
      <c r="F9" s="124"/>
      <c r="G9" s="65"/>
      <c r="H9" s="66"/>
      <c r="I9" s="67"/>
      <c r="J9" s="67"/>
      <c r="K9" s="68" t="str">
        <f t="shared" si="1"/>
        <v/>
      </c>
      <c r="L9" s="69"/>
      <c r="M9" s="68" t="str">
        <f t="shared" si="2"/>
        <v/>
      </c>
      <c r="N9" s="67"/>
      <c r="O9" s="69"/>
      <c r="P9" s="70"/>
      <c r="Q9" s="68" t="str">
        <f t="shared" si="3"/>
        <v/>
      </c>
      <c r="R9" s="72" t="str">
        <f t="shared" si="4"/>
        <v/>
      </c>
      <c r="S9" s="70"/>
      <c r="T9" s="71" t="str">
        <f t="shared" si="5"/>
        <v/>
      </c>
      <c r="U9" s="72" t="str">
        <f t="shared" si="0"/>
        <v/>
      </c>
      <c r="V9" s="101"/>
      <c r="W9" s="115"/>
      <c r="X9" s="168"/>
      <c r="Y9" s="162"/>
      <c r="AA9" s="15" t="e">
        <f>VLOOKUP(E9,'管理用（このシートは削除しないでください）'!$H$25:$M$41,2,FALSE)</f>
        <v>#N/A</v>
      </c>
      <c r="AB9" s="40" t="e">
        <f>VLOOKUP(E9,'管理用（このシートは削除しないでください）'!$H$25:$M$41,3,FALSE)</f>
        <v>#N/A</v>
      </c>
      <c r="AC9" s="15" t="e">
        <f>VLOOKUP(E9,'管理用（このシートは削除しないでください）'!$H$25:$M$41,4,FALSE)</f>
        <v>#N/A</v>
      </c>
      <c r="AD9" s="40" t="e">
        <f>VLOOKUP(E9,'管理用（このシートは削除しないでください）'!$H$25:$M$41,5,FALSE)</f>
        <v>#N/A</v>
      </c>
      <c r="AE9" s="40" t="e">
        <f>VLOOKUP(E9,'管理用（このシートは削除しないでください）'!$H$25:$M$41,6,FALSE)</f>
        <v>#N/A</v>
      </c>
      <c r="AF9" s="15" t="e">
        <f t="shared" si="6"/>
        <v>#VALUE!</v>
      </c>
      <c r="AG9" s="15" t="e">
        <f t="shared" si="7"/>
        <v>#VALUE!</v>
      </c>
    </row>
    <row r="10" spans="1:33" s="15" customFormat="1" ht="39.75" customHeight="1">
      <c r="A10" s="43"/>
      <c r="B10" s="43"/>
      <c r="C10" s="109"/>
      <c r="D10" s="63"/>
      <c r="E10" s="64"/>
      <c r="F10" s="124"/>
      <c r="G10" s="65"/>
      <c r="H10" s="66"/>
      <c r="I10" s="67"/>
      <c r="J10" s="67"/>
      <c r="K10" s="68" t="str">
        <f t="shared" si="1"/>
        <v/>
      </c>
      <c r="L10" s="69"/>
      <c r="M10" s="68" t="str">
        <f t="shared" si="2"/>
        <v/>
      </c>
      <c r="N10" s="67"/>
      <c r="O10" s="69"/>
      <c r="P10" s="70"/>
      <c r="Q10" s="68"/>
      <c r="R10" s="72" t="str">
        <f t="shared" si="4"/>
        <v/>
      </c>
      <c r="S10" s="70"/>
      <c r="T10" s="71" t="str">
        <f t="shared" si="5"/>
        <v/>
      </c>
      <c r="U10" s="72" t="str">
        <f t="shared" si="0"/>
        <v/>
      </c>
      <c r="V10" s="101"/>
      <c r="W10" s="115"/>
      <c r="X10" s="168"/>
      <c r="Y10" s="162"/>
      <c r="AA10" s="15" t="e">
        <f>VLOOKUP(E10,'管理用（このシートは削除しないでください）'!$H$25:$M$41,2,FALSE)</f>
        <v>#N/A</v>
      </c>
      <c r="AB10" s="40" t="e">
        <f>VLOOKUP(E10,'管理用（このシートは削除しないでください）'!$H$25:$M$41,3,FALSE)</f>
        <v>#N/A</v>
      </c>
      <c r="AC10" s="15" t="e">
        <f>VLOOKUP(E10,'管理用（このシートは削除しないでください）'!$H$25:$M$41,4,FALSE)</f>
        <v>#N/A</v>
      </c>
      <c r="AD10" s="40" t="e">
        <f>VLOOKUP(E10,'管理用（このシートは削除しないでください）'!$H$25:$M$41,5,FALSE)</f>
        <v>#N/A</v>
      </c>
      <c r="AE10" s="40" t="e">
        <f>VLOOKUP(E10,'管理用（このシートは削除しないでください）'!$H$25:$M$41,6,FALSE)</f>
        <v>#N/A</v>
      </c>
      <c r="AF10" s="15" t="e">
        <f t="shared" si="6"/>
        <v>#VALUE!</v>
      </c>
      <c r="AG10" s="15" t="e">
        <f t="shared" si="7"/>
        <v>#VALUE!</v>
      </c>
    </row>
    <row r="11" spans="1:33" s="15" customFormat="1" ht="39.75" hidden="1" customHeight="1">
      <c r="A11" s="43"/>
      <c r="B11" s="43"/>
      <c r="C11" s="109"/>
      <c r="D11" s="63"/>
      <c r="E11" s="64"/>
      <c r="F11" s="124"/>
      <c r="G11" s="65"/>
      <c r="H11" s="66"/>
      <c r="I11" s="67"/>
      <c r="J11" s="67"/>
      <c r="K11" s="68" t="str">
        <f t="shared" si="1"/>
        <v/>
      </c>
      <c r="L11" s="69"/>
      <c r="M11" s="68" t="str">
        <f t="shared" si="2"/>
        <v/>
      </c>
      <c r="N11" s="67"/>
      <c r="O11" s="69"/>
      <c r="P11" s="70"/>
      <c r="Q11" s="68" t="str">
        <f t="shared" si="3"/>
        <v/>
      </c>
      <c r="R11" s="72" t="str">
        <f t="shared" si="4"/>
        <v/>
      </c>
      <c r="S11" s="70"/>
      <c r="T11" s="71" t="str">
        <f t="shared" si="5"/>
        <v/>
      </c>
      <c r="U11" s="72" t="str">
        <f t="shared" si="0"/>
        <v/>
      </c>
      <c r="V11" s="101"/>
      <c r="W11" s="115"/>
      <c r="X11" s="168"/>
      <c r="Y11" s="162"/>
      <c r="AA11" s="15" t="e">
        <f>VLOOKUP(E11,'管理用（このシートは削除しないでください）'!$H$25:$M$41,2,FALSE)</f>
        <v>#N/A</v>
      </c>
      <c r="AB11" s="40" t="e">
        <f>VLOOKUP(E11,'管理用（このシートは削除しないでください）'!$H$25:$M$41,3,FALSE)</f>
        <v>#N/A</v>
      </c>
      <c r="AC11" s="15" t="e">
        <f>VLOOKUP(E11,'管理用（このシートは削除しないでください）'!$H$25:$M$41,4,FALSE)</f>
        <v>#N/A</v>
      </c>
      <c r="AD11" s="40" t="e">
        <f>VLOOKUP(E11,'管理用（このシートは削除しないでください）'!$H$25:$M$41,5,FALSE)</f>
        <v>#N/A</v>
      </c>
      <c r="AE11" s="40" t="e">
        <f>VLOOKUP(E11,'管理用（このシートは削除しないでください）'!$H$25:$M$41,6,FALSE)</f>
        <v>#N/A</v>
      </c>
      <c r="AF11" s="15" t="e">
        <f t="shared" si="6"/>
        <v>#VALUE!</v>
      </c>
      <c r="AG11" s="15" t="e">
        <f t="shared" si="7"/>
        <v>#VALUE!</v>
      </c>
    </row>
    <row r="12" spans="1:33" s="15" customFormat="1" ht="39.75" hidden="1" customHeight="1">
      <c r="A12" s="43"/>
      <c r="B12" s="43"/>
      <c r="C12" s="109"/>
      <c r="D12" s="63"/>
      <c r="E12" s="64"/>
      <c r="F12" s="124"/>
      <c r="G12" s="65"/>
      <c r="H12" s="66"/>
      <c r="I12" s="67"/>
      <c r="J12" s="67"/>
      <c r="K12" s="68" t="str">
        <f t="shared" si="1"/>
        <v/>
      </c>
      <c r="L12" s="69"/>
      <c r="M12" s="68" t="str">
        <f t="shared" si="2"/>
        <v/>
      </c>
      <c r="N12" s="67"/>
      <c r="O12" s="69"/>
      <c r="P12" s="70"/>
      <c r="Q12" s="68" t="str">
        <f t="shared" si="3"/>
        <v/>
      </c>
      <c r="R12" s="72" t="str">
        <f t="shared" si="4"/>
        <v/>
      </c>
      <c r="S12" s="70"/>
      <c r="T12" s="71" t="str">
        <f t="shared" si="5"/>
        <v/>
      </c>
      <c r="U12" s="72" t="str">
        <f t="shared" si="0"/>
        <v/>
      </c>
      <c r="V12" s="101"/>
      <c r="W12" s="115"/>
      <c r="X12" s="168"/>
      <c r="Y12" s="162"/>
      <c r="AA12" s="15" t="e">
        <f>VLOOKUP(E12,'管理用（このシートは削除しないでください）'!$H$25:$M$41,2,FALSE)</f>
        <v>#N/A</v>
      </c>
      <c r="AB12" s="40" t="e">
        <f>VLOOKUP(E12,'管理用（このシートは削除しないでください）'!$H$25:$M$41,3,FALSE)</f>
        <v>#N/A</v>
      </c>
      <c r="AC12" s="15" t="e">
        <f>VLOOKUP(E12,'管理用（このシートは削除しないでください）'!$H$25:$M$41,4,FALSE)</f>
        <v>#N/A</v>
      </c>
      <c r="AD12" s="40" t="e">
        <f>VLOOKUP(E12,'管理用（このシートは削除しないでください）'!$H$25:$M$41,5,FALSE)</f>
        <v>#N/A</v>
      </c>
      <c r="AE12" s="40" t="e">
        <f>VLOOKUP(E12,'管理用（このシートは削除しないでください）'!$H$25:$M$41,6,FALSE)</f>
        <v>#N/A</v>
      </c>
      <c r="AF12" s="15" t="e">
        <f t="shared" si="6"/>
        <v>#VALUE!</v>
      </c>
      <c r="AG12" s="15" t="e">
        <f t="shared" si="7"/>
        <v>#VALUE!</v>
      </c>
    </row>
    <row r="13" spans="1:33" s="15" customFormat="1" ht="39.75" hidden="1" customHeight="1">
      <c r="A13" s="43"/>
      <c r="B13" s="43"/>
      <c r="C13" s="109"/>
      <c r="D13" s="63"/>
      <c r="E13" s="64"/>
      <c r="F13" s="124"/>
      <c r="G13" s="65"/>
      <c r="H13" s="66"/>
      <c r="I13" s="67"/>
      <c r="J13" s="67"/>
      <c r="K13" s="68" t="str">
        <f t="shared" si="1"/>
        <v/>
      </c>
      <c r="L13" s="69"/>
      <c r="M13" s="68" t="str">
        <f t="shared" si="2"/>
        <v/>
      </c>
      <c r="N13" s="67"/>
      <c r="O13" s="69"/>
      <c r="P13" s="70"/>
      <c r="Q13" s="68" t="str">
        <f t="shared" si="3"/>
        <v/>
      </c>
      <c r="R13" s="72" t="str">
        <f t="shared" si="4"/>
        <v/>
      </c>
      <c r="S13" s="70"/>
      <c r="T13" s="71" t="str">
        <f t="shared" si="5"/>
        <v/>
      </c>
      <c r="U13" s="72" t="str">
        <f t="shared" si="0"/>
        <v/>
      </c>
      <c r="V13" s="101"/>
      <c r="W13" s="115"/>
      <c r="X13" s="168"/>
      <c r="Y13" s="162"/>
      <c r="AA13" s="15" t="e">
        <f>VLOOKUP(E13,'管理用（このシートは削除しないでください）'!$H$25:$M$41,2,FALSE)</f>
        <v>#N/A</v>
      </c>
      <c r="AB13" s="40" t="e">
        <f>VLOOKUP(E13,'管理用（このシートは削除しないでください）'!$H$25:$M$41,3,FALSE)</f>
        <v>#N/A</v>
      </c>
      <c r="AC13" s="15" t="e">
        <f>VLOOKUP(E13,'管理用（このシートは削除しないでください）'!$H$25:$M$41,4,FALSE)</f>
        <v>#N/A</v>
      </c>
      <c r="AD13" s="40" t="e">
        <f>VLOOKUP(E13,'管理用（このシートは削除しないでください）'!$H$25:$M$41,5,FALSE)</f>
        <v>#N/A</v>
      </c>
      <c r="AE13" s="40" t="e">
        <f>VLOOKUP(E13,'管理用（このシートは削除しないでください）'!$H$25:$M$41,6,FALSE)</f>
        <v>#N/A</v>
      </c>
      <c r="AF13" s="15" t="e">
        <f t="shared" si="6"/>
        <v>#VALUE!</v>
      </c>
      <c r="AG13" s="15" t="e">
        <f t="shared" si="7"/>
        <v>#VALUE!</v>
      </c>
    </row>
    <row r="14" spans="1:33" s="15" customFormat="1" ht="39.75" hidden="1" customHeight="1">
      <c r="A14" s="43"/>
      <c r="B14" s="43"/>
      <c r="C14" s="109"/>
      <c r="D14" s="63"/>
      <c r="E14" s="64"/>
      <c r="F14" s="124"/>
      <c r="G14" s="65"/>
      <c r="H14" s="66"/>
      <c r="I14" s="67"/>
      <c r="J14" s="67"/>
      <c r="K14" s="68" t="str">
        <f t="shared" si="1"/>
        <v/>
      </c>
      <c r="L14" s="69"/>
      <c r="M14" s="68" t="str">
        <f t="shared" si="2"/>
        <v/>
      </c>
      <c r="N14" s="67"/>
      <c r="O14" s="69"/>
      <c r="P14" s="70"/>
      <c r="Q14" s="68" t="str">
        <f t="shared" si="3"/>
        <v/>
      </c>
      <c r="R14" s="72" t="str">
        <f t="shared" si="4"/>
        <v/>
      </c>
      <c r="S14" s="70"/>
      <c r="T14" s="71" t="str">
        <f t="shared" si="5"/>
        <v/>
      </c>
      <c r="U14" s="72" t="str">
        <f t="shared" si="0"/>
        <v/>
      </c>
      <c r="V14" s="101"/>
      <c r="W14" s="115"/>
      <c r="X14" s="168"/>
      <c r="Y14" s="162"/>
      <c r="AA14" s="15" t="e">
        <f>VLOOKUP(E14,'管理用（このシートは削除しないでください）'!$H$25:$M$41,2,FALSE)</f>
        <v>#N/A</v>
      </c>
      <c r="AB14" s="40" t="e">
        <f>VLOOKUP(E14,'管理用（このシートは削除しないでください）'!$H$25:$M$41,3,FALSE)</f>
        <v>#N/A</v>
      </c>
      <c r="AC14" s="15" t="e">
        <f>VLOOKUP(E14,'管理用（このシートは削除しないでください）'!$H$25:$M$41,4,FALSE)</f>
        <v>#N/A</v>
      </c>
      <c r="AD14" s="40" t="e">
        <f>VLOOKUP(E14,'管理用（このシートは削除しないでください）'!$H$25:$M$41,5,FALSE)</f>
        <v>#N/A</v>
      </c>
      <c r="AE14" s="40" t="e">
        <f>VLOOKUP(E14,'管理用（このシートは削除しないでください）'!$H$25:$M$41,6,FALSE)</f>
        <v>#N/A</v>
      </c>
      <c r="AF14" s="15" t="e">
        <f t="shared" si="6"/>
        <v>#VALUE!</v>
      </c>
      <c r="AG14" s="15" t="e">
        <f t="shared" si="7"/>
        <v>#VALUE!</v>
      </c>
    </row>
    <row r="15" spans="1:33" s="15" customFormat="1" ht="39.75" hidden="1" customHeight="1">
      <c r="A15" s="43"/>
      <c r="B15" s="43"/>
      <c r="C15" s="109"/>
      <c r="D15" s="63"/>
      <c r="E15" s="64"/>
      <c r="F15" s="124"/>
      <c r="G15" s="65"/>
      <c r="H15" s="66"/>
      <c r="I15" s="67"/>
      <c r="J15" s="67"/>
      <c r="K15" s="68" t="str">
        <f t="shared" ref="K15:K26" si="8">IF(I15="","",I15-J15)</f>
        <v/>
      </c>
      <c r="L15" s="69"/>
      <c r="M15" s="68" t="str">
        <f t="shared" ref="M15:M26" si="9">IF(N15="","",IF(L15="","",N15/L15))</f>
        <v/>
      </c>
      <c r="N15" s="67"/>
      <c r="O15" s="69"/>
      <c r="P15" s="70"/>
      <c r="Q15" s="68" t="str">
        <f t="shared" si="3"/>
        <v/>
      </c>
      <c r="R15" s="72" t="str">
        <f t="shared" ref="R15:R26" si="10">IF(Q15="","",IF(N15&gt;Q15,Q15,N15))</f>
        <v/>
      </c>
      <c r="S15" s="70"/>
      <c r="T15" s="71" t="str">
        <f t="shared" si="5"/>
        <v/>
      </c>
      <c r="U15" s="72" t="str">
        <f t="shared" si="0"/>
        <v/>
      </c>
      <c r="V15" s="101"/>
      <c r="W15" s="115"/>
      <c r="X15" s="168"/>
      <c r="Y15" s="162"/>
      <c r="AA15" s="15" t="e">
        <f>VLOOKUP(E15,'管理用（このシートは削除しないでください）'!$H$25:$M$41,2,FALSE)</f>
        <v>#N/A</v>
      </c>
      <c r="AB15" s="40" t="e">
        <f>VLOOKUP(E15,'管理用（このシートは削除しないでください）'!$H$25:$M$41,3,FALSE)</f>
        <v>#N/A</v>
      </c>
      <c r="AC15" s="15" t="e">
        <f>VLOOKUP(E15,'管理用（このシートは削除しないでください）'!$H$25:$M$41,4,FALSE)</f>
        <v>#N/A</v>
      </c>
      <c r="AD15" s="40" t="e">
        <f>VLOOKUP(E15,'管理用（このシートは削除しないでください）'!$H$25:$M$41,5,FALSE)</f>
        <v>#N/A</v>
      </c>
      <c r="AE15" s="40" t="e">
        <f>VLOOKUP(E15,'管理用（このシートは削除しないでください）'!$H$25:$M$41,6,FALSE)</f>
        <v>#N/A</v>
      </c>
      <c r="AF15" s="15" t="e">
        <f t="shared" si="6"/>
        <v>#VALUE!</v>
      </c>
      <c r="AG15" s="15" t="e">
        <f t="shared" si="7"/>
        <v>#VALUE!</v>
      </c>
    </row>
    <row r="16" spans="1:33" s="15" customFormat="1" ht="39.75" hidden="1" customHeight="1">
      <c r="A16" s="43"/>
      <c r="B16" s="43"/>
      <c r="C16" s="109"/>
      <c r="D16" s="63"/>
      <c r="E16" s="64"/>
      <c r="F16" s="124"/>
      <c r="G16" s="65"/>
      <c r="H16" s="66"/>
      <c r="I16" s="67"/>
      <c r="J16" s="67"/>
      <c r="K16" s="68" t="str">
        <f t="shared" si="8"/>
        <v/>
      </c>
      <c r="L16" s="69"/>
      <c r="M16" s="68" t="str">
        <f t="shared" si="9"/>
        <v/>
      </c>
      <c r="N16" s="67"/>
      <c r="O16" s="69"/>
      <c r="P16" s="70"/>
      <c r="Q16" s="68" t="str">
        <f t="shared" si="3"/>
        <v/>
      </c>
      <c r="R16" s="72" t="str">
        <f t="shared" si="10"/>
        <v/>
      </c>
      <c r="S16" s="70"/>
      <c r="T16" s="71" t="str">
        <f t="shared" si="5"/>
        <v/>
      </c>
      <c r="U16" s="72" t="str">
        <f t="shared" si="0"/>
        <v/>
      </c>
      <c r="V16" s="101"/>
      <c r="W16" s="115"/>
      <c r="X16" s="168"/>
      <c r="Y16" s="162"/>
      <c r="AA16" s="15" t="e">
        <f>VLOOKUP(E16,'管理用（このシートは削除しないでください）'!$H$25:$M$41,2,FALSE)</f>
        <v>#N/A</v>
      </c>
      <c r="AB16" s="40" t="e">
        <f>VLOOKUP(E16,'管理用（このシートは削除しないでください）'!$H$25:$M$41,3,FALSE)</f>
        <v>#N/A</v>
      </c>
      <c r="AC16" s="15" t="e">
        <f>VLOOKUP(E16,'管理用（このシートは削除しないでください）'!$H$25:$M$41,4,FALSE)</f>
        <v>#N/A</v>
      </c>
      <c r="AD16" s="40" t="e">
        <f>VLOOKUP(E16,'管理用（このシートは削除しないでください）'!$H$25:$M$41,5,FALSE)</f>
        <v>#N/A</v>
      </c>
      <c r="AE16" s="40" t="e">
        <f>VLOOKUP(E16,'管理用（このシートは削除しないでください）'!$H$25:$M$41,6,FALSE)</f>
        <v>#N/A</v>
      </c>
      <c r="AF16" s="15" t="e">
        <f t="shared" si="6"/>
        <v>#VALUE!</v>
      </c>
      <c r="AG16" s="15" t="e">
        <f t="shared" si="7"/>
        <v>#VALUE!</v>
      </c>
    </row>
    <row r="17" spans="1:33" s="15" customFormat="1" ht="39.75" hidden="1" customHeight="1">
      <c r="A17" s="43"/>
      <c r="B17" s="43"/>
      <c r="C17" s="109"/>
      <c r="D17" s="63"/>
      <c r="E17" s="64"/>
      <c r="F17" s="124"/>
      <c r="G17" s="65"/>
      <c r="H17" s="66"/>
      <c r="I17" s="67"/>
      <c r="J17" s="67"/>
      <c r="K17" s="68" t="str">
        <f t="shared" si="8"/>
        <v/>
      </c>
      <c r="L17" s="69"/>
      <c r="M17" s="68" t="str">
        <f t="shared" si="9"/>
        <v/>
      </c>
      <c r="N17" s="67"/>
      <c r="O17" s="69"/>
      <c r="P17" s="70"/>
      <c r="Q17" s="68" t="str">
        <f t="shared" si="3"/>
        <v/>
      </c>
      <c r="R17" s="72" t="str">
        <f t="shared" si="10"/>
        <v/>
      </c>
      <c r="S17" s="70"/>
      <c r="T17" s="71" t="str">
        <f t="shared" si="5"/>
        <v/>
      </c>
      <c r="U17" s="72" t="str">
        <f t="shared" si="0"/>
        <v/>
      </c>
      <c r="V17" s="101"/>
      <c r="W17" s="115"/>
      <c r="X17" s="168"/>
      <c r="Y17" s="162"/>
      <c r="AA17" s="15" t="e">
        <f>VLOOKUP(E17,'管理用（このシートは削除しないでください）'!$H$25:$M$41,2,FALSE)</f>
        <v>#N/A</v>
      </c>
      <c r="AB17" s="40" t="e">
        <f>VLOOKUP(E17,'管理用（このシートは削除しないでください）'!$H$25:$M$41,3,FALSE)</f>
        <v>#N/A</v>
      </c>
      <c r="AC17" s="15" t="e">
        <f>VLOOKUP(E17,'管理用（このシートは削除しないでください）'!$H$25:$M$41,4,FALSE)</f>
        <v>#N/A</v>
      </c>
      <c r="AD17" s="40" t="e">
        <f>VLOOKUP(E17,'管理用（このシートは削除しないでください）'!$H$25:$M$41,5,FALSE)</f>
        <v>#N/A</v>
      </c>
      <c r="AE17" s="40" t="e">
        <f>VLOOKUP(E17,'管理用（このシートは削除しないでください）'!$H$25:$M$41,6,FALSE)</f>
        <v>#N/A</v>
      </c>
      <c r="AF17" s="15" t="e">
        <f t="shared" si="6"/>
        <v>#VALUE!</v>
      </c>
      <c r="AG17" s="15" t="e">
        <f t="shared" si="7"/>
        <v>#VALUE!</v>
      </c>
    </row>
    <row r="18" spans="1:33" s="15" customFormat="1" ht="39.75" hidden="1" customHeight="1">
      <c r="A18" s="43"/>
      <c r="B18" s="43"/>
      <c r="C18" s="109"/>
      <c r="D18" s="63"/>
      <c r="E18" s="64"/>
      <c r="F18" s="124"/>
      <c r="G18" s="65"/>
      <c r="H18" s="66"/>
      <c r="I18" s="67"/>
      <c r="J18" s="67"/>
      <c r="K18" s="68" t="str">
        <f t="shared" si="8"/>
        <v/>
      </c>
      <c r="L18" s="69"/>
      <c r="M18" s="68" t="str">
        <f t="shared" si="9"/>
        <v/>
      </c>
      <c r="N18" s="67"/>
      <c r="O18" s="69"/>
      <c r="P18" s="70"/>
      <c r="Q18" s="68" t="str">
        <f t="shared" si="3"/>
        <v/>
      </c>
      <c r="R18" s="72" t="str">
        <f t="shared" si="10"/>
        <v/>
      </c>
      <c r="S18" s="70"/>
      <c r="T18" s="71" t="str">
        <f t="shared" si="5"/>
        <v/>
      </c>
      <c r="U18" s="72" t="str">
        <f t="shared" si="0"/>
        <v/>
      </c>
      <c r="V18" s="101"/>
      <c r="W18" s="115"/>
      <c r="X18" s="168"/>
      <c r="Y18" s="162"/>
      <c r="AA18" s="15" t="e">
        <f>VLOOKUP(E18,'管理用（このシートは削除しないでください）'!$H$25:$M$41,2,FALSE)</f>
        <v>#N/A</v>
      </c>
      <c r="AB18" s="40" t="e">
        <f>VLOOKUP(E18,'管理用（このシートは削除しないでください）'!$H$25:$M$41,3,FALSE)</f>
        <v>#N/A</v>
      </c>
      <c r="AC18" s="15" t="e">
        <f>VLOOKUP(E18,'管理用（このシートは削除しないでください）'!$H$25:$M$41,4,FALSE)</f>
        <v>#N/A</v>
      </c>
      <c r="AD18" s="40" t="e">
        <f>VLOOKUP(E18,'管理用（このシートは削除しないでください）'!$H$25:$M$41,5,FALSE)</f>
        <v>#N/A</v>
      </c>
      <c r="AE18" s="40" t="e">
        <f>VLOOKUP(E18,'管理用（このシートは削除しないでください）'!$H$25:$M$41,6,FALSE)</f>
        <v>#N/A</v>
      </c>
      <c r="AF18" s="15" t="e">
        <f t="shared" si="6"/>
        <v>#VALUE!</v>
      </c>
      <c r="AG18" s="15" t="e">
        <f t="shared" si="7"/>
        <v>#VALUE!</v>
      </c>
    </row>
    <row r="19" spans="1:33" s="15" customFormat="1" ht="39.75" hidden="1" customHeight="1">
      <c r="A19" s="43"/>
      <c r="B19" s="43"/>
      <c r="C19" s="109"/>
      <c r="D19" s="63"/>
      <c r="E19" s="64"/>
      <c r="F19" s="124"/>
      <c r="G19" s="65"/>
      <c r="H19" s="66"/>
      <c r="I19" s="67"/>
      <c r="J19" s="67"/>
      <c r="K19" s="68" t="str">
        <f t="shared" si="8"/>
        <v/>
      </c>
      <c r="L19" s="69"/>
      <c r="M19" s="68" t="str">
        <f t="shared" si="9"/>
        <v/>
      </c>
      <c r="N19" s="67"/>
      <c r="O19" s="69"/>
      <c r="P19" s="70"/>
      <c r="Q19" s="68" t="str">
        <f t="shared" si="3"/>
        <v/>
      </c>
      <c r="R19" s="72" t="str">
        <f t="shared" si="10"/>
        <v/>
      </c>
      <c r="S19" s="70"/>
      <c r="T19" s="71" t="str">
        <f t="shared" si="5"/>
        <v/>
      </c>
      <c r="U19" s="72" t="str">
        <f t="shared" si="0"/>
        <v/>
      </c>
      <c r="V19" s="101"/>
      <c r="W19" s="115"/>
      <c r="X19" s="168"/>
      <c r="Y19" s="162"/>
      <c r="AA19" s="15" t="e">
        <f>VLOOKUP(E19,'管理用（このシートは削除しないでください）'!$H$25:$M$41,2,FALSE)</f>
        <v>#N/A</v>
      </c>
      <c r="AB19" s="40" t="e">
        <f>VLOOKUP(E19,'管理用（このシートは削除しないでください）'!$H$25:$M$41,3,FALSE)</f>
        <v>#N/A</v>
      </c>
      <c r="AC19" s="15" t="e">
        <f>VLOOKUP(E19,'管理用（このシートは削除しないでください）'!$H$25:$M$41,4,FALSE)</f>
        <v>#N/A</v>
      </c>
      <c r="AD19" s="40" t="e">
        <f>VLOOKUP(E19,'管理用（このシートは削除しないでください）'!$H$25:$M$41,5,FALSE)</f>
        <v>#N/A</v>
      </c>
      <c r="AE19" s="40" t="e">
        <f>VLOOKUP(E19,'管理用（このシートは削除しないでください）'!$H$25:$M$41,6,FALSE)</f>
        <v>#N/A</v>
      </c>
      <c r="AF19" s="15" t="e">
        <f t="shared" si="6"/>
        <v>#VALUE!</v>
      </c>
      <c r="AG19" s="15" t="e">
        <f t="shared" si="7"/>
        <v>#VALUE!</v>
      </c>
    </row>
    <row r="20" spans="1:33" s="15" customFormat="1" ht="39.75" hidden="1" customHeight="1">
      <c r="A20" s="43"/>
      <c r="B20" s="43"/>
      <c r="C20" s="109"/>
      <c r="D20" s="63"/>
      <c r="E20" s="64"/>
      <c r="F20" s="124"/>
      <c r="G20" s="65"/>
      <c r="H20" s="66"/>
      <c r="I20" s="67"/>
      <c r="J20" s="67"/>
      <c r="K20" s="68" t="str">
        <f t="shared" si="8"/>
        <v/>
      </c>
      <c r="L20" s="69"/>
      <c r="M20" s="68" t="str">
        <f t="shared" si="9"/>
        <v/>
      </c>
      <c r="N20" s="67"/>
      <c r="O20" s="69"/>
      <c r="P20" s="70"/>
      <c r="Q20" s="68" t="str">
        <f t="shared" si="3"/>
        <v/>
      </c>
      <c r="R20" s="72" t="str">
        <f t="shared" si="10"/>
        <v/>
      </c>
      <c r="S20" s="70"/>
      <c r="T20" s="71" t="str">
        <f t="shared" si="5"/>
        <v/>
      </c>
      <c r="U20" s="72" t="str">
        <f t="shared" si="0"/>
        <v/>
      </c>
      <c r="V20" s="101"/>
      <c r="W20" s="115"/>
      <c r="X20" s="168"/>
      <c r="Y20" s="162"/>
      <c r="AA20" s="15" t="e">
        <f>VLOOKUP(E20,'管理用（このシートは削除しないでください）'!$H$25:$M$41,2,FALSE)</f>
        <v>#N/A</v>
      </c>
      <c r="AB20" s="40" t="e">
        <f>VLOOKUP(E20,'管理用（このシートは削除しないでください）'!$H$25:$M$41,3,FALSE)</f>
        <v>#N/A</v>
      </c>
      <c r="AC20" s="15" t="e">
        <f>VLOOKUP(E20,'管理用（このシートは削除しないでください）'!$H$25:$M$41,4,FALSE)</f>
        <v>#N/A</v>
      </c>
      <c r="AD20" s="40" t="e">
        <f>VLOOKUP(E20,'管理用（このシートは削除しないでください）'!$H$25:$M$41,5,FALSE)</f>
        <v>#N/A</v>
      </c>
      <c r="AE20" s="40" t="e">
        <f>VLOOKUP(E20,'管理用（このシートは削除しないでください）'!$H$25:$M$41,6,FALSE)</f>
        <v>#N/A</v>
      </c>
      <c r="AF20" s="15" t="e">
        <f t="shared" si="6"/>
        <v>#VALUE!</v>
      </c>
      <c r="AG20" s="15" t="e">
        <f t="shared" si="7"/>
        <v>#VALUE!</v>
      </c>
    </row>
    <row r="21" spans="1:33" s="15" customFormat="1" ht="39.75" hidden="1" customHeight="1">
      <c r="A21" s="43"/>
      <c r="B21" s="43"/>
      <c r="C21" s="109"/>
      <c r="D21" s="63"/>
      <c r="E21" s="64"/>
      <c r="F21" s="124"/>
      <c r="G21" s="65"/>
      <c r="H21" s="66"/>
      <c r="I21" s="67"/>
      <c r="J21" s="67"/>
      <c r="K21" s="68" t="str">
        <f t="shared" si="8"/>
        <v/>
      </c>
      <c r="L21" s="69"/>
      <c r="M21" s="68" t="str">
        <f t="shared" si="9"/>
        <v/>
      </c>
      <c r="N21" s="67"/>
      <c r="O21" s="69"/>
      <c r="P21" s="70"/>
      <c r="Q21" s="68" t="str">
        <f t="shared" si="3"/>
        <v/>
      </c>
      <c r="R21" s="72" t="str">
        <f t="shared" si="10"/>
        <v/>
      </c>
      <c r="S21" s="70"/>
      <c r="T21" s="71" t="str">
        <f t="shared" si="5"/>
        <v/>
      </c>
      <c r="U21" s="72" t="str">
        <f t="shared" si="0"/>
        <v/>
      </c>
      <c r="V21" s="101"/>
      <c r="W21" s="115"/>
      <c r="X21" s="168"/>
      <c r="Y21" s="162"/>
      <c r="AA21" s="15" t="e">
        <f>VLOOKUP(E21,'管理用（このシートは削除しないでください）'!$H$25:$M$41,2,FALSE)</f>
        <v>#N/A</v>
      </c>
      <c r="AB21" s="40" t="e">
        <f>VLOOKUP(E21,'管理用（このシートは削除しないでください）'!$H$25:$M$41,3,FALSE)</f>
        <v>#N/A</v>
      </c>
      <c r="AC21" s="15" t="e">
        <f>VLOOKUP(E21,'管理用（このシートは削除しないでください）'!$H$25:$M$41,4,FALSE)</f>
        <v>#N/A</v>
      </c>
      <c r="AD21" s="40" t="e">
        <f>VLOOKUP(E21,'管理用（このシートは削除しないでください）'!$H$25:$M$41,5,FALSE)</f>
        <v>#N/A</v>
      </c>
      <c r="AE21" s="40" t="e">
        <f>VLOOKUP(E21,'管理用（このシートは削除しないでください）'!$H$25:$M$41,6,FALSE)</f>
        <v>#N/A</v>
      </c>
      <c r="AF21" s="15" t="e">
        <f t="shared" si="6"/>
        <v>#VALUE!</v>
      </c>
      <c r="AG21" s="15" t="e">
        <f t="shared" si="7"/>
        <v>#VALUE!</v>
      </c>
    </row>
    <row r="22" spans="1:33" s="15" customFormat="1" ht="39.75" hidden="1" customHeight="1">
      <c r="A22" s="43"/>
      <c r="B22" s="43"/>
      <c r="C22" s="109"/>
      <c r="D22" s="63"/>
      <c r="E22" s="64"/>
      <c r="F22" s="124"/>
      <c r="G22" s="65"/>
      <c r="H22" s="66"/>
      <c r="I22" s="67"/>
      <c r="J22" s="67"/>
      <c r="K22" s="68" t="str">
        <f t="shared" si="8"/>
        <v/>
      </c>
      <c r="L22" s="69"/>
      <c r="M22" s="68" t="str">
        <f t="shared" si="9"/>
        <v/>
      </c>
      <c r="N22" s="67"/>
      <c r="O22" s="69"/>
      <c r="P22" s="70"/>
      <c r="Q22" s="68" t="str">
        <f t="shared" si="3"/>
        <v/>
      </c>
      <c r="R22" s="72" t="str">
        <f t="shared" si="10"/>
        <v/>
      </c>
      <c r="S22" s="70"/>
      <c r="T22" s="71" t="str">
        <f t="shared" si="5"/>
        <v/>
      </c>
      <c r="U22" s="72" t="str">
        <f t="shared" si="0"/>
        <v/>
      </c>
      <c r="V22" s="101"/>
      <c r="W22" s="115"/>
      <c r="X22" s="168"/>
      <c r="Y22" s="162"/>
      <c r="AA22" s="15" t="e">
        <f>VLOOKUP(E22,'管理用（このシートは削除しないでください）'!$H$25:$M$41,2,FALSE)</f>
        <v>#N/A</v>
      </c>
      <c r="AB22" s="40" t="e">
        <f>VLOOKUP(E22,'管理用（このシートは削除しないでください）'!$H$25:$M$41,3,FALSE)</f>
        <v>#N/A</v>
      </c>
      <c r="AC22" s="15" t="e">
        <f>VLOOKUP(E22,'管理用（このシートは削除しないでください）'!$H$25:$M$41,4,FALSE)</f>
        <v>#N/A</v>
      </c>
      <c r="AD22" s="40" t="e">
        <f>VLOOKUP(E22,'管理用（このシートは削除しないでください）'!$H$25:$M$41,5,FALSE)</f>
        <v>#N/A</v>
      </c>
      <c r="AE22" s="40" t="e">
        <f>VLOOKUP(E22,'管理用（このシートは削除しないでください）'!$H$25:$M$41,6,FALSE)</f>
        <v>#N/A</v>
      </c>
      <c r="AF22" s="15" t="e">
        <f t="shared" si="6"/>
        <v>#VALUE!</v>
      </c>
      <c r="AG22" s="15" t="e">
        <f t="shared" si="7"/>
        <v>#VALUE!</v>
      </c>
    </row>
    <row r="23" spans="1:33" s="15" customFormat="1" ht="39.75" hidden="1" customHeight="1">
      <c r="A23" s="43"/>
      <c r="B23" s="43"/>
      <c r="C23" s="109"/>
      <c r="D23" s="63"/>
      <c r="E23" s="64"/>
      <c r="F23" s="124"/>
      <c r="G23" s="65"/>
      <c r="H23" s="66"/>
      <c r="I23" s="67"/>
      <c r="J23" s="67"/>
      <c r="K23" s="68" t="str">
        <f t="shared" si="8"/>
        <v/>
      </c>
      <c r="L23" s="69"/>
      <c r="M23" s="68" t="str">
        <f t="shared" si="9"/>
        <v/>
      </c>
      <c r="N23" s="67"/>
      <c r="O23" s="69"/>
      <c r="P23" s="70"/>
      <c r="Q23" s="68" t="str">
        <f t="shared" si="3"/>
        <v/>
      </c>
      <c r="R23" s="72" t="str">
        <f t="shared" si="10"/>
        <v/>
      </c>
      <c r="S23" s="70"/>
      <c r="T23" s="71" t="str">
        <f t="shared" si="5"/>
        <v/>
      </c>
      <c r="U23" s="72" t="str">
        <f t="shared" si="0"/>
        <v/>
      </c>
      <c r="V23" s="101"/>
      <c r="W23" s="115"/>
      <c r="X23" s="168"/>
      <c r="Y23" s="162"/>
      <c r="AA23" s="15" t="e">
        <f>VLOOKUP(E23,'管理用（このシートは削除しないでください）'!$H$25:$M$41,2,FALSE)</f>
        <v>#N/A</v>
      </c>
      <c r="AB23" s="40" t="e">
        <f>VLOOKUP(E23,'管理用（このシートは削除しないでください）'!$H$25:$M$41,3,FALSE)</f>
        <v>#N/A</v>
      </c>
      <c r="AC23" s="15" t="e">
        <f>VLOOKUP(E23,'管理用（このシートは削除しないでください）'!$H$25:$M$41,4,FALSE)</f>
        <v>#N/A</v>
      </c>
      <c r="AD23" s="40" t="e">
        <f>VLOOKUP(E23,'管理用（このシートは削除しないでください）'!$H$25:$M$41,5,FALSE)</f>
        <v>#N/A</v>
      </c>
      <c r="AE23" s="40" t="e">
        <f>VLOOKUP(E23,'管理用（このシートは削除しないでください）'!$H$25:$M$41,6,FALSE)</f>
        <v>#N/A</v>
      </c>
      <c r="AF23" s="15" t="e">
        <f t="shared" si="6"/>
        <v>#VALUE!</v>
      </c>
      <c r="AG23" s="15" t="e">
        <f t="shared" si="7"/>
        <v>#VALUE!</v>
      </c>
    </row>
    <row r="24" spans="1:33" s="15" customFormat="1" ht="39.75" hidden="1" customHeight="1">
      <c r="A24" s="43"/>
      <c r="B24" s="43"/>
      <c r="C24" s="109"/>
      <c r="D24" s="63"/>
      <c r="E24" s="64"/>
      <c r="F24" s="124"/>
      <c r="G24" s="65"/>
      <c r="H24" s="66"/>
      <c r="I24" s="67"/>
      <c r="J24" s="67"/>
      <c r="K24" s="68" t="str">
        <f t="shared" si="8"/>
        <v/>
      </c>
      <c r="L24" s="69"/>
      <c r="M24" s="68" t="str">
        <f t="shared" si="9"/>
        <v/>
      </c>
      <c r="N24" s="67"/>
      <c r="O24" s="69"/>
      <c r="P24" s="70"/>
      <c r="Q24" s="68" t="str">
        <f t="shared" si="3"/>
        <v/>
      </c>
      <c r="R24" s="72" t="str">
        <f t="shared" si="10"/>
        <v/>
      </c>
      <c r="S24" s="70"/>
      <c r="T24" s="71" t="str">
        <f t="shared" si="5"/>
        <v/>
      </c>
      <c r="U24" s="72" t="str">
        <f t="shared" si="0"/>
        <v/>
      </c>
      <c r="V24" s="101"/>
      <c r="W24" s="115"/>
      <c r="X24" s="168"/>
      <c r="Y24" s="162"/>
      <c r="AA24" s="15" t="e">
        <f>VLOOKUP(E24,'管理用（このシートは削除しないでください）'!$H$25:$M$41,2,FALSE)</f>
        <v>#N/A</v>
      </c>
      <c r="AB24" s="40" t="e">
        <f>VLOOKUP(E24,'管理用（このシートは削除しないでください）'!$H$25:$M$41,3,FALSE)</f>
        <v>#N/A</v>
      </c>
      <c r="AC24" s="15" t="e">
        <f>VLOOKUP(E24,'管理用（このシートは削除しないでください）'!$H$25:$M$41,4,FALSE)</f>
        <v>#N/A</v>
      </c>
      <c r="AD24" s="40" t="e">
        <f>VLOOKUP(E24,'管理用（このシートは削除しないでください）'!$H$25:$M$41,5,FALSE)</f>
        <v>#N/A</v>
      </c>
      <c r="AE24" s="40" t="e">
        <f>VLOOKUP(E24,'管理用（このシートは削除しないでください）'!$H$25:$M$41,6,FALSE)</f>
        <v>#N/A</v>
      </c>
      <c r="AF24" s="15" t="e">
        <f t="shared" si="6"/>
        <v>#VALUE!</v>
      </c>
      <c r="AG24" s="15" t="e">
        <f t="shared" si="7"/>
        <v>#VALUE!</v>
      </c>
    </row>
    <row r="25" spans="1:33" s="15" customFormat="1" ht="39.75" hidden="1" customHeight="1">
      <c r="A25" s="43"/>
      <c r="B25" s="43"/>
      <c r="C25" s="109"/>
      <c r="D25" s="63"/>
      <c r="E25" s="64"/>
      <c r="F25" s="124"/>
      <c r="G25" s="65"/>
      <c r="H25" s="66"/>
      <c r="I25" s="67"/>
      <c r="J25" s="67"/>
      <c r="K25" s="68" t="str">
        <f t="shared" si="8"/>
        <v/>
      </c>
      <c r="L25" s="69"/>
      <c r="M25" s="68" t="str">
        <f t="shared" si="9"/>
        <v/>
      </c>
      <c r="N25" s="67"/>
      <c r="O25" s="69"/>
      <c r="P25" s="70"/>
      <c r="Q25" s="68" t="str">
        <f t="shared" si="3"/>
        <v/>
      </c>
      <c r="R25" s="72" t="str">
        <f t="shared" si="10"/>
        <v/>
      </c>
      <c r="S25" s="70"/>
      <c r="T25" s="71" t="str">
        <f t="shared" si="5"/>
        <v/>
      </c>
      <c r="U25" s="72" t="str">
        <f t="shared" si="0"/>
        <v/>
      </c>
      <c r="V25" s="101"/>
      <c r="W25" s="115"/>
      <c r="X25" s="168"/>
      <c r="Y25" s="162"/>
      <c r="AA25" s="15" t="e">
        <f>VLOOKUP(E25,'管理用（このシートは削除しないでください）'!$H$25:$M$41,2,FALSE)</f>
        <v>#N/A</v>
      </c>
      <c r="AB25" s="40" t="e">
        <f>VLOOKUP(E25,'管理用（このシートは削除しないでください）'!$H$25:$M$41,3,FALSE)</f>
        <v>#N/A</v>
      </c>
      <c r="AC25" s="15" t="e">
        <f>VLOOKUP(E25,'管理用（このシートは削除しないでください）'!$H$25:$M$41,4,FALSE)</f>
        <v>#N/A</v>
      </c>
      <c r="AD25" s="40" t="e">
        <f>VLOOKUP(E25,'管理用（このシートは削除しないでください）'!$H$25:$M$41,5,FALSE)</f>
        <v>#N/A</v>
      </c>
      <c r="AE25" s="40" t="e">
        <f>VLOOKUP(E25,'管理用（このシートは削除しないでください）'!$H$25:$M$41,6,FALSE)</f>
        <v>#N/A</v>
      </c>
      <c r="AF25" s="15" t="e">
        <f t="shared" si="6"/>
        <v>#VALUE!</v>
      </c>
      <c r="AG25" s="15" t="e">
        <f t="shared" si="7"/>
        <v>#VALUE!</v>
      </c>
    </row>
    <row r="26" spans="1:33" s="15" customFormat="1" ht="39.75" customHeight="1" thickBot="1">
      <c r="A26" s="43"/>
      <c r="B26" s="43"/>
      <c r="C26" s="110"/>
      <c r="D26" s="73"/>
      <c r="E26" s="74"/>
      <c r="F26" s="125"/>
      <c r="G26" s="75"/>
      <c r="H26" s="78"/>
      <c r="I26" s="79"/>
      <c r="J26" s="79"/>
      <c r="K26" s="80" t="str">
        <f t="shared" si="8"/>
        <v/>
      </c>
      <c r="L26" s="81"/>
      <c r="M26" s="80" t="str">
        <f t="shared" si="9"/>
        <v/>
      </c>
      <c r="N26" s="79"/>
      <c r="O26" s="81"/>
      <c r="P26" s="172"/>
      <c r="Q26" s="170" t="str">
        <f t="shared" si="3"/>
        <v/>
      </c>
      <c r="R26" s="171" t="str">
        <f t="shared" si="10"/>
        <v/>
      </c>
      <c r="S26" s="172"/>
      <c r="T26" s="173" t="str">
        <f t="shared" si="5"/>
        <v/>
      </c>
      <c r="U26" s="82" t="str">
        <f t="shared" si="0"/>
        <v/>
      </c>
      <c r="V26" s="102"/>
      <c r="W26" s="116"/>
      <c r="X26" s="169"/>
      <c r="Y26" s="163"/>
      <c r="AA26" s="15" t="e">
        <f>VLOOKUP(E26,'管理用（このシートは削除しないでください）'!$H$25:$M$41,2,FALSE)</f>
        <v>#N/A</v>
      </c>
      <c r="AB26" s="40" t="e">
        <f>VLOOKUP(E26,'管理用（このシートは削除しないでください）'!$H$25:$M$41,3,FALSE)</f>
        <v>#N/A</v>
      </c>
      <c r="AC26" s="15" t="e">
        <f>VLOOKUP(E26,'管理用（このシートは削除しないでください）'!$H$25:$M$41,4,FALSE)</f>
        <v>#N/A</v>
      </c>
      <c r="AD26" s="40" t="e">
        <f>VLOOKUP(E26,'管理用（このシートは削除しないでください）'!$H$25:$M$41,5,FALSE)</f>
        <v>#N/A</v>
      </c>
      <c r="AE26" s="40" t="e">
        <f>VLOOKUP(E26,'管理用（このシートは削除しないでください）'!$H$25:$M$41,6,FALSE)</f>
        <v>#N/A</v>
      </c>
      <c r="AF26" s="15" t="e">
        <f t="shared" si="6"/>
        <v>#VALUE!</v>
      </c>
      <c r="AG26" s="15" t="e">
        <f t="shared" si="7"/>
        <v>#VALUE!</v>
      </c>
    </row>
    <row r="27" spans="1:33" s="15" customFormat="1" ht="39.75" customHeight="1" thickTop="1" thickBot="1">
      <c r="A27" s="43"/>
      <c r="B27" s="43"/>
      <c r="C27" s="46"/>
      <c r="D27" s="46"/>
      <c r="F27" s="47"/>
      <c r="G27" s="48"/>
      <c r="H27" s="104" t="s">
        <v>36</v>
      </c>
      <c r="I27" s="83" t="str">
        <f>IF(I7="","",SUM(I7:I26))</f>
        <v/>
      </c>
      <c r="J27" s="83" t="str">
        <f>IF(J7="","",SUM(J7:J26))</f>
        <v/>
      </c>
      <c r="K27" s="83" t="str">
        <f>IF(K7="","",SUM(K7:K26))</f>
        <v/>
      </c>
      <c r="L27" s="106" t="s">
        <v>156</v>
      </c>
      <c r="M27" s="103" t="s">
        <v>109</v>
      </c>
      <c r="N27" s="83" t="str">
        <f>IF(N7="","",SUM(N7:N26))</f>
        <v/>
      </c>
      <c r="O27" s="106" t="s">
        <v>156</v>
      </c>
      <c r="P27" s="103" t="s">
        <v>109</v>
      </c>
      <c r="Q27" s="103" t="str">
        <f>IF(Q7="","",SUM(Q7:Q26))</f>
        <v/>
      </c>
      <c r="R27" s="83" t="str">
        <f>IF(R7="","",SUM(R7:R26))</f>
        <v/>
      </c>
      <c r="S27" s="83" t="str">
        <f>IF(S7="","",SUM(S7:S26))</f>
        <v/>
      </c>
      <c r="T27" s="83" t="str">
        <f>IF(T7="","",SUM(T7:T26))</f>
        <v/>
      </c>
      <c r="U27" s="84" t="str">
        <f>IF(U7="","",SUM(U7:U26))</f>
        <v/>
      </c>
      <c r="V27" s="49"/>
      <c r="W27" s="49"/>
      <c r="X27" s="49"/>
      <c r="Y27" s="49"/>
      <c r="AB27" s="40"/>
      <c r="AD27" s="40"/>
      <c r="AE27" s="40"/>
    </row>
    <row r="28" spans="1:33" ht="17.25" customHeight="1">
      <c r="S28" s="159" t="s">
        <v>185</v>
      </c>
    </row>
    <row r="29" spans="1:33" ht="17.25" customHeight="1">
      <c r="S29" s="160" t="s">
        <v>186</v>
      </c>
    </row>
    <row r="31" spans="1:33" ht="16.5">
      <c r="C31" s="26" t="s">
        <v>94</v>
      </c>
    </row>
    <row r="33" spans="3:3">
      <c r="C33" s="120" t="s">
        <v>95</v>
      </c>
    </row>
    <row r="34" spans="3:3" hidden="1">
      <c r="C34" s="120" t="s">
        <v>96</v>
      </c>
    </row>
    <row r="35" spans="3:3" hidden="1">
      <c r="C35" s="120" t="s">
        <v>157</v>
      </c>
    </row>
    <row r="36" spans="3:3" hidden="1">
      <c r="C36" s="120" t="s">
        <v>158</v>
      </c>
    </row>
    <row r="37" spans="3:3" hidden="1">
      <c r="C37" s="120" t="s">
        <v>159</v>
      </c>
    </row>
    <row r="38" spans="3:3" hidden="1">
      <c r="C38" s="120" t="s">
        <v>160</v>
      </c>
    </row>
    <row r="39" spans="3:3" hidden="1">
      <c r="C39" s="120" t="s">
        <v>161</v>
      </c>
    </row>
    <row r="40" spans="3:3" hidden="1">
      <c r="C40" s="120" t="s">
        <v>162</v>
      </c>
    </row>
    <row r="41" spans="3:3" hidden="1">
      <c r="C41" s="120" t="s">
        <v>97</v>
      </c>
    </row>
    <row r="42" spans="3:3" hidden="1">
      <c r="C42" s="120" t="s">
        <v>163</v>
      </c>
    </row>
    <row r="43" spans="3:3" hidden="1">
      <c r="C43" s="120" t="s">
        <v>164</v>
      </c>
    </row>
    <row r="44" spans="3:3" hidden="1">
      <c r="C44" s="120" t="s">
        <v>165</v>
      </c>
    </row>
    <row r="45" spans="3:3" hidden="1">
      <c r="C45" s="120" t="s">
        <v>166</v>
      </c>
    </row>
    <row r="46" spans="3:3" hidden="1"/>
  </sheetData>
  <mergeCells count="2">
    <mergeCell ref="L4:N4"/>
    <mergeCell ref="O4:Q4"/>
  </mergeCells>
  <phoneticPr fontId="11"/>
  <conditionalFormatting sqref="S7:S26">
    <cfRule type="expression" dxfId="3" priority="1">
      <formula>AND(0&lt;S7,AG7&lt;S7)</formula>
    </cfRule>
    <cfRule type="expression" dxfId="2" priority="2">
      <formula>AND(0&lt;S7,S7&lt;AF7)</formula>
    </cfRule>
  </conditionalFormatting>
  <dataValidations count="5">
    <dataValidation type="list" allowBlank="1" showInputMessage="1" showErrorMessage="1" sqref="E27" xr:uid="{00000000-0002-0000-0000-000000000000}">
      <formula1>補助事業名</formula1>
    </dataValidation>
    <dataValidation type="list" allowBlank="1" showInputMessage="1" showErrorMessage="1" sqref="F27" xr:uid="{00000000-0002-0000-0000-000001000000}">
      <formula1>INDIRECT(E27)</formula1>
    </dataValidation>
    <dataValidation type="list" allowBlank="1" showInputMessage="1" showErrorMessage="1" sqref="X7:X26" xr:uid="{4FF637D8-C1D1-4904-B843-2F72C3F8565F}">
      <formula1>"単年,複数年"</formula1>
    </dataValidation>
    <dataValidation type="list" allowBlank="1" showInputMessage="1" showErrorMessage="1" sqref="W7:W26" xr:uid="{25750E2D-8D52-4940-A398-61CD57B06757}">
      <formula1>"無,有"</formula1>
    </dataValidation>
    <dataValidation type="list" allowBlank="1" showInputMessage="1" showErrorMessage="1" sqref="P7:P26" xr:uid="{0E9D7445-B418-43F7-A400-3789282FD0DB}">
      <formula1>"484000,214000,355000"</formula1>
    </dataValidation>
  </dataValidations>
  <printOptions horizontalCentered="1"/>
  <pageMargins left="0.15748031496062992" right="0.15748031496062992" top="0.59055118110236227" bottom="0.59055118110236227" header="0.62992125984251968" footer="0.51181102362204722"/>
  <pageSetup paperSize="9" scale="59" fitToHeight="0" orientation="landscape" blackAndWhite="1" r:id="rId1"/>
  <headerFooter alignWithMargins="0">
    <oddFooter>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9624C59-D658-4DFC-9425-75EFAC172FBD}">
          <x14:formula1>
            <xm:f>'管理用（このシートは削除しないでください）'!$U$3</xm:f>
          </x14:formula1>
          <xm:sqref>E7:E26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B3224-2AD5-47E4-B70C-CD9512D3528B}">
  <sheetPr>
    <tabColor theme="2" tint="-9.9978637043366805E-2"/>
    <pageSetUpPr fitToPage="1"/>
  </sheetPr>
  <dimension ref="A1:AF28"/>
  <sheetViews>
    <sheetView showGridLines="0" view="pageBreakPreview" zoomScale="80" zoomScaleNormal="75" zoomScaleSheetLayoutView="80" workbookViewId="0">
      <pane ySplit="6" topLeftCell="A7" activePane="bottomLeft" state="frozen"/>
      <selection pane="bottomLeft" activeCell="P19" sqref="P19"/>
    </sheetView>
  </sheetViews>
  <sheetFormatPr defaultColWidth="9" defaultRowHeight="13"/>
  <cols>
    <col min="1" max="1" width="2.7265625" style="119" customWidth="1"/>
    <col min="2" max="2" width="3.7265625" style="153" bestFit="1" customWidth="1"/>
    <col min="3" max="3" width="9" style="120"/>
    <col min="4" max="4" width="13.6328125" style="120" customWidth="1"/>
    <col min="5" max="5" width="11.90625" style="120" customWidth="1"/>
    <col min="6" max="6" width="9.453125" style="120" customWidth="1"/>
    <col min="7" max="7" width="16.6328125" style="120" customWidth="1"/>
    <col min="8" max="8" width="12.08984375" style="120" customWidth="1"/>
    <col min="9" max="9" width="12.6328125" style="120" customWidth="1"/>
    <col min="10" max="10" width="8.6328125" style="120" customWidth="1"/>
    <col min="11" max="11" width="12.6328125" style="120" customWidth="1"/>
    <col min="12" max="12" width="9.6328125" style="120" customWidth="1"/>
    <col min="13" max="13" width="8.6328125" style="120" customWidth="1"/>
    <col min="14" max="14" width="12.6328125" style="120" customWidth="1"/>
    <col min="15" max="15" width="9.6328125" style="120" customWidth="1"/>
    <col min="16" max="16" width="8.6328125" style="120" customWidth="1"/>
    <col min="17" max="18" width="12.6328125" style="120" customWidth="1"/>
    <col min="19" max="19" width="13.26953125" style="120" hidden="1" customWidth="1"/>
    <col min="20" max="21" width="12.6328125" style="120" hidden="1" customWidth="1"/>
    <col min="22" max="24" width="12.6328125" style="120" customWidth="1"/>
    <col min="25" max="29" width="9" style="120"/>
    <col min="30" max="30" width="9" style="120" customWidth="1"/>
    <col min="31" max="32" width="19.08984375" style="120" customWidth="1"/>
    <col min="33" max="33" width="10.453125" style="120" bestFit="1" customWidth="1"/>
    <col min="34" max="16384" width="9" style="120"/>
  </cols>
  <sheetData>
    <row r="1" spans="1:32" ht="28">
      <c r="C1" s="76" t="s">
        <v>91</v>
      </c>
    </row>
    <row r="2" spans="1:32" s="1" customFormat="1" ht="30" customHeight="1" thickBot="1">
      <c r="A2" s="41"/>
      <c r="B2" s="154"/>
      <c r="C2" s="77" t="s">
        <v>245</v>
      </c>
      <c r="D2" s="50"/>
      <c r="E2" s="51"/>
      <c r="F2" s="5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8"/>
      <c r="W2" s="18"/>
      <c r="X2" s="18"/>
    </row>
    <row r="3" spans="1:32" s="2" customFormat="1" ht="14.15" customHeight="1">
      <c r="A3" s="41"/>
      <c r="B3" s="154"/>
      <c r="C3" s="52"/>
      <c r="D3" s="53"/>
      <c r="E3" s="54"/>
      <c r="F3" s="54"/>
      <c r="G3" s="55"/>
      <c r="H3" s="56"/>
      <c r="I3" s="57" t="s">
        <v>0</v>
      </c>
      <c r="J3" s="57" t="s">
        <v>1</v>
      </c>
      <c r="K3" s="57" t="s">
        <v>2</v>
      </c>
      <c r="L3" s="58"/>
      <c r="M3" s="59"/>
      <c r="N3" s="59" t="s">
        <v>3</v>
      </c>
      <c r="O3" s="58"/>
      <c r="P3" s="59"/>
      <c r="Q3" s="59" t="s">
        <v>4</v>
      </c>
      <c r="R3" s="57" t="s">
        <v>5</v>
      </c>
      <c r="S3" s="57" t="s">
        <v>6</v>
      </c>
      <c r="T3" s="57" t="s">
        <v>7</v>
      </c>
      <c r="U3" s="57" t="s">
        <v>8</v>
      </c>
      <c r="V3" s="55"/>
      <c r="W3" s="54"/>
      <c r="X3" s="164"/>
      <c r="Y3" s="111"/>
    </row>
    <row r="4" spans="1:32" s="2" customFormat="1" ht="50.15" customHeight="1">
      <c r="A4" s="45" t="s">
        <v>147</v>
      </c>
      <c r="B4" s="155" t="s">
        <v>148</v>
      </c>
      <c r="C4" s="60" t="s">
        <v>9</v>
      </c>
      <c r="D4" s="3" t="s">
        <v>10</v>
      </c>
      <c r="E4" s="4" t="s">
        <v>93</v>
      </c>
      <c r="F4" s="16" t="s">
        <v>154</v>
      </c>
      <c r="G4" s="4" t="s">
        <v>11</v>
      </c>
      <c r="H4" s="5" t="s">
        <v>21</v>
      </c>
      <c r="I4" s="6" t="s">
        <v>12</v>
      </c>
      <c r="J4" s="7" t="s">
        <v>155</v>
      </c>
      <c r="K4" s="6" t="s">
        <v>13</v>
      </c>
      <c r="L4" s="223" t="s">
        <v>14</v>
      </c>
      <c r="M4" s="224"/>
      <c r="N4" s="225"/>
      <c r="O4" s="223" t="s">
        <v>15</v>
      </c>
      <c r="P4" s="224"/>
      <c r="Q4" s="225"/>
      <c r="R4" s="6" t="s">
        <v>22</v>
      </c>
      <c r="S4" s="7" t="s">
        <v>151</v>
      </c>
      <c r="T4" s="7" t="s">
        <v>152</v>
      </c>
      <c r="U4" s="7" t="s">
        <v>153</v>
      </c>
      <c r="V4" s="4" t="s">
        <v>16</v>
      </c>
      <c r="W4" s="4" t="s">
        <v>150</v>
      </c>
      <c r="X4" s="7" t="s">
        <v>149</v>
      </c>
      <c r="Y4" s="105" t="s">
        <v>218</v>
      </c>
    </row>
    <row r="5" spans="1:32" s="8" customFormat="1" ht="14.15" customHeight="1">
      <c r="A5" s="42"/>
      <c r="B5" s="156"/>
      <c r="C5" s="61"/>
      <c r="D5" s="9"/>
      <c r="E5" s="10"/>
      <c r="F5" s="12"/>
      <c r="G5" s="11"/>
      <c r="H5" s="12"/>
      <c r="I5" s="11"/>
      <c r="J5" s="11"/>
      <c r="K5" s="13"/>
      <c r="L5" s="19" t="s">
        <v>146</v>
      </c>
      <c r="M5" s="19" t="s">
        <v>17</v>
      </c>
      <c r="N5" s="19" t="s">
        <v>18</v>
      </c>
      <c r="O5" s="19" t="s">
        <v>146</v>
      </c>
      <c r="P5" s="19" t="s">
        <v>17</v>
      </c>
      <c r="Q5" s="19" t="s">
        <v>18</v>
      </c>
      <c r="R5" s="11"/>
      <c r="S5" s="11"/>
      <c r="T5" s="11"/>
      <c r="U5" s="11"/>
      <c r="V5" s="20" t="s">
        <v>19</v>
      </c>
      <c r="W5" s="20"/>
      <c r="X5" s="165"/>
      <c r="Y5" s="62"/>
    </row>
    <row r="6" spans="1:32" s="14" customFormat="1" ht="19.5" customHeight="1">
      <c r="A6" s="44"/>
      <c r="B6" s="157"/>
      <c r="C6" s="107"/>
      <c r="D6" s="85"/>
      <c r="E6" s="86"/>
      <c r="F6" s="86"/>
      <c r="G6" s="87"/>
      <c r="H6" s="88"/>
      <c r="I6" s="89" t="s">
        <v>20</v>
      </c>
      <c r="J6" s="89" t="s">
        <v>20</v>
      </c>
      <c r="K6" s="89" t="s">
        <v>20</v>
      </c>
      <c r="L6" s="89" t="s">
        <v>167</v>
      </c>
      <c r="M6" s="89" t="s">
        <v>20</v>
      </c>
      <c r="N6" s="89" t="s">
        <v>20</v>
      </c>
      <c r="O6" s="89" t="s">
        <v>167</v>
      </c>
      <c r="P6" s="89" t="s">
        <v>20</v>
      </c>
      <c r="Q6" s="89" t="s">
        <v>20</v>
      </c>
      <c r="R6" s="89" t="s">
        <v>20</v>
      </c>
      <c r="S6" s="89" t="s">
        <v>20</v>
      </c>
      <c r="T6" s="89" t="s">
        <v>20</v>
      </c>
      <c r="U6" s="89" t="s">
        <v>20</v>
      </c>
      <c r="V6" s="99"/>
      <c r="W6" s="112"/>
      <c r="X6" s="166"/>
      <c r="Y6" s="113"/>
    </row>
    <row r="7" spans="1:32" s="208" customFormat="1" ht="39.75" customHeight="1">
      <c r="A7" s="205" t="s">
        <v>184</v>
      </c>
      <c r="B7" s="206" t="s">
        <v>240</v>
      </c>
      <c r="C7" s="211" t="s">
        <v>181</v>
      </c>
      <c r="D7" s="212" t="s">
        <v>181</v>
      </c>
      <c r="E7" s="213" t="s">
        <v>217</v>
      </c>
      <c r="F7" s="214" t="s">
        <v>246</v>
      </c>
      <c r="G7" s="210" t="s">
        <v>242</v>
      </c>
      <c r="H7" s="210" t="s">
        <v>238</v>
      </c>
      <c r="I7" s="215">
        <v>10000000</v>
      </c>
      <c r="J7" s="215">
        <v>0</v>
      </c>
      <c r="K7" s="207">
        <f>IF(I7="","",I7-J7)</f>
        <v>10000000</v>
      </c>
      <c r="L7" s="216">
        <v>100</v>
      </c>
      <c r="M7" s="207">
        <f t="shared" ref="M7" si="0">IF(N7="","",IF(L7="","",N7/L7))</f>
        <v>100000</v>
      </c>
      <c r="N7" s="215">
        <v>10000000</v>
      </c>
      <c r="O7" s="216">
        <v>80</v>
      </c>
      <c r="P7" s="215">
        <v>484000</v>
      </c>
      <c r="Q7" s="207">
        <f>IF(P7="","",IF(O7="","",IF(X7="単年",O7*P7,O7*P7*Y7)))</f>
        <v>38720000</v>
      </c>
      <c r="R7" s="207">
        <f>IF(Q7="","",IF(N7&gt;Q7,Q7,N7))</f>
        <v>10000000</v>
      </c>
      <c r="S7" s="215">
        <v>10000000</v>
      </c>
      <c r="T7" s="207">
        <f>IF(I7="","",IF(S7="-",MIN(K7,R7),IF(Z7="a",MIN(K7,R7,S7),IF(Z7="b",MIN(MIN(K7*AA7,R7*AA7,S7))))))</f>
        <v>5000000</v>
      </c>
      <c r="U7" s="207">
        <f t="shared" ref="U7" si="1">IF(I7="","",ROUNDDOWN(IF(I7="","",IF(AB7="B",T7,IF(S7="-",T7*AC7,T7*AD7))),-3))</f>
        <v>3333000</v>
      </c>
      <c r="V7" s="217" t="s">
        <v>239</v>
      </c>
      <c r="W7" s="218" t="s">
        <v>143</v>
      </c>
      <c r="X7" s="219" t="s">
        <v>182</v>
      </c>
      <c r="Y7" s="220"/>
      <c r="Z7" s="208" t="str">
        <f>VLOOKUP(E7,'管理用（このシートは削除しないでください）'!$H$25:$M$41,2,FALSE)</f>
        <v>b</v>
      </c>
      <c r="AA7" s="209">
        <f>VLOOKUP(E7,'管理用（このシートは削除しないでください）'!$H$25:$M$41,3,FALSE)</f>
        <v>0.5</v>
      </c>
      <c r="AB7" s="208" t="str">
        <f>VLOOKUP(E7,'管理用（このシートは削除しないでください）'!$H$25:$M$41,4,FALSE)</f>
        <v>A</v>
      </c>
      <c r="AC7" s="209">
        <f>VLOOKUP(E7,'管理用（このシートは削除しないでください）'!$H$25:$M$41,5,FALSE)</f>
        <v>0.33333333333333331</v>
      </c>
      <c r="AD7" s="209">
        <f>VLOOKUP(E7,'管理用（このシートは削除しないでください）'!$H$25:$M$41,6,FALSE)</f>
        <v>0.66666666666666663</v>
      </c>
      <c r="AE7" s="208">
        <f t="shared" ref="AE7" si="2">ROUNDDOWN(IF(I7="","",IF(S7="-",MIN(K7,R7),IF(Z7="a",MIN(K7,R7,S7),IF(Z7="b",MIN(K7*AA7,R7*AA7))))),-3)</f>
        <v>5000000</v>
      </c>
      <c r="AF7" s="208">
        <f t="shared" ref="AF7" si="3">ROUNDDOWN(IF(I7="","",IF(S7="-",MIN(K7,R7),IF(Z7="a",MIN(K7,R7,S7),IF(Z7="b",MIN(K7,R7))))),-3)</f>
        <v>10000000</v>
      </c>
    </row>
    <row r="8" spans="1:32" s="208" customFormat="1" ht="39.75" customHeight="1" thickBot="1">
      <c r="A8" s="205" t="s">
        <v>184</v>
      </c>
      <c r="B8" s="206" t="s">
        <v>241</v>
      </c>
      <c r="C8" s="211" t="s">
        <v>181</v>
      </c>
      <c r="D8" s="212" t="s">
        <v>181</v>
      </c>
      <c r="E8" s="213" t="s">
        <v>237</v>
      </c>
      <c r="F8" s="214" t="s">
        <v>247</v>
      </c>
      <c r="G8" s="210" t="s">
        <v>242</v>
      </c>
      <c r="H8" s="210" t="s">
        <v>238</v>
      </c>
      <c r="I8" s="215">
        <v>520000</v>
      </c>
      <c r="J8" s="215">
        <v>0</v>
      </c>
      <c r="K8" s="207">
        <f>IF(I8="","",I8-J8)</f>
        <v>520000</v>
      </c>
      <c r="L8" s="216">
        <v>40</v>
      </c>
      <c r="M8" s="207">
        <f t="shared" ref="M8" si="4">IF(N8="","",IF(L8="","",N8/L8))</f>
        <v>13000</v>
      </c>
      <c r="N8" s="215">
        <v>520000</v>
      </c>
      <c r="O8" s="216">
        <v>40</v>
      </c>
      <c r="P8" s="215">
        <v>558000</v>
      </c>
      <c r="Q8" s="207">
        <f>IF(P8="","",IF(O8="","",IF(X8="単年",O8*P8,O8*P8*Y8)))</f>
        <v>22320000</v>
      </c>
      <c r="R8" s="207">
        <f>IF(Q8="","",IF(N8&gt;Q8,Q8,N8))</f>
        <v>520000</v>
      </c>
      <c r="S8" s="215">
        <v>260000</v>
      </c>
      <c r="T8" s="207">
        <f>IF(I8="","",IF(S8="-",MIN(K8,R8),IF(Z8="a",MIN(K8,R8,S8),IF(Z8="b",MIN(MIN(K8*AA8,R8*AA8,S8))))))</f>
        <v>260000</v>
      </c>
      <c r="U8" s="207">
        <f>IF(I8="","",ROUNDDOWN(IF(I8="","",IF(AB8="B",T8,IF(S8="-",T8*AC8,T8*AD8))),-3))</f>
        <v>173000</v>
      </c>
      <c r="V8" s="217" t="s">
        <v>239</v>
      </c>
      <c r="W8" s="218" t="s">
        <v>143</v>
      </c>
      <c r="X8" s="219" t="s">
        <v>182</v>
      </c>
      <c r="Y8" s="221"/>
      <c r="Z8" s="208" t="str">
        <f>VLOOKUP(E8,'管理用（このシートは削除しないでください）'!$H$25:$M$41,2,FALSE)</f>
        <v>b</v>
      </c>
      <c r="AA8" s="209">
        <f>VLOOKUP(E8,'管理用（このシートは削除しないでください）'!$H$25:$M$41,3,FALSE)</f>
        <v>0.5</v>
      </c>
      <c r="AB8" s="208" t="str">
        <f>VLOOKUP(E8,'管理用（このシートは削除しないでください）'!$H$25:$M$41,4,FALSE)</f>
        <v>A</v>
      </c>
      <c r="AC8" s="209">
        <f>VLOOKUP(E8,'管理用（このシートは削除しないでください）'!$H$25:$M$41,5,FALSE)</f>
        <v>0.33333333333333331</v>
      </c>
      <c r="AD8" s="209">
        <f>VLOOKUP(E8,'管理用（このシートは削除しないでください）'!$H$25:$M$41,6,FALSE)</f>
        <v>0.66666666666666663</v>
      </c>
      <c r="AE8" s="208">
        <f t="shared" ref="AE8" si="5">ROUNDDOWN(IF(I8="","",IF(S8="-",MIN(K8,R8),IF(Z8="a",MIN(K8,R8,S8),IF(Z8="b",MIN(K8*AA8,R8*AA8))))),-3)</f>
        <v>260000</v>
      </c>
      <c r="AF8" s="208">
        <f>ROUNDDOWN(IF(I8="","",IF(S8="-",MIN(K8,R8),IF(Z8="a",MIN(K8,R8,S8),IF(Z8="b",MIN(K8,R8))))),-3)</f>
        <v>520000</v>
      </c>
    </row>
    <row r="9" spans="1:32" s="15" customFormat="1" ht="39.75" customHeight="1" thickTop="1" thickBot="1">
      <c r="A9" s="43"/>
      <c r="B9" s="158"/>
      <c r="C9" s="146"/>
      <c r="D9" s="146"/>
      <c r="E9" s="147"/>
      <c r="F9" s="148"/>
      <c r="G9" s="149"/>
      <c r="H9" s="104" t="s">
        <v>36</v>
      </c>
      <c r="I9" s="83">
        <f>IF(I7="","",SUM(I7:I8))</f>
        <v>10520000</v>
      </c>
      <c r="J9" s="83">
        <f>IF(J7="","",SUM(J7:J8))</f>
        <v>0</v>
      </c>
      <c r="K9" s="83">
        <f>IF(K7="","",SUM(K7:K8))</f>
        <v>10520000</v>
      </c>
      <c r="L9" s="106" t="s">
        <v>156</v>
      </c>
      <c r="M9" s="103" t="s">
        <v>109</v>
      </c>
      <c r="N9" s="83">
        <f>IF(N7="","",SUM(N7:N8))</f>
        <v>10520000</v>
      </c>
      <c r="O9" s="106" t="s">
        <v>156</v>
      </c>
      <c r="P9" s="103" t="s">
        <v>109</v>
      </c>
      <c r="Q9" s="83">
        <f>IF(Q7="","",SUM(Q7:Q8))</f>
        <v>61040000</v>
      </c>
      <c r="R9" s="83">
        <f>IF(R7="","",SUM(R7:R8))</f>
        <v>10520000</v>
      </c>
      <c r="S9" s="83">
        <f>IF(S7="","",SUM(S7:S8))</f>
        <v>10260000</v>
      </c>
      <c r="T9" s="83">
        <f>IF(T7="","",SUM(T7:T8))</f>
        <v>5260000</v>
      </c>
      <c r="U9" s="84">
        <f>IF(U7="","",SUM(U7:U8))</f>
        <v>3506000</v>
      </c>
      <c r="V9" s="150"/>
      <c r="W9" s="151"/>
      <c r="X9" s="151"/>
      <c r="Y9" s="120"/>
      <c r="AA9" s="40"/>
      <c r="AC9" s="40"/>
      <c r="AD9" s="40"/>
    </row>
    <row r="10" spans="1:32" ht="17.25" customHeight="1">
      <c r="S10" s="159" t="s">
        <v>185</v>
      </c>
    </row>
    <row r="11" spans="1:32" ht="17.25" customHeight="1">
      <c r="S11" s="160" t="s">
        <v>186</v>
      </c>
    </row>
    <row r="13" spans="1:32" ht="16.5">
      <c r="C13" s="26" t="s">
        <v>94</v>
      </c>
    </row>
    <row r="15" spans="1:32">
      <c r="C15" s="120" t="s">
        <v>95</v>
      </c>
    </row>
    <row r="16" spans="1:32">
      <c r="C16" s="120" t="s">
        <v>96</v>
      </c>
    </row>
    <row r="17" spans="3:3">
      <c r="C17" s="120" t="s">
        <v>157</v>
      </c>
    </row>
    <row r="18" spans="3:3">
      <c r="C18" s="120" t="s">
        <v>158</v>
      </c>
    </row>
    <row r="19" spans="3:3">
      <c r="C19" s="120" t="s">
        <v>159</v>
      </c>
    </row>
    <row r="20" spans="3:3">
      <c r="C20" s="120" t="s">
        <v>160</v>
      </c>
    </row>
    <row r="21" spans="3:3">
      <c r="C21" s="120" t="s">
        <v>161</v>
      </c>
    </row>
    <row r="22" spans="3:3">
      <c r="C22" s="120" t="s">
        <v>162</v>
      </c>
    </row>
    <row r="23" spans="3:3">
      <c r="C23" s="120" t="s">
        <v>97</v>
      </c>
    </row>
    <row r="24" spans="3:3">
      <c r="C24" s="120" t="s">
        <v>163</v>
      </c>
    </row>
    <row r="25" spans="3:3">
      <c r="C25" s="120" t="s">
        <v>164</v>
      </c>
    </row>
    <row r="26" spans="3:3">
      <c r="C26" s="120" t="s">
        <v>165</v>
      </c>
    </row>
    <row r="27" spans="3:3">
      <c r="C27" s="120" t="s">
        <v>166</v>
      </c>
    </row>
    <row r="28" spans="3:3">
      <c r="C28" s="120" t="s">
        <v>243</v>
      </c>
    </row>
  </sheetData>
  <mergeCells count="2">
    <mergeCell ref="L4:N4"/>
    <mergeCell ref="O4:Q4"/>
  </mergeCells>
  <phoneticPr fontId="11"/>
  <conditionalFormatting sqref="S7:S8">
    <cfRule type="expression" dxfId="1" priority="1">
      <formula>AND(0&lt;S7,AF7&lt;S7)</formula>
    </cfRule>
    <cfRule type="expression" dxfId="0" priority="2">
      <formula>AND(0&lt;S7,S7&lt;AE7)</formula>
    </cfRule>
  </conditionalFormatting>
  <dataValidations count="5">
    <dataValidation type="list" allowBlank="1" showInputMessage="1" showErrorMessage="1" sqref="F9" xr:uid="{03CC929A-1552-4508-98D4-94FC49676CC3}">
      <formula1>INDIRECT(E9)</formula1>
    </dataValidation>
    <dataValidation type="list" allowBlank="1" showInputMessage="1" showErrorMessage="1" sqref="E9" xr:uid="{3B1975C6-978D-4990-B300-6DF86ED7CF84}">
      <formula1>補助事業名</formula1>
    </dataValidation>
    <dataValidation type="list" allowBlank="1" showInputMessage="1" showErrorMessage="1" sqref="P7:P8" xr:uid="{D2B7F569-715E-4436-A5F3-6C19E897F051}">
      <formula1>"484000,214000,355000"</formula1>
    </dataValidation>
    <dataValidation type="list" allowBlank="1" showInputMessage="1" showErrorMessage="1" sqref="W7:W8" xr:uid="{DA81BD02-2DB3-4FF4-99D6-680835E43727}">
      <formula1>"無,有"</formula1>
    </dataValidation>
    <dataValidation type="list" allowBlank="1" showInputMessage="1" showErrorMessage="1" sqref="X7:X8" xr:uid="{330DB9F3-575C-40F8-A921-67DADB96DBCC}">
      <formula1>"単年,複数年"</formula1>
    </dataValidation>
  </dataValidations>
  <printOptions horizontalCentered="1"/>
  <pageMargins left="0.15748031496062992" right="0.15748031496062992" top="0.59055118110236227" bottom="0.59055118110236227" header="0.62992125984251968" footer="0.51181102362204722"/>
  <pageSetup paperSize="9" scale="63" orientation="landscape" blackAndWhite="1" r:id="rId1"/>
  <headerFooter alignWithMargins="0">
    <oddFooter>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5C27DF-79D4-4AAB-8FD8-46B948C7EA69}">
          <x14:formula1>
            <xm:f>'管理用（このシートは削除しないでください）'!$T$3:$U$3</xm:f>
          </x14:formula1>
          <xm:sqref>E7:E8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BDEC-6510-44FF-8950-9CD40C22C189}">
  <sheetPr>
    <tabColor theme="0" tint="-4.9989318521683403E-2"/>
    <pageSetUpPr fitToPage="1"/>
  </sheetPr>
  <dimension ref="A1:P19"/>
  <sheetViews>
    <sheetView view="pageBreakPreview" zoomScaleNormal="100" zoomScaleSheetLayoutView="100" workbookViewId="0">
      <selection activeCell="O2" sqref="O2"/>
    </sheetView>
  </sheetViews>
  <sheetFormatPr defaultColWidth="10.6328125" defaultRowHeight="20.149999999999999" customHeight="1"/>
  <cols>
    <col min="1" max="1" width="5.6328125" style="126" customWidth="1"/>
    <col min="2" max="2" width="20.6328125" style="126" customWidth="1"/>
    <col min="3" max="3" width="12.6328125" style="126" customWidth="1"/>
    <col min="4" max="5" width="50.6328125" style="126" hidden="1" customWidth="1"/>
    <col min="6" max="7" width="10.90625" style="126" customWidth="1"/>
    <col min="8" max="8" width="13.36328125" style="126" customWidth="1"/>
    <col min="9" max="9" width="10.90625" style="126" customWidth="1"/>
    <col min="10" max="13" width="7" style="126" customWidth="1"/>
    <col min="14" max="14" width="13.453125" style="126" customWidth="1"/>
    <col min="15" max="16384" width="10.6328125" style="126"/>
  </cols>
  <sheetData>
    <row r="1" spans="1:16" ht="20.149999999999999" customHeight="1">
      <c r="A1" s="222" t="s">
        <v>248</v>
      </c>
    </row>
    <row r="2" spans="1:16" ht="20.149999999999999" customHeight="1">
      <c r="A2" s="174" t="s">
        <v>222</v>
      </c>
    </row>
    <row r="4" spans="1:16" s="127" customFormat="1" ht="40" customHeight="1">
      <c r="A4" s="226" t="s">
        <v>223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6" ht="20.149999999999999" customHeight="1" thickBot="1"/>
    <row r="6" spans="1:16" ht="30" customHeight="1" thickBot="1">
      <c r="A6" s="239"/>
      <c r="B6" s="128" t="s">
        <v>169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0"/>
    </row>
    <row r="7" spans="1:16" ht="19.5" customHeight="1" thickBot="1">
      <c r="A7" s="240"/>
      <c r="B7" s="242" t="s">
        <v>225</v>
      </c>
      <c r="C7" s="245" t="s">
        <v>170</v>
      </c>
      <c r="D7" s="248" t="s">
        <v>171</v>
      </c>
      <c r="E7" s="236" t="s">
        <v>172</v>
      </c>
      <c r="F7" s="202" t="s">
        <v>226</v>
      </c>
      <c r="G7" s="198"/>
      <c r="H7" s="198"/>
      <c r="I7" s="198"/>
      <c r="J7" s="198"/>
      <c r="K7" s="198"/>
      <c r="L7" s="198"/>
      <c r="M7" s="198"/>
      <c r="N7" s="199"/>
    </row>
    <row r="8" spans="1:16" ht="20.149999999999999" customHeight="1">
      <c r="A8" s="240"/>
      <c r="B8" s="243"/>
      <c r="C8" s="246"/>
      <c r="D8" s="249"/>
      <c r="E8" s="237"/>
      <c r="F8" s="227" t="s">
        <v>173</v>
      </c>
      <c r="G8" s="229" t="s">
        <v>174</v>
      </c>
      <c r="H8" s="229" t="s">
        <v>175</v>
      </c>
      <c r="I8" s="231" t="s">
        <v>224</v>
      </c>
      <c r="J8" s="233" t="s">
        <v>228</v>
      </c>
      <c r="K8" s="234"/>
      <c r="L8" s="234"/>
      <c r="M8" s="234"/>
      <c r="N8" s="235"/>
    </row>
    <row r="9" spans="1:16" ht="40" customHeight="1" thickBot="1">
      <c r="A9" s="241"/>
      <c r="B9" s="244"/>
      <c r="C9" s="247"/>
      <c r="D9" s="250"/>
      <c r="E9" s="238"/>
      <c r="F9" s="228"/>
      <c r="G9" s="230"/>
      <c r="H9" s="230"/>
      <c r="I9" s="232"/>
      <c r="J9" s="200" t="s">
        <v>227</v>
      </c>
      <c r="K9" s="200" t="s">
        <v>229</v>
      </c>
      <c r="L9" s="200" t="s">
        <v>60</v>
      </c>
      <c r="M9" s="200" t="s">
        <v>230</v>
      </c>
      <c r="N9" s="201" t="s">
        <v>34</v>
      </c>
    </row>
    <row r="10" spans="1:16" ht="50.15" customHeight="1">
      <c r="A10" s="131">
        <v>1</v>
      </c>
      <c r="B10" s="132"/>
      <c r="C10" s="133"/>
      <c r="D10" s="134"/>
      <c r="E10" s="135"/>
      <c r="F10" s="181"/>
      <c r="G10" s="176"/>
      <c r="H10" s="175"/>
      <c r="I10" s="195"/>
      <c r="J10" s="188"/>
      <c r="K10" s="188"/>
      <c r="L10" s="188"/>
      <c r="M10" s="188"/>
      <c r="N10" s="184"/>
      <c r="P10" s="187"/>
    </row>
    <row r="11" spans="1:16" ht="50.15" customHeight="1">
      <c r="A11" s="131">
        <v>2</v>
      </c>
      <c r="B11" s="132"/>
      <c r="C11" s="133"/>
      <c r="D11" s="134"/>
      <c r="E11" s="135"/>
      <c r="F11" s="181"/>
      <c r="G11" s="176"/>
      <c r="H11" s="175"/>
      <c r="I11" s="175"/>
      <c r="J11" s="188"/>
      <c r="K11" s="188"/>
      <c r="L11" s="188"/>
      <c r="M11" s="188"/>
      <c r="N11" s="184"/>
    </row>
    <row r="12" spans="1:16" ht="50.15" customHeight="1">
      <c r="A12" s="131">
        <v>3</v>
      </c>
      <c r="B12" s="132"/>
      <c r="C12" s="133"/>
      <c r="D12" s="134"/>
      <c r="E12" s="135"/>
      <c r="F12" s="181"/>
      <c r="G12" s="176"/>
      <c r="H12" s="175"/>
      <c r="I12" s="175"/>
      <c r="J12" s="188"/>
      <c r="K12" s="188"/>
      <c r="L12" s="188"/>
      <c r="M12" s="188"/>
      <c r="N12" s="184"/>
    </row>
    <row r="13" spans="1:16" ht="50.15" customHeight="1">
      <c r="A13" s="136">
        <v>4</v>
      </c>
      <c r="B13" s="137"/>
      <c r="C13" s="138"/>
      <c r="D13" s="134"/>
      <c r="E13" s="139"/>
      <c r="F13" s="182"/>
      <c r="G13" s="178"/>
      <c r="H13" s="177"/>
      <c r="I13" s="175"/>
      <c r="J13" s="188"/>
      <c r="K13" s="188"/>
      <c r="L13" s="188"/>
      <c r="M13" s="188"/>
      <c r="N13" s="185"/>
    </row>
    <row r="14" spans="1:16" ht="50.15" customHeight="1" thickBot="1">
      <c r="A14" s="140">
        <v>5</v>
      </c>
      <c r="B14" s="141"/>
      <c r="C14" s="142"/>
      <c r="D14" s="143"/>
      <c r="E14" s="144"/>
      <c r="F14" s="183"/>
      <c r="G14" s="180"/>
      <c r="H14" s="179"/>
      <c r="I14" s="179"/>
      <c r="J14" s="189"/>
      <c r="K14" s="189"/>
      <c r="L14" s="189"/>
      <c r="M14" s="189"/>
      <c r="N14" s="186"/>
    </row>
    <row r="15" spans="1:16" s="204" customFormat="1" ht="20.149999999999999" customHeight="1">
      <c r="A15" s="203"/>
    </row>
    <row r="16" spans="1:16" s="204" customFormat="1" ht="20.149999999999999" customHeight="1"/>
    <row r="18" spans="3:14" ht="20.149999999999999" customHeight="1">
      <c r="C18" s="145"/>
      <c r="F18" s="145"/>
      <c r="G18" s="145"/>
      <c r="H18" s="145"/>
      <c r="I18" s="145" t="s">
        <v>176</v>
      </c>
      <c r="J18" s="190" t="s">
        <v>231</v>
      </c>
      <c r="K18" s="145"/>
      <c r="L18" s="145"/>
      <c r="M18" s="145"/>
      <c r="N18" s="145"/>
    </row>
    <row r="19" spans="3:14" ht="20.149999999999999" customHeight="1">
      <c r="C19" s="145"/>
      <c r="F19" s="145"/>
      <c r="G19" s="145"/>
      <c r="H19" s="145"/>
      <c r="I19" s="145" t="s">
        <v>177</v>
      </c>
      <c r="J19" s="145"/>
      <c r="K19" s="145"/>
      <c r="L19" s="145"/>
      <c r="M19" s="145"/>
      <c r="N19" s="145"/>
    </row>
  </sheetData>
  <mergeCells count="11">
    <mergeCell ref="A4:N4"/>
    <mergeCell ref="F8:F9"/>
    <mergeCell ref="G8:G9"/>
    <mergeCell ref="H8:H9"/>
    <mergeCell ref="I8:I9"/>
    <mergeCell ref="J8:N8"/>
    <mergeCell ref="E7:E9"/>
    <mergeCell ref="A6:A9"/>
    <mergeCell ref="B7:B9"/>
    <mergeCell ref="C7:C9"/>
    <mergeCell ref="D7:D9"/>
  </mergeCells>
  <phoneticPr fontId="11"/>
  <dataValidations count="2">
    <dataValidation type="list" allowBlank="1" showInputMessage="1" showErrorMessage="1" sqref="J10:M14" xr:uid="{A2CDB2E7-6264-407C-A658-4DF0CE30E577}">
      <formula1>$J$18</formula1>
    </dataValidation>
    <dataValidation type="list" allowBlank="1" showInputMessage="1" showErrorMessage="1" sqref="I10:I14" xr:uid="{35CBD2B1-7ECE-4389-BE46-ECC29FC73FCF}">
      <formula1>$I$18:$I$19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2E6F4-6034-4A3F-B542-89AE0E8C701F}">
  <sheetPr>
    <tabColor theme="2" tint="-9.9978637043366805E-2"/>
    <pageSetUpPr fitToPage="1"/>
  </sheetPr>
  <dimension ref="A1:P16"/>
  <sheetViews>
    <sheetView view="pageBreakPreview" zoomScaleNormal="100" zoomScaleSheetLayoutView="100" workbookViewId="0">
      <selection activeCell="P12" sqref="P12"/>
    </sheetView>
  </sheetViews>
  <sheetFormatPr defaultColWidth="10.6328125" defaultRowHeight="20.149999999999999" customHeight="1"/>
  <cols>
    <col min="1" max="1" width="5.6328125" style="126" customWidth="1"/>
    <col min="2" max="2" width="20.6328125" style="126" customWidth="1"/>
    <col min="3" max="3" width="12.6328125" style="126" customWidth="1"/>
    <col min="4" max="5" width="50.6328125" style="126" hidden="1" customWidth="1"/>
    <col min="6" max="7" width="10.90625" style="126" customWidth="1"/>
    <col min="8" max="8" width="13.36328125" style="126" customWidth="1"/>
    <col min="9" max="9" width="10.90625" style="126" customWidth="1"/>
    <col min="10" max="13" width="7" style="126" customWidth="1"/>
    <col min="14" max="14" width="12.7265625" style="126" customWidth="1"/>
    <col min="15" max="16384" width="10.6328125" style="126"/>
  </cols>
  <sheetData>
    <row r="1" spans="1:16" ht="20.149999999999999" customHeight="1">
      <c r="A1" s="222" t="s">
        <v>248</v>
      </c>
    </row>
    <row r="2" spans="1:16" ht="20.149999999999999" customHeight="1">
      <c r="A2" s="174" t="s">
        <v>222</v>
      </c>
    </row>
    <row r="4" spans="1:16" s="127" customFormat="1" ht="40" customHeight="1">
      <c r="A4" s="226" t="s">
        <v>223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6" ht="20.149999999999999" customHeight="1" thickBot="1"/>
    <row r="6" spans="1:16" ht="30" customHeight="1" thickBot="1">
      <c r="A6" s="239"/>
      <c r="B6" s="128" t="s">
        <v>169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30"/>
    </row>
    <row r="7" spans="1:16" ht="19.5" customHeight="1" thickBot="1">
      <c r="A7" s="240"/>
      <c r="B7" s="242" t="s">
        <v>225</v>
      </c>
      <c r="C7" s="245" t="s">
        <v>170</v>
      </c>
      <c r="D7" s="253" t="s">
        <v>171</v>
      </c>
      <c r="E7" s="256" t="s">
        <v>172</v>
      </c>
      <c r="F7" s="202" t="s">
        <v>226</v>
      </c>
      <c r="G7" s="198"/>
      <c r="H7" s="198"/>
      <c r="I7" s="198"/>
      <c r="J7" s="198"/>
      <c r="K7" s="198"/>
      <c r="L7" s="198"/>
      <c r="M7" s="198"/>
      <c r="N7" s="199"/>
    </row>
    <row r="8" spans="1:16" ht="20.149999999999999" customHeight="1">
      <c r="A8" s="240"/>
      <c r="B8" s="243"/>
      <c r="C8" s="246"/>
      <c r="D8" s="254"/>
      <c r="E8" s="257"/>
      <c r="F8" s="259" t="s">
        <v>173</v>
      </c>
      <c r="G8" s="251" t="s">
        <v>174</v>
      </c>
      <c r="H8" s="251" t="s">
        <v>175</v>
      </c>
      <c r="I8" s="231" t="s">
        <v>224</v>
      </c>
      <c r="J8" s="233" t="s">
        <v>228</v>
      </c>
      <c r="K8" s="234"/>
      <c r="L8" s="234"/>
      <c r="M8" s="234"/>
      <c r="N8" s="235"/>
    </row>
    <row r="9" spans="1:16" ht="40" customHeight="1" thickBot="1">
      <c r="A9" s="241"/>
      <c r="B9" s="244"/>
      <c r="C9" s="247"/>
      <c r="D9" s="255"/>
      <c r="E9" s="258"/>
      <c r="F9" s="260"/>
      <c r="G9" s="252"/>
      <c r="H9" s="252"/>
      <c r="I9" s="232"/>
      <c r="J9" s="200" t="s">
        <v>227</v>
      </c>
      <c r="K9" s="200" t="s">
        <v>229</v>
      </c>
      <c r="L9" s="200" t="s">
        <v>60</v>
      </c>
      <c r="M9" s="200" t="s">
        <v>230</v>
      </c>
      <c r="N9" s="201" t="s">
        <v>34</v>
      </c>
    </row>
    <row r="10" spans="1:16" ht="50.15" customHeight="1">
      <c r="A10" s="191" t="s">
        <v>232</v>
      </c>
      <c r="B10" s="196" t="s">
        <v>236</v>
      </c>
      <c r="C10" s="133" t="s">
        <v>178</v>
      </c>
      <c r="D10" s="134" t="s">
        <v>234</v>
      </c>
      <c r="E10" s="193" t="s">
        <v>179</v>
      </c>
      <c r="F10" s="181">
        <v>0</v>
      </c>
      <c r="G10" s="176">
        <v>160</v>
      </c>
      <c r="H10" s="175">
        <v>77440</v>
      </c>
      <c r="I10" s="175" t="s">
        <v>176</v>
      </c>
      <c r="J10" s="188" t="s">
        <v>235</v>
      </c>
      <c r="K10" s="188" t="s">
        <v>235</v>
      </c>
      <c r="L10" s="188" t="s">
        <v>235</v>
      </c>
      <c r="M10" s="188" t="s">
        <v>235</v>
      </c>
      <c r="N10" s="184"/>
      <c r="P10" s="187"/>
    </row>
    <row r="11" spans="1:16" ht="50.15" customHeight="1" thickBot="1">
      <c r="A11" s="192" t="s">
        <v>233</v>
      </c>
      <c r="B11" s="197" t="s">
        <v>183</v>
      </c>
      <c r="C11" s="142" t="s">
        <v>180</v>
      </c>
      <c r="D11" s="143" t="s">
        <v>234</v>
      </c>
      <c r="E11" s="194" t="s">
        <v>179</v>
      </c>
      <c r="F11" s="183">
        <v>0</v>
      </c>
      <c r="G11" s="180">
        <v>200</v>
      </c>
      <c r="H11" s="179">
        <v>96800</v>
      </c>
      <c r="I11" s="179" t="s">
        <v>177</v>
      </c>
      <c r="J11" s="189" t="s">
        <v>235</v>
      </c>
      <c r="K11" s="189" t="s">
        <v>235</v>
      </c>
      <c r="L11" s="189" t="s">
        <v>235</v>
      </c>
      <c r="M11" s="189" t="s">
        <v>235</v>
      </c>
      <c r="N11" s="186"/>
    </row>
    <row r="12" spans="1:16" ht="20.149999999999999" customHeight="1">
      <c r="A12" s="203"/>
      <c r="B12" s="204"/>
      <c r="C12" s="204"/>
      <c r="D12" s="204"/>
      <c r="E12" s="204"/>
    </row>
    <row r="13" spans="1:16" ht="20.149999999999999" customHeight="1">
      <c r="A13" s="204"/>
      <c r="B13" s="204"/>
      <c r="C13" s="204"/>
      <c r="D13" s="204"/>
      <c r="E13" s="204"/>
    </row>
    <row r="15" spans="1:16" ht="20.149999999999999" customHeight="1">
      <c r="C15" s="145"/>
      <c r="F15" s="145"/>
      <c r="G15" s="145"/>
      <c r="H15" s="145"/>
      <c r="I15" s="145" t="s">
        <v>176</v>
      </c>
      <c r="J15" s="190" t="s">
        <v>231</v>
      </c>
      <c r="K15" s="145"/>
      <c r="L15" s="145"/>
      <c r="M15" s="145"/>
      <c r="N15" s="145"/>
    </row>
    <row r="16" spans="1:16" ht="20.149999999999999" customHeight="1">
      <c r="C16" s="145"/>
      <c r="F16" s="145"/>
      <c r="G16" s="145"/>
      <c r="H16" s="145"/>
      <c r="I16" s="145" t="s">
        <v>177</v>
      </c>
      <c r="J16" s="145"/>
      <c r="K16" s="145"/>
      <c r="L16" s="145"/>
      <c r="M16" s="145"/>
      <c r="N16" s="145"/>
    </row>
  </sheetData>
  <mergeCells count="11">
    <mergeCell ref="A4:N4"/>
    <mergeCell ref="G8:G9"/>
    <mergeCell ref="H8:H9"/>
    <mergeCell ref="I8:I9"/>
    <mergeCell ref="J8:N8"/>
    <mergeCell ref="A6:A9"/>
    <mergeCell ref="B7:B9"/>
    <mergeCell ref="C7:C9"/>
    <mergeCell ref="D7:D9"/>
    <mergeCell ref="E7:E9"/>
    <mergeCell ref="F8:F9"/>
  </mergeCells>
  <phoneticPr fontId="11"/>
  <dataValidations count="2">
    <dataValidation type="list" allowBlank="1" showInputMessage="1" showErrorMessage="1" sqref="J10:M11" xr:uid="{3A3EE935-3BDF-4E5D-A80C-5CFDD11A7DE3}">
      <formula1>$J$15</formula1>
    </dataValidation>
    <dataValidation type="list" allowBlank="1" showInputMessage="1" showErrorMessage="1" sqref="I10:I11" xr:uid="{DDB6204C-AC18-41CC-B906-C3A57F2396BA}">
      <formula1>$I$15:$I$16</formula1>
    </dataValidation>
  </dataValidations>
  <printOptions horizontalCentered="1"/>
  <pageMargins left="0.39370078740157483" right="0.39370078740157483" top="0.39370078740157483" bottom="0.39370078740157483" header="0.39370078740157483" footer="0.39370078740157483"/>
  <pageSetup paperSize="9" orientation="landscape" r:id="rId1"/>
  <headerFoot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6"/>
  <sheetViews>
    <sheetView view="pageBreakPreview" topLeftCell="D1" zoomScale="80" zoomScaleNormal="100" zoomScaleSheetLayoutView="80" workbookViewId="0">
      <selection activeCell="B19" sqref="B19"/>
    </sheetView>
  </sheetViews>
  <sheetFormatPr defaultColWidth="9" defaultRowHeight="13"/>
  <cols>
    <col min="1" max="1" width="9" style="21"/>
    <col min="2" max="2" width="53.7265625" style="21" customWidth="1"/>
    <col min="3" max="3" width="10.90625" style="21" customWidth="1"/>
    <col min="4" max="4" width="35.08984375" style="22" customWidth="1"/>
    <col min="5" max="5" width="9" style="22"/>
    <col min="6" max="6" width="40" style="22" customWidth="1"/>
    <col min="7" max="7" width="12.453125" style="22" customWidth="1"/>
    <col min="8" max="8" width="57.6328125" style="22" customWidth="1"/>
    <col min="9" max="11" width="12.453125" style="22" customWidth="1"/>
    <col min="12" max="16384" width="9" style="21"/>
  </cols>
  <sheetData>
    <row r="1" spans="2:21">
      <c r="B1" s="23" t="s">
        <v>23</v>
      </c>
      <c r="D1" s="24" t="s">
        <v>24</v>
      </c>
      <c r="F1" s="24" t="s">
        <v>25</v>
      </c>
      <c r="H1" s="32" t="s">
        <v>98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2:21"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2:21" ht="130">
      <c r="B3" s="21" t="s">
        <v>187</v>
      </c>
      <c r="D3" s="22" t="s">
        <v>55</v>
      </c>
      <c r="F3" s="22" t="s">
        <v>26</v>
      </c>
      <c r="H3" s="39" t="s">
        <v>112</v>
      </c>
      <c r="I3" s="39" t="s">
        <v>113</v>
      </c>
      <c r="J3" s="39" t="s">
        <v>114</v>
      </c>
      <c r="K3" s="39" t="s">
        <v>115</v>
      </c>
      <c r="L3" s="39" t="s">
        <v>116</v>
      </c>
      <c r="M3" s="39" t="s">
        <v>117</v>
      </c>
      <c r="N3" s="39" t="s">
        <v>118</v>
      </c>
      <c r="O3" s="39" t="s">
        <v>119</v>
      </c>
      <c r="P3" s="39" t="s">
        <v>120</v>
      </c>
      <c r="Q3" s="39" t="s">
        <v>205</v>
      </c>
      <c r="R3" s="39" t="s">
        <v>121</v>
      </c>
      <c r="S3" s="39" t="s">
        <v>122</v>
      </c>
      <c r="T3" s="39" t="s">
        <v>168</v>
      </c>
      <c r="U3" s="39" t="s">
        <v>217</v>
      </c>
    </row>
    <row r="4" spans="2:21">
      <c r="B4" s="21" t="s">
        <v>188</v>
      </c>
      <c r="D4" s="22" t="s">
        <v>56</v>
      </c>
      <c r="F4" s="22" t="s">
        <v>27</v>
      </c>
      <c r="H4" s="33" t="s">
        <v>99</v>
      </c>
      <c r="I4" s="33" t="s">
        <v>99</v>
      </c>
      <c r="J4" s="33" t="s">
        <v>104</v>
      </c>
      <c r="K4" s="33" t="s">
        <v>109</v>
      </c>
      <c r="L4" s="33" t="s">
        <v>109</v>
      </c>
      <c r="M4" s="33" t="s">
        <v>206</v>
      </c>
      <c r="N4" s="33" t="s">
        <v>109</v>
      </c>
      <c r="O4" s="33" t="s">
        <v>109</v>
      </c>
      <c r="P4" s="33" t="s">
        <v>220</v>
      </c>
      <c r="Q4" s="33" t="s">
        <v>109</v>
      </c>
      <c r="R4" s="33" t="s">
        <v>110</v>
      </c>
      <c r="S4" s="33" t="s">
        <v>109</v>
      </c>
      <c r="T4" s="33" t="s">
        <v>107</v>
      </c>
      <c r="U4" s="33" t="s">
        <v>221</v>
      </c>
    </row>
    <row r="5" spans="2:21">
      <c r="B5" s="21" t="s">
        <v>189</v>
      </c>
      <c r="D5" s="22" t="s">
        <v>57</v>
      </c>
      <c r="F5" s="22" t="s">
        <v>28</v>
      </c>
      <c r="H5" s="33" t="s">
        <v>100</v>
      </c>
      <c r="I5" s="33" t="s">
        <v>100</v>
      </c>
      <c r="J5" s="33" t="s">
        <v>105</v>
      </c>
      <c r="K5" s="33"/>
      <c r="L5" s="33"/>
      <c r="M5" s="33" t="s">
        <v>207</v>
      </c>
      <c r="N5" s="33"/>
      <c r="O5" s="33"/>
      <c r="P5" s="33" t="s">
        <v>108</v>
      </c>
      <c r="Q5" s="33"/>
      <c r="R5" s="33" t="s">
        <v>111</v>
      </c>
      <c r="S5" s="33"/>
      <c r="T5" s="33" t="s">
        <v>100</v>
      </c>
      <c r="U5" s="33"/>
    </row>
    <row r="6" spans="2:21">
      <c r="B6" s="21" t="s">
        <v>190</v>
      </c>
      <c r="D6" s="22" t="s">
        <v>58</v>
      </c>
      <c r="F6" s="22" t="s">
        <v>29</v>
      </c>
      <c r="H6" s="33" t="s">
        <v>102</v>
      </c>
      <c r="I6" s="33" t="s">
        <v>102</v>
      </c>
      <c r="J6" s="33" t="s">
        <v>106</v>
      </c>
      <c r="K6" s="33"/>
      <c r="L6" s="33"/>
      <c r="M6" s="33" t="s">
        <v>208</v>
      </c>
      <c r="N6" s="33"/>
      <c r="O6" s="33"/>
      <c r="P6" s="33"/>
      <c r="Q6" s="33"/>
      <c r="R6" s="33"/>
      <c r="S6" s="33"/>
      <c r="T6" s="33" t="s">
        <v>35</v>
      </c>
      <c r="U6" s="33"/>
    </row>
    <row r="7" spans="2:21">
      <c r="B7" s="21" t="s">
        <v>191</v>
      </c>
      <c r="D7" s="22" t="s">
        <v>59</v>
      </c>
      <c r="F7" s="22" t="s">
        <v>30</v>
      </c>
      <c r="H7" s="33" t="s">
        <v>101</v>
      </c>
      <c r="I7" s="33" t="s">
        <v>101</v>
      </c>
      <c r="J7" s="33"/>
      <c r="K7" s="33"/>
      <c r="L7" s="33"/>
      <c r="M7" s="33" t="s">
        <v>209</v>
      </c>
      <c r="N7" s="33"/>
      <c r="O7" s="33"/>
      <c r="P7" s="33"/>
      <c r="Q7" s="33"/>
      <c r="R7" s="33"/>
      <c r="S7" s="33"/>
      <c r="T7" s="33"/>
      <c r="U7" s="33"/>
    </row>
    <row r="8" spans="2:21">
      <c r="B8" s="21" t="s">
        <v>192</v>
      </c>
      <c r="F8" s="22" t="s">
        <v>31</v>
      </c>
      <c r="H8" s="33" t="s">
        <v>103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</row>
    <row r="9" spans="2:21">
      <c r="B9" s="21" t="s">
        <v>193</v>
      </c>
      <c r="F9" s="22" t="s">
        <v>32</v>
      </c>
      <c r="H9" s="21"/>
      <c r="I9" s="21"/>
      <c r="J9" s="21"/>
      <c r="K9" s="21"/>
    </row>
    <row r="10" spans="2:21">
      <c r="B10" s="21" t="s">
        <v>194</v>
      </c>
      <c r="F10" s="22" t="s">
        <v>92</v>
      </c>
      <c r="H10" s="21"/>
      <c r="I10" s="122"/>
      <c r="J10" s="21"/>
      <c r="K10" s="21"/>
    </row>
    <row r="11" spans="2:21">
      <c r="B11" s="21" t="s">
        <v>204</v>
      </c>
      <c r="H11" s="21"/>
      <c r="I11" s="122"/>
      <c r="J11" s="21"/>
      <c r="K11" s="21"/>
    </row>
    <row r="12" spans="2:21">
      <c r="B12" s="21" t="s">
        <v>195</v>
      </c>
      <c r="H12" s="21"/>
      <c r="I12" s="122"/>
      <c r="J12" s="21"/>
      <c r="K12" s="21"/>
      <c r="U12" s="21" t="s">
        <v>107</v>
      </c>
    </row>
    <row r="13" spans="2:21">
      <c r="B13" s="21" t="s">
        <v>196</v>
      </c>
      <c r="H13" s="27"/>
      <c r="I13" s="29"/>
      <c r="J13" s="30"/>
      <c r="K13" s="30"/>
      <c r="L13" s="30"/>
      <c r="M13" s="30"/>
      <c r="U13" s="21" t="s">
        <v>100</v>
      </c>
    </row>
    <row r="14" spans="2:21">
      <c r="B14" s="21" t="s">
        <v>197</v>
      </c>
      <c r="H14" s="27"/>
      <c r="I14" s="31"/>
      <c r="J14" s="28"/>
      <c r="K14" s="28"/>
      <c r="L14" s="28"/>
      <c r="M14" s="28"/>
      <c r="U14" s="21" t="s">
        <v>35</v>
      </c>
    </row>
    <row r="15" spans="2:21">
      <c r="B15" s="21" t="s">
        <v>198</v>
      </c>
      <c r="H15" s="27"/>
      <c r="I15" s="31"/>
      <c r="J15" s="28"/>
      <c r="K15" s="28"/>
      <c r="L15" s="28"/>
      <c r="M15" s="28"/>
      <c r="U15" s="21" t="s">
        <v>219</v>
      </c>
    </row>
    <row r="16" spans="2:21">
      <c r="B16" s="21" t="s">
        <v>199</v>
      </c>
      <c r="H16" s="27"/>
      <c r="I16" s="31"/>
      <c r="J16" s="28"/>
      <c r="K16" s="28"/>
      <c r="L16" s="28"/>
      <c r="M16" s="28"/>
    </row>
    <row r="17" spans="1:13">
      <c r="B17" s="21" t="s">
        <v>200</v>
      </c>
      <c r="H17" s="27"/>
      <c r="I17" s="31"/>
      <c r="J17" s="28"/>
      <c r="K17" s="28"/>
      <c r="L17" s="28"/>
      <c r="M17" s="28"/>
    </row>
    <row r="18" spans="1:13">
      <c r="B18" s="21" t="s">
        <v>201</v>
      </c>
      <c r="H18" s="27"/>
      <c r="I18" s="31"/>
      <c r="J18" s="28"/>
      <c r="K18" s="28"/>
      <c r="L18" s="28"/>
      <c r="M18" s="28"/>
    </row>
    <row r="19" spans="1:13">
      <c r="A19" s="21" t="s">
        <v>203</v>
      </c>
      <c r="B19" s="21" t="s">
        <v>202</v>
      </c>
      <c r="H19" s="27"/>
      <c r="I19" s="31"/>
      <c r="J19" s="28"/>
      <c r="K19" s="28"/>
      <c r="L19" s="28"/>
      <c r="M19" s="28"/>
    </row>
    <row r="20" spans="1:13">
      <c r="H20" s="27"/>
      <c r="I20" s="31"/>
      <c r="J20" s="28"/>
      <c r="K20" s="28"/>
      <c r="L20" s="28"/>
      <c r="M20" s="28"/>
    </row>
    <row r="21" spans="1:13">
      <c r="H21" s="27"/>
      <c r="I21" s="31"/>
      <c r="J21" s="28"/>
      <c r="K21" s="28"/>
      <c r="L21" s="28"/>
      <c r="M21" s="28"/>
    </row>
    <row r="22" spans="1:13">
      <c r="B22" s="23" t="s">
        <v>37</v>
      </c>
      <c r="D22" s="24" t="s">
        <v>61</v>
      </c>
      <c r="H22" s="32" t="s">
        <v>123</v>
      </c>
      <c r="I22" s="33"/>
      <c r="J22" s="33"/>
      <c r="K22" s="33"/>
      <c r="L22" s="33"/>
      <c r="M22" s="33"/>
    </row>
    <row r="23" spans="1:13">
      <c r="H23" s="33"/>
      <c r="I23" s="33"/>
      <c r="J23" s="33"/>
      <c r="K23" s="33"/>
      <c r="L23" s="33"/>
      <c r="M23" s="33"/>
    </row>
    <row r="24" spans="1:13" ht="38">
      <c r="B24" s="21" t="s">
        <v>145</v>
      </c>
      <c r="C24" s="21" t="s">
        <v>39</v>
      </c>
      <c r="D24" s="22" t="s">
        <v>62</v>
      </c>
      <c r="H24" s="34"/>
      <c r="I24" s="35" t="s">
        <v>124</v>
      </c>
      <c r="J24" s="36" t="s">
        <v>125</v>
      </c>
      <c r="K24" s="36" t="s">
        <v>126</v>
      </c>
      <c r="L24" s="36" t="s">
        <v>127</v>
      </c>
      <c r="M24" s="36" t="s">
        <v>128</v>
      </c>
    </row>
    <row r="25" spans="1:13">
      <c r="B25" s="21" t="s">
        <v>53</v>
      </c>
      <c r="C25" s="21" t="s">
        <v>43</v>
      </c>
      <c r="D25" s="22" t="s">
        <v>63</v>
      </c>
      <c r="H25" s="34" t="s">
        <v>129</v>
      </c>
      <c r="I25" s="37" t="s">
        <v>130</v>
      </c>
      <c r="J25" s="38">
        <v>0.5</v>
      </c>
      <c r="K25" s="38" t="s">
        <v>133</v>
      </c>
      <c r="L25" s="38">
        <v>0.5</v>
      </c>
      <c r="M25" s="38">
        <v>1</v>
      </c>
    </row>
    <row r="26" spans="1:13">
      <c r="B26" s="21" t="s">
        <v>54</v>
      </c>
      <c r="C26" s="21" t="s">
        <v>44</v>
      </c>
      <c r="D26" s="22" t="s">
        <v>64</v>
      </c>
      <c r="H26" s="34" t="s">
        <v>132</v>
      </c>
      <c r="I26" s="37" t="s">
        <v>130</v>
      </c>
      <c r="J26" s="38">
        <v>0.75</v>
      </c>
      <c r="K26" s="38" t="s">
        <v>133</v>
      </c>
      <c r="L26" s="38">
        <v>0.5</v>
      </c>
      <c r="M26" s="38">
        <v>0.66666666666666663</v>
      </c>
    </row>
    <row r="27" spans="1:13">
      <c r="B27" s="21" t="s">
        <v>46</v>
      </c>
      <c r="C27" s="21" t="s">
        <v>47</v>
      </c>
      <c r="D27" s="22" t="s">
        <v>65</v>
      </c>
      <c r="H27" s="34" t="s">
        <v>134</v>
      </c>
      <c r="I27" s="37" t="s">
        <v>130</v>
      </c>
      <c r="J27" s="38">
        <v>0.33333333333333331</v>
      </c>
      <c r="K27" s="38" t="s">
        <v>133</v>
      </c>
      <c r="L27" s="38">
        <v>0.33333333333333331</v>
      </c>
      <c r="M27" s="38">
        <v>1</v>
      </c>
    </row>
    <row r="28" spans="1:13">
      <c r="B28" s="21" t="s">
        <v>144</v>
      </c>
      <c r="C28" s="21" t="s">
        <v>38</v>
      </c>
      <c r="D28" s="22" t="s">
        <v>66</v>
      </c>
      <c r="H28" s="34" t="s">
        <v>135</v>
      </c>
      <c r="I28" s="37" t="s">
        <v>210</v>
      </c>
      <c r="J28" s="38" t="s">
        <v>33</v>
      </c>
      <c r="K28" s="38" t="s">
        <v>133</v>
      </c>
      <c r="L28" s="38">
        <v>0.5</v>
      </c>
      <c r="M28" s="38">
        <v>0.5</v>
      </c>
    </row>
    <row r="29" spans="1:13">
      <c r="B29" s="21" t="s">
        <v>48</v>
      </c>
      <c r="C29" s="21" t="s">
        <v>40</v>
      </c>
      <c r="D29" s="22" t="s">
        <v>67</v>
      </c>
      <c r="H29" s="34" t="s">
        <v>136</v>
      </c>
      <c r="I29" s="37" t="s">
        <v>210</v>
      </c>
      <c r="J29" s="38" t="s">
        <v>33</v>
      </c>
      <c r="K29" s="38" t="s">
        <v>133</v>
      </c>
      <c r="L29" s="38">
        <v>0.5</v>
      </c>
      <c r="M29" s="38">
        <v>0.5</v>
      </c>
    </row>
    <row r="30" spans="1:13">
      <c r="B30" s="21" t="s">
        <v>49</v>
      </c>
      <c r="C30" s="21" t="s">
        <v>41</v>
      </c>
      <c r="D30" s="22" t="s">
        <v>68</v>
      </c>
      <c r="H30" s="34" t="s">
        <v>137</v>
      </c>
      <c r="I30" s="37" t="s">
        <v>211</v>
      </c>
      <c r="J30" s="38" t="s">
        <v>33</v>
      </c>
      <c r="K30" s="38" t="s">
        <v>133</v>
      </c>
      <c r="L30" s="38">
        <v>0.5</v>
      </c>
      <c r="M30" s="38">
        <v>0.5</v>
      </c>
    </row>
    <row r="31" spans="1:13">
      <c r="B31" s="21" t="s">
        <v>50</v>
      </c>
      <c r="C31" s="21" t="s">
        <v>42</v>
      </c>
      <c r="D31" s="22" t="s">
        <v>69</v>
      </c>
      <c r="H31" s="34" t="s">
        <v>138</v>
      </c>
      <c r="I31" s="37" t="s">
        <v>130</v>
      </c>
      <c r="J31" s="38">
        <v>0.66666666666666663</v>
      </c>
      <c r="K31" s="38" t="s">
        <v>133</v>
      </c>
      <c r="L31" s="38">
        <v>0.33333333333333331</v>
      </c>
      <c r="M31" s="38">
        <v>0.5</v>
      </c>
    </row>
    <row r="32" spans="1:13">
      <c r="B32" s="21" t="s">
        <v>51</v>
      </c>
      <c r="C32" s="21" t="s">
        <v>45</v>
      </c>
      <c r="D32" s="22" t="s">
        <v>70</v>
      </c>
      <c r="H32" s="34" t="s">
        <v>140</v>
      </c>
      <c r="I32" s="37" t="s">
        <v>130</v>
      </c>
      <c r="J32" s="38">
        <v>0.66666666666666663</v>
      </c>
      <c r="K32" s="38" t="s">
        <v>133</v>
      </c>
      <c r="L32" s="38">
        <v>0.33333333333333331</v>
      </c>
      <c r="M32" s="38">
        <v>0.5</v>
      </c>
    </row>
    <row r="33" spans="1:13">
      <c r="B33" s="21" t="s">
        <v>52</v>
      </c>
      <c r="D33" s="22" t="s">
        <v>71</v>
      </c>
      <c r="H33" s="34" t="s">
        <v>141</v>
      </c>
      <c r="I33" s="37" t="s">
        <v>130</v>
      </c>
      <c r="J33" s="38">
        <v>0.5</v>
      </c>
      <c r="K33" s="38" t="s">
        <v>133</v>
      </c>
      <c r="L33" s="38">
        <v>0.5</v>
      </c>
      <c r="M33" s="38">
        <v>1</v>
      </c>
    </row>
    <row r="34" spans="1:13">
      <c r="D34" s="22" t="s">
        <v>72</v>
      </c>
      <c r="H34" s="34" t="s">
        <v>212</v>
      </c>
      <c r="I34" s="37" t="s">
        <v>130</v>
      </c>
      <c r="J34" s="38">
        <v>0.5</v>
      </c>
      <c r="K34" s="38" t="s">
        <v>133</v>
      </c>
      <c r="L34" s="38">
        <v>0.5</v>
      </c>
      <c r="M34" s="38">
        <v>1</v>
      </c>
    </row>
    <row r="35" spans="1:13">
      <c r="D35" s="22" t="s">
        <v>73</v>
      </c>
      <c r="H35" s="34" t="s">
        <v>213</v>
      </c>
      <c r="I35" s="37" t="s">
        <v>130</v>
      </c>
      <c r="J35" s="38">
        <v>0.5</v>
      </c>
      <c r="K35" s="38" t="s">
        <v>133</v>
      </c>
      <c r="L35" s="38">
        <v>0.5</v>
      </c>
      <c r="M35" s="38">
        <v>1</v>
      </c>
    </row>
    <row r="36" spans="1:13">
      <c r="D36" s="22" t="s">
        <v>74</v>
      </c>
      <c r="H36" s="34" t="s">
        <v>142</v>
      </c>
      <c r="I36" s="37" t="s">
        <v>130</v>
      </c>
      <c r="J36" s="38">
        <v>0.33333333333333331</v>
      </c>
      <c r="K36" s="38" t="s">
        <v>133</v>
      </c>
      <c r="L36" s="38">
        <v>0.33333333333333331</v>
      </c>
      <c r="M36" s="38">
        <v>1</v>
      </c>
    </row>
    <row r="37" spans="1:13">
      <c r="D37" s="22" t="s">
        <v>75</v>
      </c>
      <c r="H37" s="34" t="s">
        <v>214</v>
      </c>
      <c r="I37" s="37" t="s">
        <v>130</v>
      </c>
      <c r="J37" s="38">
        <v>0.33333333333333331</v>
      </c>
      <c r="K37" s="38" t="s">
        <v>133</v>
      </c>
      <c r="L37" s="38">
        <v>0.33333333333333331</v>
      </c>
      <c r="M37" s="38">
        <v>1</v>
      </c>
    </row>
    <row r="38" spans="1:13">
      <c r="D38" s="22" t="s">
        <v>76</v>
      </c>
      <c r="H38" s="34" t="s">
        <v>215</v>
      </c>
      <c r="I38" s="37" t="s">
        <v>130</v>
      </c>
      <c r="J38" s="38">
        <v>0.66666666666666663</v>
      </c>
      <c r="K38" s="38" t="s">
        <v>133</v>
      </c>
      <c r="L38" s="38">
        <v>0.33333333333333331</v>
      </c>
      <c r="M38" s="38">
        <v>0.5</v>
      </c>
    </row>
    <row r="39" spans="1:13">
      <c r="D39" s="22" t="s">
        <v>77</v>
      </c>
      <c r="H39" s="34" t="s">
        <v>216</v>
      </c>
      <c r="I39" s="37" t="s">
        <v>211</v>
      </c>
      <c r="J39" s="38" t="s">
        <v>33</v>
      </c>
      <c r="K39" s="38" t="s">
        <v>133</v>
      </c>
      <c r="L39" s="38">
        <v>0.5</v>
      </c>
      <c r="M39" s="38">
        <v>0.5</v>
      </c>
    </row>
    <row r="40" spans="1:13">
      <c r="D40" s="22" t="s">
        <v>78</v>
      </c>
      <c r="H40" s="33" t="s">
        <v>168</v>
      </c>
      <c r="I40" s="117" t="s">
        <v>139</v>
      </c>
      <c r="J40" s="118">
        <v>0.5</v>
      </c>
      <c r="K40" s="118" t="s">
        <v>131</v>
      </c>
      <c r="L40" s="118">
        <v>0.33333333333333331</v>
      </c>
      <c r="M40" s="118">
        <v>0.66666666666666663</v>
      </c>
    </row>
    <row r="41" spans="1:13">
      <c r="D41" s="22" t="s">
        <v>79</v>
      </c>
      <c r="H41" s="33" t="s">
        <v>217</v>
      </c>
      <c r="I41" s="117" t="s">
        <v>139</v>
      </c>
      <c r="J41" s="118">
        <v>0.5</v>
      </c>
      <c r="K41" s="118" t="s">
        <v>131</v>
      </c>
      <c r="L41" s="118">
        <v>0.33333333333333331</v>
      </c>
      <c r="M41" s="118">
        <v>0.66666666666666663</v>
      </c>
    </row>
    <row r="42" spans="1:13">
      <c r="D42" s="22" t="s">
        <v>80</v>
      </c>
      <c r="H42" s="21"/>
      <c r="I42" s="21"/>
      <c r="J42" s="21"/>
      <c r="K42" s="21"/>
    </row>
    <row r="43" spans="1:13">
      <c r="D43" s="22" t="s">
        <v>81</v>
      </c>
      <c r="H43" s="21"/>
      <c r="I43" s="21"/>
      <c r="J43" s="21"/>
      <c r="K43" s="21"/>
    </row>
    <row r="44" spans="1:13">
      <c r="D44" s="22" t="s">
        <v>82</v>
      </c>
      <c r="H44" s="21"/>
      <c r="I44" s="21"/>
      <c r="J44" s="21"/>
      <c r="K44" s="21"/>
    </row>
    <row r="45" spans="1:13">
      <c r="D45" s="22" t="s">
        <v>83</v>
      </c>
      <c r="H45" s="21"/>
      <c r="I45" s="21"/>
      <c r="J45" s="21"/>
      <c r="K45" s="21"/>
    </row>
    <row r="46" spans="1:13">
      <c r="H46" s="21"/>
      <c r="I46" s="21"/>
      <c r="J46" s="21"/>
      <c r="K46" s="21"/>
    </row>
    <row r="47" spans="1:13">
      <c r="A47" s="21">
        <v>8</v>
      </c>
      <c r="B47" s="23" t="s">
        <v>84</v>
      </c>
      <c r="H47" s="21"/>
      <c r="I47" s="21"/>
      <c r="J47" s="21"/>
      <c r="K47" s="21"/>
    </row>
    <row r="48" spans="1:13">
      <c r="H48" s="21"/>
      <c r="I48" s="21"/>
      <c r="J48" s="21"/>
      <c r="K48" s="21"/>
    </row>
    <row r="49" spans="2:11" ht="39">
      <c r="B49" s="25" t="s">
        <v>89</v>
      </c>
      <c r="H49" s="21"/>
      <c r="I49" s="21"/>
      <c r="J49" s="21"/>
      <c r="K49" s="21"/>
    </row>
    <row r="50" spans="2:11" ht="26">
      <c r="B50" s="25" t="s">
        <v>90</v>
      </c>
      <c r="H50" s="21"/>
      <c r="I50" s="21"/>
      <c r="J50" s="21"/>
      <c r="K50" s="21"/>
    </row>
    <row r="51" spans="2:11">
      <c r="B51" s="25" t="s">
        <v>85</v>
      </c>
      <c r="H51" s="21"/>
      <c r="I51" s="21"/>
      <c r="J51" s="21"/>
      <c r="K51" s="21"/>
    </row>
    <row r="52" spans="2:11">
      <c r="B52" s="25" t="s">
        <v>86</v>
      </c>
      <c r="H52" s="21"/>
      <c r="I52" s="21"/>
      <c r="J52" s="21"/>
      <c r="K52" s="21"/>
    </row>
    <row r="53" spans="2:11">
      <c r="B53" s="25" t="s">
        <v>87</v>
      </c>
      <c r="H53" s="21"/>
      <c r="I53" s="21"/>
      <c r="J53" s="21"/>
      <c r="K53" s="21"/>
    </row>
    <row r="54" spans="2:11">
      <c r="B54" s="25" t="s">
        <v>88</v>
      </c>
      <c r="H54" s="21"/>
      <c r="I54" s="21"/>
      <c r="J54" s="21"/>
      <c r="K54" s="21"/>
    </row>
    <row r="55" spans="2:11">
      <c r="B55" s="25"/>
      <c r="H55" s="21"/>
      <c r="I55" s="21"/>
      <c r="J55" s="21"/>
      <c r="K55" s="21"/>
    </row>
    <row r="56" spans="2:11">
      <c r="B56" s="25"/>
      <c r="H56" s="21"/>
      <c r="I56" s="21"/>
      <c r="J56" s="21"/>
      <c r="K56" s="21"/>
    </row>
    <row r="57" spans="2:11">
      <c r="H57" s="21"/>
      <c r="I57" s="21"/>
      <c r="J57" s="21"/>
      <c r="K57" s="21"/>
    </row>
    <row r="58" spans="2:11">
      <c r="H58" s="21"/>
      <c r="I58" s="21"/>
      <c r="J58" s="21"/>
      <c r="K58" s="21"/>
    </row>
    <row r="59" spans="2:11">
      <c r="H59" s="21"/>
      <c r="I59" s="21"/>
      <c r="J59" s="21"/>
      <c r="K59" s="21"/>
    </row>
    <row r="60" spans="2:11">
      <c r="H60" s="21"/>
      <c r="I60" s="21"/>
      <c r="J60" s="21"/>
      <c r="K60" s="21"/>
    </row>
    <row r="61" spans="2:11">
      <c r="H61" s="21"/>
      <c r="I61" s="21"/>
      <c r="J61" s="21"/>
      <c r="K61" s="21"/>
    </row>
    <row r="62" spans="2:11">
      <c r="H62" s="21"/>
      <c r="I62" s="21"/>
      <c r="J62" s="21"/>
      <c r="K62" s="21"/>
    </row>
    <row r="63" spans="2:11">
      <c r="H63" s="21"/>
      <c r="I63" s="21"/>
      <c r="J63" s="21"/>
      <c r="K63" s="21"/>
    </row>
    <row r="64" spans="2:11">
      <c r="H64" s="21"/>
      <c r="I64" s="21"/>
      <c r="J64" s="21"/>
      <c r="K64" s="21"/>
    </row>
    <row r="65" spans="8:11">
      <c r="H65" s="21"/>
      <c r="I65" s="21"/>
      <c r="J65" s="21"/>
      <c r="K65" s="21"/>
    </row>
    <row r="66" spans="8:11">
      <c r="H66" s="21"/>
      <c r="I66" s="21"/>
      <c r="J66" s="21"/>
      <c r="K66" s="21"/>
    </row>
  </sheetData>
  <phoneticPr fontId="11"/>
  <pageMargins left="0.70866141732283472" right="0.70866141732283472" top="0.74803149606299213" bottom="0.74803149606299213" header="0.31496062992125984" footer="0.31496062992125984"/>
  <pageSetup paperSize="9" scale="57" orientation="portrait" blackAndWhite="1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6E06C92D-6BAC-4D7E-AF0A-4761CBE45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A049F9-91FB-4FE1-8880-8022829ABB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FA6E5-AA9B-4349-A2CD-99DB5F11351D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ae0b9f2f-9f6e-447f-a968-a6c8993a79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21</vt:i4>
      </vt:variant>
    </vt:vector>
  </HeadingPairs>
  <TitlesOfParts>
    <vt:vector size="26" baseType="lpstr">
      <vt:lpstr>(様式1) 総括表（勤務・生活）</vt:lpstr>
      <vt:lpstr>【記入例】(様式1) 総括表</vt:lpstr>
      <vt:lpstr>(様式1-2）先行的な医師偏在是正プラン医療機関（勤務・生活）</vt:lpstr>
      <vt:lpstr>【記載例】先行的な医師偏在是正プラン（１）勤務・生活</vt:lpstr>
      <vt:lpstr>管理用（このシートは削除しないでください）</vt:lpstr>
      <vt:lpstr>'(様式1) 総括表（勤務・生活）'!Print_Area</vt:lpstr>
      <vt:lpstr>'(様式1-2）先行的な医師偏在是正プラン医療機関（勤務・生活）'!Print_Area</vt:lpstr>
      <vt:lpstr>'【記載例】先行的な医師偏在是正プラン（１）勤務・生活'!Print_Area</vt:lpstr>
      <vt:lpstr>'【記入例】(様式1) 総括表'!Print_Area</vt:lpstr>
      <vt:lpstr>'管理用（このシートは削除しないでください）'!Print_Area</vt:lpstr>
      <vt:lpstr>'(様式1) 総括表（勤務・生活）'!Print_Titles</vt:lpstr>
      <vt:lpstr>'【記入例】(様式1) 総括表'!Print_Titles</vt:lpstr>
      <vt:lpstr>へき地医療拠点病院施設整備事業</vt:lpstr>
      <vt:lpstr>へき地診療所施設整備事業</vt:lpstr>
      <vt:lpstr>へき地保健指導所施設整備事業</vt:lpstr>
      <vt:lpstr>医師臨床研修病院研修医環境整備事業</vt:lpstr>
      <vt:lpstr>院内感染対策施設整備事業</vt:lpstr>
      <vt:lpstr>過疎地域等特定診療所施設整備事業</vt:lpstr>
      <vt:lpstr>研修医のための研修施設整備事業</vt:lpstr>
      <vt:lpstr>死亡時画像診断システム施設整備事業</vt:lpstr>
      <vt:lpstr>重点医師偏在対策支援区域における診療所の承継・開業支援事業</vt:lpstr>
      <vt:lpstr>南海トラフ地震に係る津波避難対策緊急事業</vt:lpstr>
      <vt:lpstr>分娩取扱施設施設整備事業</vt:lpstr>
      <vt:lpstr>補助事業名</vt:lpstr>
      <vt:lpstr>離島等患者宿泊施設施設整備事業</vt:lpstr>
      <vt:lpstr>臨床研修病院施設整備事業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島根県藤原　詠美</cp:lastModifiedBy>
  <cp:lastPrinted>2026-04-24T09:33:09Z</cp:lastPrinted>
  <dcterms:created xsi:type="dcterms:W3CDTF">2000-07-04T04:40:42Z</dcterms:created>
  <dcterms:modified xsi:type="dcterms:W3CDTF">2026-04-24T09:37:15Z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Order">
    <vt:r8>1397200</vt:r8>
  </property>
  <property fmtid="{D5CDD505-2E9C-101B-9397-08002B2CF9AE}" pid="4" name="ComplianceAssetId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