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事業状況Excel\"/>
    </mc:Choice>
  </mc:AlternateContent>
  <xr:revisionPtr revIDLastSave="0" documentId="8_{7E8D1C77-19AB-4354-B3D5-0301E27A5414}" xr6:coauthVersionLast="47" xr6:coauthVersionMax="47" xr10:uidLastSave="{00000000-0000-0000-0000-000000000000}"/>
  <bookViews>
    <workbookView xWindow="5175" yWindow="-16320" windowWidth="29040" windowHeight="15720" xr2:uid="{564715EB-A517-4D3B-A230-BA7DBD736ED2}"/>
  </bookViews>
  <sheets>
    <sheet name="sheet14-1 14-2" sheetId="1" r:id="rId1"/>
  </sheets>
  <definedNames>
    <definedName name="_xlnm.Print_Area" localSheetId="0">'sheet14-1 14-2'!$A$1:$Q$54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" i="1" l="1"/>
  <c r="I51" i="1" s="1"/>
  <c r="H31" i="1" s="1"/>
  <c r="P48" i="1"/>
  <c r="I50" i="1" s="1"/>
  <c r="P45" i="1"/>
  <c r="I47" i="1" s="1"/>
  <c r="E31" i="1" s="1"/>
  <c r="P44" i="1"/>
  <c r="I46" i="1" s="1"/>
  <c r="I14" i="1"/>
  <c r="L14" i="1" s="1"/>
  <c r="G14" i="1"/>
  <c r="F14" i="1"/>
  <c r="K14" i="1" s="1"/>
  <c r="D14" i="1"/>
  <c r="C14" i="1"/>
  <c r="J14" i="1" s="1"/>
  <c r="D31" i="1" l="1"/>
  <c r="C31" i="1"/>
  <c r="J31" i="1" s="1"/>
  <c r="F31" i="1"/>
  <c r="K31" i="1" s="1"/>
  <c r="I31" i="1"/>
  <c r="L31" i="1" s="1"/>
  <c r="G31" i="1"/>
</calcChain>
</file>

<file path=xl/sharedStrings.xml><?xml version="1.0" encoding="utf-8"?>
<sst xmlns="http://schemas.openxmlformats.org/spreadsheetml/2006/main" count="101" uniqueCount="49">
  <si>
    <t>表１４－１</t>
    <rPh sb="0" eb="1">
      <t>ヒョウ</t>
    </rPh>
    <phoneticPr fontId="3"/>
  </si>
  <si>
    <t>現年度分保険料（税）の状況</t>
    <rPh sb="0" eb="1">
      <t>ゲン</t>
    </rPh>
    <rPh sb="1" eb="2">
      <t>ネン</t>
    </rPh>
    <rPh sb="2" eb="3">
      <t>ド</t>
    </rPh>
    <rPh sb="3" eb="4">
      <t>ブン</t>
    </rPh>
    <rPh sb="4" eb="7">
      <t>ホケンリョウ</t>
    </rPh>
    <rPh sb="8" eb="9">
      <t>ゼイ</t>
    </rPh>
    <rPh sb="11" eb="13">
      <t>ジョウキョウ</t>
    </rPh>
    <phoneticPr fontId="3"/>
  </si>
  <si>
    <t>島根県</t>
    <rPh sb="0" eb="3">
      <t>シマネケン</t>
    </rPh>
    <phoneticPr fontId="3"/>
  </si>
  <si>
    <t>年度</t>
    <rPh sb="0" eb="2">
      <t>ネンド</t>
    </rPh>
    <phoneticPr fontId="3"/>
  </si>
  <si>
    <t>１世帯当たり調定額</t>
    <rPh sb="1" eb="3">
      <t>セタイ</t>
    </rPh>
    <rPh sb="3" eb="4">
      <t>ア</t>
    </rPh>
    <rPh sb="6" eb="7">
      <t>チョウ</t>
    </rPh>
    <rPh sb="7" eb="8">
      <t>テイ</t>
    </rPh>
    <rPh sb="8" eb="9">
      <t>ガク</t>
    </rPh>
    <phoneticPr fontId="3"/>
  </si>
  <si>
    <t>一人当たり調定額</t>
    <rPh sb="0" eb="2">
      <t>ヒトリ</t>
    </rPh>
    <rPh sb="2" eb="3">
      <t>ア</t>
    </rPh>
    <rPh sb="5" eb="6">
      <t>チョウ</t>
    </rPh>
    <rPh sb="6" eb="7">
      <t>テイ</t>
    </rPh>
    <rPh sb="7" eb="8">
      <t>ガク</t>
    </rPh>
    <phoneticPr fontId="3"/>
  </si>
  <si>
    <t>１人当たり収納額</t>
    <rPh sb="1" eb="2">
      <t>ニン</t>
    </rPh>
    <rPh sb="2" eb="3">
      <t>ア</t>
    </rPh>
    <rPh sb="5" eb="7">
      <t>シュウノウ</t>
    </rPh>
    <rPh sb="7" eb="8">
      <t>ガク</t>
    </rPh>
    <phoneticPr fontId="3"/>
  </si>
  <si>
    <t>対前年度比</t>
    <rPh sb="0" eb="1">
      <t>タイ</t>
    </rPh>
    <rPh sb="1" eb="5">
      <t>ゼンネンドヒ</t>
    </rPh>
    <phoneticPr fontId="3"/>
  </si>
  <si>
    <t>一般被保険者</t>
    <rPh sb="0" eb="2">
      <t>イッパン</t>
    </rPh>
    <rPh sb="2" eb="6">
      <t>ヒホケンシャ</t>
    </rPh>
    <phoneticPr fontId="3"/>
  </si>
  <si>
    <t>退職被保険者等</t>
    <rPh sb="0" eb="2">
      <t>タイショク</t>
    </rPh>
    <rPh sb="2" eb="6">
      <t>ヒホケンシャ</t>
    </rPh>
    <rPh sb="6" eb="7">
      <t>トウ</t>
    </rPh>
    <phoneticPr fontId="3"/>
  </si>
  <si>
    <t>全被保険者</t>
    <rPh sb="0" eb="1">
      <t>ゼン</t>
    </rPh>
    <rPh sb="1" eb="5">
      <t>ヒホケンシャ</t>
    </rPh>
    <phoneticPr fontId="3"/>
  </si>
  <si>
    <t>１世帯当たり調定額</t>
    <rPh sb="1" eb="3">
      <t>セタイ</t>
    </rPh>
    <rPh sb="3" eb="4">
      <t>ア</t>
    </rPh>
    <rPh sb="6" eb="7">
      <t>チョウ</t>
    </rPh>
    <rPh sb="7" eb="9">
      <t>テイガク</t>
    </rPh>
    <phoneticPr fontId="3"/>
  </si>
  <si>
    <t>一人当たり調定額</t>
    <rPh sb="0" eb="2">
      <t>ヒトリ</t>
    </rPh>
    <rPh sb="2" eb="3">
      <t>ア</t>
    </rPh>
    <rPh sb="5" eb="6">
      <t>チョウ</t>
    </rPh>
    <rPh sb="6" eb="8">
      <t>テイガク</t>
    </rPh>
    <phoneticPr fontId="3"/>
  </si>
  <si>
    <t>１人当たり収納額</t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</si>
  <si>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</si>
  <si>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</si>
  <si>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</si>
  <si>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令和２年度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</si>
  <si>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</si>
  <si>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t>表１４－２</t>
    <phoneticPr fontId="3"/>
  </si>
  <si>
    <t>全国</t>
    <rPh sb="0" eb="2">
      <t>ゼンコク</t>
    </rPh>
    <phoneticPr fontId="3"/>
  </si>
  <si>
    <t>　</t>
    <phoneticPr fontId="3"/>
  </si>
  <si>
    <t>↑数式あり。右と下の表に数値入力</t>
    <rPh sb="1" eb="3">
      <t>スウシキ</t>
    </rPh>
    <rPh sb="6" eb="7">
      <t>ミギ</t>
    </rPh>
    <rPh sb="8" eb="9">
      <t>シタ</t>
    </rPh>
    <rPh sb="10" eb="11">
      <t>ヒョウ</t>
    </rPh>
    <rPh sb="12" eb="14">
      <t>スウチ</t>
    </rPh>
    <rPh sb="14" eb="16">
      <t>ニュウリョク</t>
    </rPh>
    <phoneticPr fontId="3"/>
  </si>
  <si>
    <t>※青字箇所に入力</t>
  </si>
  <si>
    <r>
      <t>■県データ（</t>
    </r>
    <r>
      <rPr>
        <sz val="11"/>
        <color rgb="FFFF0000"/>
        <rFont val="ＭＳ Ｐゴシック"/>
        <family val="3"/>
        <charset val="128"/>
      </rPr>
      <t>R５</t>
    </r>
    <r>
      <rPr>
        <sz val="11"/>
        <rFont val="ＭＳ Ｐゴシック"/>
        <family val="3"/>
        <charset val="128"/>
      </rPr>
      <t>）</t>
    </r>
    <r>
      <rPr>
        <sz val="11"/>
        <color rgb="FF0000FF"/>
        <rFont val="ＭＳ Ｐゴシック"/>
        <family val="3"/>
        <charset val="128"/>
      </rPr>
      <t>※事業年報[3計]から転記</t>
    </r>
    <rPh sb="1" eb="2">
      <t>ケン</t>
    </rPh>
    <rPh sb="10" eb="12">
      <t>ジギョウ</t>
    </rPh>
    <rPh sb="12" eb="14">
      <t>ネンポウ</t>
    </rPh>
    <phoneticPr fontId="3"/>
  </si>
  <si>
    <r>
      <t>■全国データ（</t>
    </r>
    <r>
      <rPr>
        <sz val="11"/>
        <color rgb="FFFF0000"/>
        <rFont val="ＭＳ Ｐゴシック"/>
        <family val="3"/>
        <charset val="128"/>
      </rPr>
      <t>R５</t>
    </r>
    <r>
      <rPr>
        <sz val="11"/>
        <rFont val="ＭＳ Ｐゴシック"/>
        <family val="3"/>
        <charset val="128"/>
      </rPr>
      <t>）</t>
    </r>
    <r>
      <rPr>
        <sz val="11"/>
        <color rgb="FF0000FF"/>
        <rFont val="ＭＳ Ｐゴシック"/>
        <family val="3"/>
        <charset val="128"/>
      </rPr>
      <t>※厚労省発行「国民健康保険事業年報」【全国（市町村・国保組合）計】から転記</t>
    </r>
    <rPh sb="1" eb="3">
      <t>ゼンコク</t>
    </rPh>
    <rPh sb="11" eb="14">
      <t>コウロウショウ</t>
    </rPh>
    <rPh sb="14" eb="16">
      <t>ハッコウ</t>
    </rPh>
    <rPh sb="17" eb="19">
      <t>コクミン</t>
    </rPh>
    <rPh sb="19" eb="21">
      <t>ケンコウ</t>
    </rPh>
    <rPh sb="21" eb="23">
      <t>ホケン</t>
    </rPh>
    <rPh sb="23" eb="25">
      <t>ジギョウ</t>
    </rPh>
    <rPh sb="25" eb="27">
      <t>ネンポウ</t>
    </rPh>
    <rPh sb="29" eb="31">
      <t>ゼンコク</t>
    </rPh>
    <rPh sb="32" eb="35">
      <t>シチョウソン</t>
    </rPh>
    <rPh sb="36" eb="38">
      <t>コクホ</t>
    </rPh>
    <rPh sb="38" eb="40">
      <t>クミアイ</t>
    </rPh>
    <rPh sb="41" eb="42">
      <t>ケイ</t>
    </rPh>
    <rPh sb="45" eb="47">
      <t>テンキ</t>
    </rPh>
    <phoneticPr fontId="3"/>
  </si>
  <si>
    <t>◆被保険者数年間平均</t>
    <rPh sb="1" eb="5">
      <t>ヒホケンシャ</t>
    </rPh>
    <rPh sb="5" eb="6">
      <t>スウ</t>
    </rPh>
    <rPh sb="6" eb="8">
      <t>ネンカン</t>
    </rPh>
    <rPh sb="8" eb="10">
      <t>ヘイキン</t>
    </rPh>
    <phoneticPr fontId="3"/>
  </si>
  <si>
    <t>被保険者数年間平均</t>
    <rPh sb="0" eb="4">
      <t>ヒホケンシャ</t>
    </rPh>
    <rPh sb="4" eb="5">
      <t>スウ</t>
    </rPh>
    <rPh sb="5" eb="7">
      <t>ネンカン</t>
    </rPh>
    <rPh sb="7" eb="9">
      <t>ヘイキン</t>
    </rPh>
    <phoneticPr fontId="3"/>
  </si>
  <si>
    <t>一般</t>
    <rPh sb="0" eb="2">
      <t>イッパン</t>
    </rPh>
    <phoneticPr fontId="3"/>
  </si>
  <si>
    <t>Ａ表集計表</t>
    <rPh sb="1" eb="2">
      <t>ヒョウ</t>
    </rPh>
    <rPh sb="2" eb="5">
      <t>シュウケイヒョウ</t>
    </rPh>
    <phoneticPr fontId="3"/>
  </si>
  <si>
    <t>Ａ表集計表</t>
    <rPh sb="0" eb="1">
      <t>ヒョウ</t>
    </rPh>
    <rPh sb="1" eb="4">
      <t>シュウケイヒョウ</t>
    </rPh>
    <phoneticPr fontId="3"/>
  </si>
  <si>
    <t>退職</t>
    <rPh sb="0" eb="2">
      <t>タイショク</t>
    </rPh>
    <phoneticPr fontId="3"/>
  </si>
  <si>
    <t>市町村計（千円）</t>
    <rPh sb="0" eb="3">
      <t>シチョウソン</t>
    </rPh>
    <rPh sb="3" eb="4">
      <t>ケイ</t>
    </rPh>
    <phoneticPr fontId="3"/>
  </si>
  <si>
    <t>国保組合計（千円）</t>
    <rPh sb="0" eb="2">
      <t>コクホ</t>
    </rPh>
    <rPh sb="2" eb="4">
      <t>クミアイ</t>
    </rPh>
    <rPh sb="4" eb="5">
      <t>ケイ</t>
    </rPh>
    <phoneticPr fontId="3"/>
  </si>
  <si>
    <t>合計（千円）</t>
    <rPh sb="0" eb="2">
      <t>ゴウケイ</t>
    </rPh>
    <rPh sb="3" eb="5">
      <t>センエン</t>
    </rPh>
    <phoneticPr fontId="3"/>
  </si>
  <si>
    <r>
      <t>◆保険料調定額　</t>
    </r>
    <r>
      <rPr>
        <sz val="9"/>
        <color rgb="FF0000FF"/>
        <rFont val="ＭＳ Ｐゴシック"/>
        <family val="3"/>
        <charset val="128"/>
      </rPr>
      <t>※事業年報[1公]現年分と[2組]現年分の合計</t>
    </r>
    <rPh sb="1" eb="4">
      <t>ホケンリョウ</t>
    </rPh>
    <rPh sb="4" eb="7">
      <t>チョウテイガク</t>
    </rPh>
    <rPh sb="15" eb="16">
      <t>コウ</t>
    </rPh>
    <rPh sb="23" eb="24">
      <t>クミ</t>
    </rPh>
    <rPh sb="29" eb="31">
      <t>ゴウケイ</t>
    </rPh>
    <phoneticPr fontId="3"/>
  </si>
  <si>
    <t>保険料（税）調定額</t>
    <rPh sb="0" eb="2">
      <t>ホケン</t>
    </rPh>
    <rPh sb="2" eb="3">
      <t>リョウ</t>
    </rPh>
    <rPh sb="4" eb="5">
      <t>ゼイ</t>
    </rPh>
    <rPh sb="6" eb="7">
      <t>チョウ</t>
    </rPh>
    <rPh sb="7" eb="9">
      <t>テイガク</t>
    </rPh>
    <phoneticPr fontId="3"/>
  </si>
  <si>
    <t>（円）</t>
    <rPh sb="1" eb="2">
      <t>エン</t>
    </rPh>
    <phoneticPr fontId="3"/>
  </si>
  <si>
    <t>-</t>
    <phoneticPr fontId="3"/>
  </si>
  <si>
    <t>B表集計表（続）</t>
    <rPh sb="1" eb="2">
      <t>ヒョウ</t>
    </rPh>
    <rPh sb="2" eb="5">
      <t>シュウケイヒョウ</t>
    </rPh>
    <rPh sb="6" eb="7">
      <t>ゾク</t>
    </rPh>
    <phoneticPr fontId="3"/>
  </si>
  <si>
    <t>B表集計表（続）</t>
    <rPh sb="0" eb="1">
      <t>ヒョウ</t>
    </rPh>
    <rPh sb="1" eb="4">
      <t>シュウケイヒョウ</t>
    </rPh>
    <rPh sb="5" eb="6">
      <t>ツヅ</t>
    </rPh>
    <phoneticPr fontId="3"/>
  </si>
  <si>
    <t>E表集計表</t>
    <rPh sb="1" eb="2">
      <t>ヒョウ</t>
    </rPh>
    <rPh sb="2" eb="5">
      <t>シュウケイヒョウ</t>
    </rPh>
    <phoneticPr fontId="3"/>
  </si>
  <si>
    <r>
      <t>◆保険料収納額　</t>
    </r>
    <r>
      <rPr>
        <sz val="9"/>
        <color rgb="FF0000FF"/>
        <rFont val="ＭＳ Ｐゴシック"/>
        <family val="3"/>
        <charset val="128"/>
      </rPr>
      <t>※事業年報[1公]現年分と[2組]現年分の合計</t>
    </r>
    <rPh sb="1" eb="4">
      <t>ホケンリョウ</t>
    </rPh>
    <rPh sb="4" eb="6">
      <t>シュウノウ</t>
    </rPh>
    <rPh sb="6" eb="7">
      <t>ガク</t>
    </rPh>
    <phoneticPr fontId="3"/>
  </si>
  <si>
    <t>保険料（税）収納額</t>
    <rPh sb="0" eb="2">
      <t>ホケン</t>
    </rPh>
    <rPh sb="2" eb="3">
      <t>リョウ</t>
    </rPh>
    <rPh sb="4" eb="5">
      <t>ゼイ</t>
    </rPh>
    <rPh sb="6" eb="8">
      <t>シュウノウ</t>
    </rPh>
    <rPh sb="8" eb="9">
      <t>ガク</t>
    </rPh>
    <phoneticPr fontId="3"/>
  </si>
  <si>
    <t>年間平均世帯数</t>
    <rPh sb="0" eb="2">
      <t>ネンカン</t>
    </rPh>
    <rPh sb="2" eb="4">
      <t>ヘイキン</t>
    </rPh>
    <rPh sb="4" eb="7">
      <t>セタイスウ</t>
    </rPh>
    <phoneticPr fontId="3"/>
  </si>
  <si>
    <t>世帯数</t>
    <rPh sb="0" eb="3">
      <t>セタイスウ</t>
    </rPh>
    <phoneticPr fontId="3"/>
  </si>
  <si>
    <t>令和元年度</t>
    <rPh sb="0" eb="2">
      <t>レイワ</t>
    </rPh>
    <rPh sb="2" eb="4">
      <t>ガンネン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</si>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</sst>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;[Red]\-#,##0.000"/>
    <numFmt numFmtId="177" formatCode="0.000_ "/>
    <numFmt numFmtId="178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38" fontId="2" fillId="0" borderId="5" xfId="1" applyFont="1" applyBorder="1">
      <alignment vertical="center"/>
    </xf>
    <xf numFmtId="38" fontId="2" fillId="0" borderId="0" xfId="1" applyFont="1">
      <alignment vertical="center"/>
    </xf>
    <xf numFmtId="38" fontId="2" fillId="0" borderId="5" xfId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38" fontId="2" fillId="0" borderId="3" xfId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2" fillId="0" borderId="5" xfId="1" applyFont="1" applyBorder="1" applyAlignment="1">
      <alignment horizontal="right" vertical="center"/>
    </xf>
    <xf numFmtId="177" fontId="2" fillId="0" borderId="5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6" xfId="1" applyFont="1" applyBorder="1">
      <alignment vertical="center"/>
    </xf>
    <xf numFmtId="38" fontId="2" fillId="0" borderId="6" xfId="1" applyFont="1" applyBorder="1" applyAlignment="1">
      <alignment horizontal="right" vertical="center"/>
    </xf>
    <xf numFmtId="177" fontId="2" fillId="0" borderId="6" xfId="0" applyNumberFormat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3" xfId="1" applyFont="1" applyBorder="1" applyAlignment="1">
      <alignment horizontal="right" vertical="center"/>
    </xf>
    <xf numFmtId="177" fontId="2" fillId="0" borderId="3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38" fontId="5" fillId="0" borderId="4" xfId="0" applyNumberFormat="1" applyFont="1" applyBorder="1">
      <alignment vertical="center"/>
    </xf>
    <xf numFmtId="38" fontId="5" fillId="0" borderId="7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38" fontId="5" fillId="0" borderId="2" xfId="1" applyFont="1" applyBorder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quotePrefix="1" applyAlignment="1">
      <alignment horizontal="left" vertical="center"/>
    </xf>
    <xf numFmtId="38" fontId="5" fillId="0" borderId="0" xfId="1" applyFont="1">
      <alignment vertical="center"/>
    </xf>
    <xf numFmtId="0" fontId="0" fillId="0" borderId="0" xfId="0" applyAlignment="1">
      <alignment horizontal="left" vertical="center"/>
    </xf>
    <xf numFmtId="38" fontId="5" fillId="0" borderId="0" xfId="1" applyFont="1" applyAlignment="1">
      <alignment horizontal="right" vertical="center"/>
    </xf>
    <xf numFmtId="178" fontId="5" fillId="0" borderId="4" xfId="0" applyNumberFormat="1" applyFont="1" applyBorder="1">
      <alignment vertical="center"/>
    </xf>
    <xf numFmtId="178" fontId="5" fillId="0" borderId="7" xfId="0" applyNumberFormat="1" applyFont="1" applyBorder="1">
      <alignment vertical="center"/>
    </xf>
    <xf numFmtId="38" fontId="0" fillId="0" borderId="0" xfId="0" applyNumberFormat="1">
      <alignment vertical="center"/>
    </xf>
    <xf numFmtId="0" fontId="5" fillId="0" borderId="0" xfId="0" applyFont="1">
      <alignment vertical="center"/>
    </xf>
    <xf numFmtId="178" fontId="5" fillId="0" borderId="2" xfId="0" applyNumberFormat="1" applyFont="1" applyBorder="1">
      <alignment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0" fillId="0" borderId="0" xfId="0" applyFont="1">
      <alignment vertical="center"/>
    </xf>
    <xf numFmtId="176" fontId="2" fillId="0" borderId="5" xfId="1" applyNumberFormat="1" applyFont="1" applyBorder="1">
      <alignment vertical="center"/>
    </xf>
    <xf numFmtId="38" fontId="2" fillId="0" borderId="6" xfId="1" applyFont="1" applyFill="1" applyBorder="1" applyAlignment="1">
      <alignment horizontal="right" vertical="center"/>
    </xf>
    <xf numFmtId="38" fontId="2" fillId="0" borderId="6" xfId="1" applyFont="1" applyFill="1" applyBorder="1">
      <alignment vertical="center"/>
    </xf>
    <xf numFmtId="176" fontId="2" fillId="0" borderId="6" xfId="1" applyNumberFormat="1" applyFont="1" applyBorder="1">
      <alignment vertical="center"/>
    </xf>
    <xf numFmtId="38" fontId="2" fillId="0" borderId="3" xfId="1" applyFont="1" applyFill="1" applyBorder="1">
      <alignment vertical="center"/>
    </xf>
    <xf numFmtId="176" fontId="2" fillId="0" borderId="3" xfId="1" applyNumberFormat="1" applyFont="1" applyBorder="1">
      <alignment vertical="center"/>
    </xf>
    <xf numFmtId="0" fontId="8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1B208-E04D-4C16-BF3B-E042D80D8118}">
  <sheetPr>
    <tabColor rgb="FFFFFF00"/>
  </sheetPr>
  <dimension ref="A1:T54"/>
  <sheetViews>
    <sheetView showGridLines="0" tabSelected="1" view="pageBreakPreview" zoomScale="93" zoomScaleNormal="85" zoomScaleSheetLayoutView="93" workbookViewId="0">
      <selection activeCell="A35" sqref="A35:XFD54"/>
    </sheetView>
  </sheetViews>
  <sheetFormatPr defaultRowHeight="13" x14ac:dyDescent="0.2"/>
  <cols>
    <col min="1" max="1" width="3.90625" customWidth="1"/>
    <col min="2" max="2" width="12.7265625" bestFit="1" customWidth="1"/>
    <col min="3" max="3" width="9.453125" customWidth="1"/>
    <col min="4" max="4" width="8.26953125" customWidth="1"/>
    <col min="5" max="5" width="9.08984375" customWidth="1"/>
    <col min="6" max="7" width="8.26953125" customWidth="1"/>
    <col min="8" max="8" width="9.1796875" customWidth="1"/>
    <col min="9" max="12" width="8.26953125" customWidth="1"/>
    <col min="13" max="13" width="5.6328125" customWidth="1"/>
    <col min="14" max="16" width="13.08984375" customWidth="1"/>
    <col min="17" max="17" width="1.7265625" customWidth="1"/>
    <col min="18" max="18" width="17.08984375" bestFit="1" customWidth="1"/>
    <col min="19" max="19" width="12.7265625" bestFit="1" customWidth="1"/>
    <col min="20" max="20" width="17.08984375" bestFit="1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0"/>
      <c r="O1" s="50"/>
      <c r="P1" s="50"/>
    </row>
    <row r="2" spans="1:16" ht="15.75" customHeight="1" x14ac:dyDescent="0.2">
      <c r="A2" s="1"/>
      <c r="B2" s="2" t="s">
        <v>0</v>
      </c>
      <c r="C2" s="1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50"/>
      <c r="O2" s="50"/>
      <c r="P2" s="50"/>
    </row>
    <row r="3" spans="1:16" ht="6.75" customHeight="1" x14ac:dyDescent="0.2">
      <c r="A3" s="1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50"/>
      <c r="O3" s="50"/>
      <c r="P3" s="50"/>
    </row>
    <row r="4" spans="1:16" ht="15.75" customHeight="1" x14ac:dyDescent="0.2">
      <c r="A4" s="1"/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50"/>
      <c r="O4" s="50"/>
      <c r="P4" s="50"/>
    </row>
    <row r="5" spans="1:16" ht="21.75" customHeight="1" x14ac:dyDescent="0.2">
      <c r="A5" s="1"/>
      <c r="B5" s="3" t="s">
        <v>3</v>
      </c>
      <c r="C5" s="4" t="s">
        <v>4</v>
      </c>
      <c r="D5" s="5" t="s">
        <v>5</v>
      </c>
      <c r="E5" s="5"/>
      <c r="F5" s="5"/>
      <c r="G5" s="5" t="s">
        <v>6</v>
      </c>
      <c r="H5" s="5"/>
      <c r="I5" s="5"/>
      <c r="J5" s="5" t="s">
        <v>7</v>
      </c>
      <c r="K5" s="5"/>
      <c r="L5" s="5"/>
      <c r="M5" s="2"/>
      <c r="N5" s="50"/>
      <c r="O5" s="50"/>
      <c r="P5" s="50"/>
    </row>
    <row r="6" spans="1:16" ht="65.25" customHeight="1" x14ac:dyDescent="0.2">
      <c r="A6" s="1"/>
      <c r="B6" s="6"/>
      <c r="C6" s="7"/>
      <c r="D6" s="8" t="s">
        <v>8</v>
      </c>
      <c r="E6" s="9" t="s">
        <v>9</v>
      </c>
      <c r="F6" s="9" t="s">
        <v>10</v>
      </c>
      <c r="G6" s="8" t="s">
        <v>8</v>
      </c>
      <c r="H6" s="9" t="s">
        <v>9</v>
      </c>
      <c r="I6" s="9" t="s">
        <v>10</v>
      </c>
      <c r="J6" s="8" t="s">
        <v>11</v>
      </c>
      <c r="K6" s="9" t="s">
        <v>12</v>
      </c>
      <c r="L6" s="9" t="s">
        <v>13</v>
      </c>
      <c r="M6" s="10"/>
      <c r="N6" s="50"/>
      <c r="O6" s="50"/>
      <c r="P6" s="50"/>
    </row>
    <row r="7" spans="1:16" ht="24.75" hidden="1" customHeight="1" x14ac:dyDescent="0.2">
      <c r="A7" s="1"/>
      <c r="B7" s="11" t="s">
        <v>14</v>
      </c>
      <c r="C7" s="12">
        <v>159687</v>
      </c>
      <c r="D7" s="12">
        <v>97368</v>
      </c>
      <c r="E7" s="12">
        <v>115535</v>
      </c>
      <c r="F7" s="12">
        <v>98860</v>
      </c>
      <c r="G7" s="12">
        <v>92597</v>
      </c>
      <c r="H7" s="12">
        <v>113035</v>
      </c>
      <c r="I7" s="13">
        <v>94276</v>
      </c>
      <c r="J7" s="51">
        <v>1.016</v>
      </c>
      <c r="K7" s="51">
        <v>1.0269999999999999</v>
      </c>
      <c r="L7" s="51">
        <v>1.03</v>
      </c>
      <c r="M7" s="1"/>
      <c r="N7" s="50"/>
      <c r="O7" s="50"/>
      <c r="P7" s="50"/>
    </row>
    <row r="8" spans="1:16" ht="3" hidden="1" customHeight="1" x14ac:dyDescent="0.2">
      <c r="A8" s="1"/>
      <c r="B8" s="11" t="s">
        <v>15</v>
      </c>
      <c r="C8" s="12">
        <v>154205</v>
      </c>
      <c r="D8" s="12">
        <v>95954</v>
      </c>
      <c r="E8" s="12">
        <v>107151</v>
      </c>
      <c r="F8" s="12">
        <v>96661</v>
      </c>
      <c r="G8" s="12">
        <v>91642</v>
      </c>
      <c r="H8" s="12">
        <v>103933</v>
      </c>
      <c r="I8" s="13">
        <v>92419</v>
      </c>
      <c r="J8" s="51">
        <v>0.96599999999999997</v>
      </c>
      <c r="K8" s="51">
        <v>0.97799999999999998</v>
      </c>
      <c r="L8" s="51">
        <v>0.98</v>
      </c>
      <c r="M8" s="1"/>
      <c r="N8" s="50"/>
      <c r="O8" s="50"/>
      <c r="P8" s="50"/>
    </row>
    <row r="9" spans="1:16" ht="24.75" hidden="1" customHeight="1" x14ac:dyDescent="0.2">
      <c r="A9" s="1"/>
      <c r="B9" s="11" t="s">
        <v>16</v>
      </c>
      <c r="C9" s="12">
        <v>156625</v>
      </c>
      <c r="D9" s="12">
        <v>99214</v>
      </c>
      <c r="E9" s="12">
        <v>105590</v>
      </c>
      <c r="F9" s="12">
        <v>99475</v>
      </c>
      <c r="G9" s="12">
        <v>95176</v>
      </c>
      <c r="H9" s="12">
        <v>103504</v>
      </c>
      <c r="I9" s="13">
        <v>95517</v>
      </c>
      <c r="J9" s="51">
        <v>1.016</v>
      </c>
      <c r="K9" s="51">
        <v>1.0289999999999999</v>
      </c>
      <c r="L9" s="51">
        <v>1.034</v>
      </c>
      <c r="M9" s="1"/>
      <c r="N9" s="50"/>
      <c r="O9" s="50"/>
      <c r="P9" s="50"/>
    </row>
    <row r="10" spans="1:16" ht="24.75" customHeight="1" x14ac:dyDescent="0.2">
      <c r="A10" s="1"/>
      <c r="B10" s="11" t="s">
        <v>46</v>
      </c>
      <c r="C10" s="12">
        <v>151102</v>
      </c>
      <c r="D10" s="12">
        <v>99668</v>
      </c>
      <c r="E10" s="12">
        <v>74088</v>
      </c>
      <c r="F10" s="12">
        <v>99624</v>
      </c>
      <c r="G10" s="12">
        <v>95965</v>
      </c>
      <c r="H10" s="12">
        <v>73862</v>
      </c>
      <c r="I10" s="13">
        <v>95927</v>
      </c>
      <c r="J10" s="51">
        <v>0.97799999999999998</v>
      </c>
      <c r="K10" s="51">
        <v>0.99</v>
      </c>
      <c r="L10" s="51">
        <v>0.99099999999999999</v>
      </c>
      <c r="M10" s="1"/>
      <c r="N10" s="50"/>
      <c r="O10" s="50"/>
      <c r="P10" s="50"/>
    </row>
    <row r="11" spans="1:16" ht="24.75" customHeight="1" x14ac:dyDescent="0.2">
      <c r="A11" s="1"/>
      <c r="B11" s="11" t="s">
        <v>17</v>
      </c>
      <c r="C11" s="12">
        <v>148804</v>
      </c>
      <c r="D11" s="12">
        <v>99112</v>
      </c>
      <c r="E11" s="12">
        <v>11970</v>
      </c>
      <c r="F11" s="12">
        <v>99112</v>
      </c>
      <c r="G11" s="12">
        <v>95899</v>
      </c>
      <c r="H11" s="12">
        <v>11970</v>
      </c>
      <c r="I11" s="13">
        <v>95898</v>
      </c>
      <c r="J11" s="51">
        <v>0.997</v>
      </c>
      <c r="K11" s="51">
        <v>1.008</v>
      </c>
      <c r="L11" s="51">
        <v>1.006</v>
      </c>
      <c r="M11" s="1"/>
      <c r="N11" s="50"/>
      <c r="O11" s="50"/>
      <c r="P11" s="50"/>
    </row>
    <row r="12" spans="1:16" ht="24.75" customHeight="1" x14ac:dyDescent="0.2">
      <c r="A12" s="1"/>
      <c r="B12" s="11" t="s">
        <v>47</v>
      </c>
      <c r="C12" s="12">
        <v>146847</v>
      </c>
      <c r="D12" s="12">
        <v>98543</v>
      </c>
      <c r="E12" s="12">
        <v>13987</v>
      </c>
      <c r="F12" s="12">
        <v>98543</v>
      </c>
      <c r="G12" s="12">
        <v>95451</v>
      </c>
      <c r="H12" s="12">
        <v>13987</v>
      </c>
      <c r="I12" s="13">
        <v>95450</v>
      </c>
      <c r="J12" s="51">
        <v>0.98499999999999999</v>
      </c>
      <c r="K12" s="51">
        <v>0.995</v>
      </c>
      <c r="L12" s="51">
        <v>1</v>
      </c>
      <c r="M12" s="1"/>
      <c r="N12" s="50"/>
      <c r="O12" s="50"/>
      <c r="P12" s="50"/>
    </row>
    <row r="13" spans="1:16" ht="21.75" customHeight="1" x14ac:dyDescent="0.2">
      <c r="A13" s="1"/>
      <c r="B13" s="11" t="s">
        <v>18</v>
      </c>
      <c r="C13" s="52">
        <v>141028</v>
      </c>
      <c r="D13" s="53">
        <v>96293</v>
      </c>
      <c r="E13" s="14">
        <v>0</v>
      </c>
      <c r="F13" s="53">
        <v>96293</v>
      </c>
      <c r="G13" s="53">
        <v>93341</v>
      </c>
      <c r="H13" s="14">
        <v>0</v>
      </c>
      <c r="I13" s="53">
        <v>93341</v>
      </c>
      <c r="J13" s="54">
        <v>0.96</v>
      </c>
      <c r="K13" s="54">
        <v>0.97699999999999998</v>
      </c>
      <c r="L13" s="51">
        <v>0.97799999999999998</v>
      </c>
      <c r="M13" s="1"/>
      <c r="N13" s="50"/>
      <c r="O13" s="50"/>
      <c r="P13" s="50"/>
    </row>
    <row r="14" spans="1:16" ht="21.75" customHeight="1" x14ac:dyDescent="0.2">
      <c r="A14" s="1"/>
      <c r="B14" s="15" t="s">
        <v>48</v>
      </c>
      <c r="C14" s="16">
        <f>ROUND((C46+C47)/C53,0)</f>
        <v>139809</v>
      </c>
      <c r="D14" s="55">
        <f>ROUND(C46/C42,0)</f>
        <v>97197</v>
      </c>
      <c r="E14" s="16">
        <v>0</v>
      </c>
      <c r="F14" s="55">
        <f>ROUND((C46+C47)/(C42+C43),0)</f>
        <v>97197</v>
      </c>
      <c r="G14" s="55">
        <f>ROUND(C50/C42,0)</f>
        <v>94194</v>
      </c>
      <c r="H14" s="16">
        <v>0</v>
      </c>
      <c r="I14" s="55">
        <f>ROUND((C50+C51)/(C42+C43),0)</f>
        <v>94194</v>
      </c>
      <c r="J14" s="56">
        <f>ROUND(C14/C13,3)</f>
        <v>0.99099999999999999</v>
      </c>
      <c r="K14" s="56">
        <f>ROUND(F14/F13,3)</f>
        <v>1.0089999999999999</v>
      </c>
      <c r="L14" s="56">
        <f>ROUND(I14/I13,3)</f>
        <v>1.0089999999999999</v>
      </c>
      <c r="M14" s="1"/>
      <c r="N14" s="50"/>
      <c r="O14" s="50"/>
      <c r="P14" s="50"/>
    </row>
    <row r="15" spans="1:16" x14ac:dyDescent="0.2">
      <c r="A15" s="1"/>
      <c r="B15" s="17"/>
      <c r="C15" s="17"/>
      <c r="D15" s="1"/>
      <c r="E15" s="1"/>
      <c r="F15" s="1"/>
      <c r="G15" s="1"/>
      <c r="H15" s="1"/>
      <c r="I15" s="1"/>
      <c r="J15" s="1"/>
      <c r="K15" s="1"/>
      <c r="L15" s="1"/>
      <c r="M15" s="1"/>
      <c r="N15" s="50"/>
      <c r="O15" s="50"/>
      <c r="P15" s="50"/>
    </row>
    <row r="16" spans="1: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50"/>
      <c r="O16" s="50"/>
      <c r="P16" s="50"/>
    </row>
    <row r="17" spans="1: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50"/>
      <c r="O17" s="50"/>
      <c r="P17" s="50"/>
    </row>
    <row r="18" spans="1:16" ht="15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50"/>
      <c r="O18" s="50"/>
      <c r="P18" s="50"/>
    </row>
    <row r="19" spans="1:16" ht="13.5" customHeight="1" x14ac:dyDescent="0.2">
      <c r="A19" s="1"/>
      <c r="B19" s="2" t="s">
        <v>19</v>
      </c>
      <c r="C19" s="1" t="s">
        <v>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50"/>
      <c r="O19" s="50"/>
      <c r="P19" s="50"/>
    </row>
    <row r="20" spans="1:16" ht="15.75" customHeight="1" x14ac:dyDescent="0.2">
      <c r="A20" s="1"/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50"/>
      <c r="O20" s="50"/>
      <c r="P20" s="50"/>
    </row>
    <row r="21" spans="1:16" ht="21.75" customHeight="1" x14ac:dyDescent="0.2">
      <c r="A21" s="1"/>
      <c r="B21" s="1" t="s">
        <v>20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2"/>
      <c r="N21" s="50"/>
      <c r="O21" s="50"/>
      <c r="P21" s="50"/>
    </row>
    <row r="22" spans="1:16" ht="22" customHeight="1" x14ac:dyDescent="0.2">
      <c r="A22" s="1"/>
      <c r="B22" s="3" t="s">
        <v>3</v>
      </c>
      <c r="C22" s="4" t="s">
        <v>4</v>
      </c>
      <c r="D22" s="5" t="s">
        <v>5</v>
      </c>
      <c r="E22" s="5"/>
      <c r="F22" s="5"/>
      <c r="G22" s="5" t="s">
        <v>6</v>
      </c>
      <c r="H22" s="5"/>
      <c r="I22" s="5"/>
      <c r="J22" s="5" t="s">
        <v>7</v>
      </c>
      <c r="K22" s="5"/>
      <c r="L22" s="5"/>
      <c r="M22" s="10"/>
      <c r="N22" s="50"/>
      <c r="O22" s="50"/>
      <c r="P22" s="50"/>
    </row>
    <row r="23" spans="1:16" ht="70" customHeight="1" x14ac:dyDescent="0.2">
      <c r="A23" s="1"/>
      <c r="B23" s="6"/>
      <c r="C23" s="7"/>
      <c r="D23" s="8" t="s">
        <v>8</v>
      </c>
      <c r="E23" s="9" t="s">
        <v>9</v>
      </c>
      <c r="F23" s="9" t="s">
        <v>10</v>
      </c>
      <c r="G23" s="8" t="s">
        <v>8</v>
      </c>
      <c r="H23" s="9" t="s">
        <v>9</v>
      </c>
      <c r="I23" s="9" t="s">
        <v>10</v>
      </c>
      <c r="J23" s="8" t="s">
        <v>11</v>
      </c>
      <c r="K23" s="9" t="s">
        <v>12</v>
      </c>
      <c r="L23" s="9" t="s">
        <v>13</v>
      </c>
      <c r="M23" s="1"/>
      <c r="N23" s="50"/>
      <c r="O23" s="50"/>
      <c r="P23" s="50"/>
    </row>
    <row r="24" spans="1:16" ht="2.25" hidden="1" customHeight="1" x14ac:dyDescent="0.2">
      <c r="A24" s="1"/>
      <c r="B24" s="11" t="s">
        <v>14</v>
      </c>
      <c r="C24" s="18">
        <v>168880.82492919912</v>
      </c>
      <c r="D24" s="13">
        <v>98284</v>
      </c>
      <c r="E24" s="12">
        <v>117446</v>
      </c>
      <c r="F24" s="12">
        <v>99108</v>
      </c>
      <c r="G24" s="12">
        <v>90310</v>
      </c>
      <c r="H24" s="12">
        <v>113493</v>
      </c>
      <c r="I24" s="13">
        <v>91307</v>
      </c>
      <c r="J24" s="19">
        <v>0.99299999999999999</v>
      </c>
      <c r="K24" s="19">
        <v>1.0049999999999999</v>
      </c>
      <c r="L24" s="19">
        <v>1.0109999999999999</v>
      </c>
      <c r="M24" s="1"/>
      <c r="N24" s="50"/>
      <c r="O24" s="50"/>
      <c r="P24" s="50"/>
    </row>
    <row r="25" spans="1:16" ht="24.75" hidden="1" customHeight="1" x14ac:dyDescent="0.2">
      <c r="A25" s="1"/>
      <c r="B25" s="11" t="s">
        <v>15</v>
      </c>
      <c r="C25" s="18">
        <v>165686.60433177211</v>
      </c>
      <c r="D25" s="13">
        <v>98334</v>
      </c>
      <c r="E25" s="12">
        <v>108765</v>
      </c>
      <c r="F25" s="12">
        <v>98686</v>
      </c>
      <c r="G25" s="12">
        <v>90929</v>
      </c>
      <c r="H25" s="12">
        <v>105298</v>
      </c>
      <c r="I25" s="13">
        <v>91414</v>
      </c>
      <c r="J25" s="19">
        <v>0.98099999999999998</v>
      </c>
      <c r="K25" s="19">
        <v>0.996</v>
      </c>
      <c r="L25" s="19">
        <v>1.0009999999999999</v>
      </c>
      <c r="M25" s="1"/>
      <c r="N25" s="50"/>
      <c r="O25" s="50"/>
      <c r="P25" s="50"/>
    </row>
    <row r="26" spans="1:16" ht="24.75" hidden="1" customHeight="1" x14ac:dyDescent="0.2">
      <c r="A26" s="1"/>
      <c r="B26" s="20" t="s">
        <v>16</v>
      </c>
      <c r="C26" s="21">
        <v>167206.2766762079</v>
      </c>
      <c r="D26" s="13">
        <v>101229</v>
      </c>
      <c r="E26" s="12">
        <v>105252</v>
      </c>
      <c r="F26" s="12">
        <v>101320</v>
      </c>
      <c r="G26" s="12">
        <v>94129</v>
      </c>
      <c r="H26" s="12">
        <v>102107</v>
      </c>
      <c r="I26" s="13">
        <v>94309</v>
      </c>
      <c r="J26" s="19">
        <v>1.0089999999999999</v>
      </c>
      <c r="K26" s="19">
        <v>1.0269999999999999</v>
      </c>
      <c r="L26" s="19">
        <v>1.032</v>
      </c>
      <c r="M26" s="1"/>
      <c r="N26" s="50"/>
      <c r="O26" s="50"/>
      <c r="P26" s="50"/>
    </row>
    <row r="27" spans="1:16" ht="24.75" customHeight="1" x14ac:dyDescent="0.2">
      <c r="A27" s="1"/>
      <c r="B27" s="11" t="s">
        <v>46</v>
      </c>
      <c r="C27" s="18">
        <v>167010.72900693762</v>
      </c>
      <c r="D27" s="13">
        <v>106158</v>
      </c>
      <c r="E27" s="12">
        <v>70566</v>
      </c>
      <c r="F27" s="12">
        <v>106126</v>
      </c>
      <c r="G27" s="12">
        <v>99894</v>
      </c>
      <c r="H27" s="12">
        <v>68080</v>
      </c>
      <c r="I27" s="13">
        <v>99865</v>
      </c>
      <c r="J27" s="19">
        <v>1.0049999999999999</v>
      </c>
      <c r="K27" s="19">
        <v>1.0189999999999999</v>
      </c>
      <c r="L27" s="19">
        <v>1.02</v>
      </c>
      <c r="M27" s="1"/>
      <c r="N27" s="50"/>
      <c r="O27" s="50"/>
      <c r="P27" s="50"/>
    </row>
    <row r="28" spans="1:16" ht="24.75" customHeight="1" x14ac:dyDescent="0.2">
      <c r="A28" s="1"/>
      <c r="B28" s="11" t="s">
        <v>17</v>
      </c>
      <c r="C28" s="18">
        <v>165443.61970395106</v>
      </c>
      <c r="D28" s="13">
        <v>106293</v>
      </c>
      <c r="E28" s="12">
        <v>130067</v>
      </c>
      <c r="F28" s="12">
        <v>106293</v>
      </c>
      <c r="G28" s="12">
        <v>100740</v>
      </c>
      <c r="H28" s="12">
        <v>112758</v>
      </c>
      <c r="I28" s="13">
        <v>100740</v>
      </c>
      <c r="J28" s="19">
        <v>0.99099999999999999</v>
      </c>
      <c r="K28" s="19">
        <v>1.002</v>
      </c>
      <c r="L28" s="19">
        <v>1.0089999999999999</v>
      </c>
      <c r="M28" s="1"/>
      <c r="N28" s="50"/>
      <c r="O28" s="50"/>
      <c r="P28" s="50"/>
    </row>
    <row r="29" spans="1:16" ht="21.75" customHeight="1" x14ac:dyDescent="0.2">
      <c r="A29" s="1"/>
      <c r="B29" s="11" t="s">
        <v>47</v>
      </c>
      <c r="C29" s="18">
        <v>165837.91070911323</v>
      </c>
      <c r="D29" s="13">
        <v>107623</v>
      </c>
      <c r="E29" s="12">
        <v>274385</v>
      </c>
      <c r="F29" s="12">
        <v>107623</v>
      </c>
      <c r="G29" s="12">
        <v>102531</v>
      </c>
      <c r="H29" s="12">
        <v>247333</v>
      </c>
      <c r="I29" s="13">
        <v>102532</v>
      </c>
      <c r="J29" s="19">
        <v>1.002</v>
      </c>
      <c r="K29" s="19">
        <v>1.0129999999999999</v>
      </c>
      <c r="L29" s="19">
        <v>1.018</v>
      </c>
      <c r="M29" s="1"/>
      <c r="N29" s="50"/>
      <c r="O29" s="50"/>
      <c r="P29" s="50"/>
    </row>
    <row r="30" spans="1:16" ht="21.75" customHeight="1" x14ac:dyDescent="0.2">
      <c r="A30" s="1"/>
      <c r="B30" s="11" t="s">
        <v>18</v>
      </c>
      <c r="C30" s="22">
        <v>167924.11120763695</v>
      </c>
      <c r="D30" s="23">
        <v>110608</v>
      </c>
      <c r="E30" s="23">
        <v>413313</v>
      </c>
      <c r="F30" s="23">
        <v>110608</v>
      </c>
      <c r="G30" s="23">
        <v>105319</v>
      </c>
      <c r="H30" s="23">
        <v>198750</v>
      </c>
      <c r="I30" s="23">
        <v>105319</v>
      </c>
      <c r="J30" s="24">
        <v>1.0129999999999999</v>
      </c>
      <c r="K30" s="24">
        <v>1.028</v>
      </c>
      <c r="L30" s="19">
        <v>1.0269999999999999</v>
      </c>
      <c r="M30" s="1"/>
      <c r="N30" s="50"/>
      <c r="O30" s="50"/>
      <c r="P30" s="50"/>
    </row>
    <row r="31" spans="1:16" ht="18.75" customHeight="1" x14ac:dyDescent="0.2">
      <c r="A31" s="1"/>
      <c r="B31" s="15" t="s">
        <v>48</v>
      </c>
      <c r="C31" s="25">
        <f>(I46+I47)/I53</f>
        <v>169904.00236271782</v>
      </c>
      <c r="D31" s="26">
        <f>ROUND(I46/I42,0)</f>
        <v>113651</v>
      </c>
      <c r="E31" s="26">
        <f>ROUND(I47/I43,0)</f>
        <v>241143</v>
      </c>
      <c r="F31" s="26">
        <f>ROUND((I46+I47)/(I42+I43),0)</f>
        <v>113651</v>
      </c>
      <c r="G31" s="26">
        <f>ROUND(I50/(I42),0)</f>
        <v>108348</v>
      </c>
      <c r="H31" s="26">
        <f>ROUND(I51/I43,0)</f>
        <v>238000</v>
      </c>
      <c r="I31" s="26">
        <f>ROUND((I50+I51)/(I42+I43),0)</f>
        <v>108348</v>
      </c>
      <c r="J31" s="27">
        <f>ROUND(C31/C30,3)</f>
        <v>1.012</v>
      </c>
      <c r="K31" s="27">
        <f>ROUND(F31/F30,3)</f>
        <v>1.028</v>
      </c>
      <c r="L31" s="27">
        <f>ROUND(I31/I30,3)</f>
        <v>1.0289999999999999</v>
      </c>
      <c r="M31" s="1"/>
      <c r="N31" s="50"/>
      <c r="O31" s="50"/>
      <c r="P31" s="57" t="s">
        <v>21</v>
      </c>
    </row>
    <row r="32" spans="1:16" ht="18" x14ac:dyDescent="0.2">
      <c r="A32" s="50"/>
      <c r="B32" s="17"/>
      <c r="C32" s="17"/>
      <c r="D32" s="1"/>
      <c r="E32" s="1"/>
      <c r="F32" s="1"/>
      <c r="G32" s="1"/>
      <c r="H32" s="1"/>
      <c r="I32" s="1"/>
      <c r="J32" s="1"/>
      <c r="K32" s="1"/>
      <c r="L32" s="1"/>
      <c r="M32" s="50"/>
      <c r="N32" s="50"/>
      <c r="O32" s="50"/>
      <c r="P32" s="57" t="s">
        <v>21</v>
      </c>
    </row>
    <row r="33" spans="1:20" ht="18" x14ac:dyDescent="0.2">
      <c r="A33" s="5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50"/>
      <c r="N33" s="50"/>
      <c r="O33" s="50"/>
      <c r="P33" s="57" t="s">
        <v>21</v>
      </c>
    </row>
    <row r="34" spans="1:20" x14ac:dyDescent="0.2">
      <c r="M34" s="28"/>
    </row>
    <row r="35" spans="1:20" hidden="1" x14ac:dyDescent="0.2">
      <c r="C35" t="s">
        <v>22</v>
      </c>
    </row>
    <row r="36" spans="1:20" hidden="1" x14ac:dyDescent="0.2">
      <c r="J36" s="28"/>
      <c r="K36" s="28"/>
      <c r="L36" s="28"/>
    </row>
    <row r="37" spans="1:20" hidden="1" x14ac:dyDescent="0.2">
      <c r="I37" s="29"/>
    </row>
    <row r="38" spans="1:20" hidden="1" x14ac:dyDescent="0.2">
      <c r="B38" t="s">
        <v>23</v>
      </c>
      <c r="D38" s="29"/>
    </row>
    <row r="39" spans="1:20" hidden="1" x14ac:dyDescent="0.2"/>
    <row r="40" spans="1:20" hidden="1" x14ac:dyDescent="0.2">
      <c r="B40" t="s">
        <v>24</v>
      </c>
      <c r="H40" t="s">
        <v>25</v>
      </c>
    </row>
    <row r="41" spans="1:20" hidden="1" x14ac:dyDescent="0.2">
      <c r="B41" s="30" t="s">
        <v>26</v>
      </c>
      <c r="H41" t="s">
        <v>27</v>
      </c>
    </row>
    <row r="42" spans="1:20" hidden="1" x14ac:dyDescent="0.2">
      <c r="B42" s="31" t="s">
        <v>28</v>
      </c>
      <c r="C42" s="32">
        <v>115033</v>
      </c>
      <c r="D42" s="33">
        <v>128556</v>
      </c>
      <c r="E42" t="s">
        <v>29</v>
      </c>
      <c r="H42" s="34" t="s">
        <v>28</v>
      </c>
      <c r="I42" s="35">
        <v>26412700</v>
      </c>
      <c r="J42" s="35"/>
      <c r="L42" s="36" t="s">
        <v>30</v>
      </c>
    </row>
    <row r="43" spans="1:20" hidden="1" x14ac:dyDescent="0.2">
      <c r="B43" s="31" t="s">
        <v>31</v>
      </c>
      <c r="C43" s="32">
        <v>0</v>
      </c>
      <c r="D43" s="33">
        <v>1</v>
      </c>
      <c r="E43" t="s">
        <v>29</v>
      </c>
      <c r="H43" s="34" t="s">
        <v>31</v>
      </c>
      <c r="I43" s="35">
        <v>7</v>
      </c>
      <c r="J43" s="35"/>
      <c r="L43" s="36" t="s">
        <v>30</v>
      </c>
      <c r="N43" s="37" t="s">
        <v>32</v>
      </c>
      <c r="O43" s="37" t="s">
        <v>33</v>
      </c>
      <c r="P43" s="37" t="s">
        <v>34</v>
      </c>
    </row>
    <row r="44" spans="1:20" hidden="1" x14ac:dyDescent="0.2">
      <c r="C44" s="38"/>
      <c r="L44" s="39"/>
      <c r="N44" s="40">
        <v>2405164523</v>
      </c>
      <c r="O44" s="40">
        <v>596661853</v>
      </c>
      <c r="P44" s="40">
        <f>N44+O44</f>
        <v>3001826376</v>
      </c>
    </row>
    <row r="45" spans="1:20" hidden="1" x14ac:dyDescent="0.2">
      <c r="B45" s="30" t="s">
        <v>35</v>
      </c>
      <c r="C45" s="38"/>
      <c r="H45" s="41" t="s">
        <v>36</v>
      </c>
      <c r="J45" s="28" t="s">
        <v>37</v>
      </c>
      <c r="N45" s="40">
        <v>1688</v>
      </c>
      <c r="O45" s="42" t="s">
        <v>38</v>
      </c>
      <c r="P45" s="40">
        <f>N45</f>
        <v>1688</v>
      </c>
    </row>
    <row r="46" spans="1:20" hidden="1" x14ac:dyDescent="0.2">
      <c r="B46" s="31" t="s">
        <v>28</v>
      </c>
      <c r="C46" s="43">
        <v>11180807835</v>
      </c>
      <c r="D46" s="44"/>
      <c r="E46" t="s">
        <v>39</v>
      </c>
      <c r="H46" s="34" t="s">
        <v>28</v>
      </c>
      <c r="I46" s="35">
        <f>P44*1000</f>
        <v>3001826376000</v>
      </c>
      <c r="J46" s="35"/>
      <c r="L46" s="36" t="s">
        <v>40</v>
      </c>
      <c r="T46" s="45"/>
    </row>
    <row r="47" spans="1:20" hidden="1" x14ac:dyDescent="0.2">
      <c r="B47" s="31" t="s">
        <v>31</v>
      </c>
      <c r="C47" s="43">
        <v>0</v>
      </c>
      <c r="D47" s="44"/>
      <c r="E47" t="s">
        <v>41</v>
      </c>
      <c r="H47" s="34" t="s">
        <v>31</v>
      </c>
      <c r="I47" s="35">
        <f>P45*1000</f>
        <v>1688000</v>
      </c>
      <c r="J47" s="35"/>
      <c r="L47" s="46" t="s">
        <v>41</v>
      </c>
      <c r="N47" s="37" t="s">
        <v>32</v>
      </c>
      <c r="O47" s="37" t="s">
        <v>33</v>
      </c>
      <c r="P47" s="37" t="s">
        <v>34</v>
      </c>
      <c r="T47" s="45"/>
    </row>
    <row r="48" spans="1:20" hidden="1" x14ac:dyDescent="0.2">
      <c r="C48" s="38"/>
      <c r="N48" s="40">
        <v>2265285236</v>
      </c>
      <c r="O48" s="40">
        <v>596471649</v>
      </c>
      <c r="P48" s="40">
        <f>N48+O48</f>
        <v>2861756885</v>
      </c>
      <c r="T48" s="45"/>
    </row>
    <row r="49" spans="2:16" hidden="1" x14ac:dyDescent="0.2">
      <c r="B49" s="30" t="s">
        <v>42</v>
      </c>
      <c r="C49" s="38"/>
      <c r="H49" s="41" t="s">
        <v>43</v>
      </c>
      <c r="J49" s="28" t="s">
        <v>37</v>
      </c>
      <c r="N49" s="40">
        <v>1666</v>
      </c>
      <c r="O49" s="42" t="s">
        <v>38</v>
      </c>
      <c r="P49" s="40">
        <f>N49</f>
        <v>1666</v>
      </c>
    </row>
    <row r="50" spans="2:16" hidden="1" x14ac:dyDescent="0.2">
      <c r="B50" s="31" t="s">
        <v>28</v>
      </c>
      <c r="C50" s="47">
        <v>10835377564</v>
      </c>
      <c r="D50" s="47"/>
      <c r="E50" t="s">
        <v>39</v>
      </c>
      <c r="H50" s="34" t="s">
        <v>28</v>
      </c>
      <c r="I50" s="35">
        <f>P48*1000</f>
        <v>2861756885000</v>
      </c>
      <c r="J50" s="35"/>
      <c r="L50" s="36" t="s">
        <v>40</v>
      </c>
    </row>
    <row r="51" spans="2:16" hidden="1" x14ac:dyDescent="0.2">
      <c r="B51" s="31" t="s">
        <v>31</v>
      </c>
      <c r="C51" s="47">
        <v>0</v>
      </c>
      <c r="D51" s="47"/>
      <c r="E51" t="s">
        <v>41</v>
      </c>
      <c r="H51" s="34" t="s">
        <v>31</v>
      </c>
      <c r="I51" s="35">
        <f>P49*1000</f>
        <v>1666000</v>
      </c>
      <c r="J51" s="35"/>
      <c r="L51" s="46" t="s">
        <v>41</v>
      </c>
    </row>
    <row r="52" spans="2:16" hidden="1" x14ac:dyDescent="0.2"/>
    <row r="53" spans="2:16" hidden="1" x14ac:dyDescent="0.2">
      <c r="B53" s="31" t="s">
        <v>44</v>
      </c>
      <c r="C53" s="43">
        <v>79972</v>
      </c>
      <c r="D53" s="44"/>
      <c r="E53" t="s">
        <v>29</v>
      </c>
      <c r="H53" s="34" t="s">
        <v>45</v>
      </c>
      <c r="I53" s="48">
        <v>17667789</v>
      </c>
      <c r="J53" s="49"/>
      <c r="L53" s="36" t="s">
        <v>30</v>
      </c>
    </row>
    <row r="54" spans="2:16" hidden="1" x14ac:dyDescent="0.2"/>
  </sheetData>
  <mergeCells count="24">
    <mergeCell ref="C53:D53"/>
    <mergeCell ref="I53:J53"/>
    <mergeCell ref="C47:D47"/>
    <mergeCell ref="I47:J47"/>
    <mergeCell ref="C50:D50"/>
    <mergeCell ref="I50:J50"/>
    <mergeCell ref="C51:D51"/>
    <mergeCell ref="I51:J51"/>
    <mergeCell ref="C42:D42"/>
    <mergeCell ref="I42:J42"/>
    <mergeCell ref="C43:D43"/>
    <mergeCell ref="I43:J43"/>
    <mergeCell ref="C46:D46"/>
    <mergeCell ref="I46:J46"/>
    <mergeCell ref="B5:B6"/>
    <mergeCell ref="C5:C6"/>
    <mergeCell ref="D5:F5"/>
    <mergeCell ref="G5:I5"/>
    <mergeCell ref="J5:L5"/>
    <mergeCell ref="B22:B23"/>
    <mergeCell ref="C22:C23"/>
    <mergeCell ref="D22:F22"/>
    <mergeCell ref="G22:I22"/>
    <mergeCell ref="J22:L22"/>
  </mergeCells>
  <phoneticPr fontId="3"/>
  <pageMargins left="0.74803149606299213" right="0.74803149606299213" top="0.98425196850393704" bottom="0.98425196850393704" header="0.51181102362204722" footer="0.51181102362204722"/>
  <pageSetup paperSize="9" scale="5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sheet14-1 14-2</vt:lpstr>
      <vt:lpstr>'sheet14-1 14-2'!Print_Area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2025-11-07T04:33:09Z</dcterms:created>
  <dcterms:modified xsi:type="dcterms:W3CDTF">2025-11-07T04:34:16Z</dcterms:modified>
</cp:coreProperties>
</file>