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5.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fs.ad.pref.shimane.jp\土木部\技術管理課\014 総合評価\01 一般\010 総合評価（工事）\05【工事】総合評価方式入札制度\■事前審査・証明書発行\R7\03ホームページ\"/>
    </mc:Choice>
  </mc:AlternateContent>
  <bookViews>
    <workbookView xWindow="-15" yWindow="6240" windowWidth="20730" windowHeight="6255" tabRatio="879" activeTab="1"/>
  </bookViews>
  <sheets>
    <sheet name="発注者入力シート" sheetId="41" r:id="rId1"/>
    <sheet name="企業入力シート" sheetId="42" r:id="rId2"/>
    <sheet name="ファイル使用上の注意事項" sheetId="98" r:id="rId3"/>
    <sheet name="発注者設定内容確認シート" sheetId="53" r:id="rId4"/>
    <sheet name="表紙" sheetId="1" r:id="rId5"/>
    <sheet name="企業成績評定点（土木）" sheetId="6" r:id="rId6"/>
    <sheet name="R４評定点一覧(土木)" sheetId="10" r:id="rId7"/>
    <sheet name="R５評定点一覧(土木)" sheetId="51" r:id="rId8"/>
    <sheet name="R６評定点一覧(土木)" sheetId="109" r:id="rId9"/>
    <sheet name="企業成績評定点（舗装)" sheetId="116" r:id="rId10"/>
    <sheet name="R４評定点一覧(舗装)" sheetId="117" r:id="rId11"/>
    <sheet name="R５評定点一覧(舗装)" sheetId="118" r:id="rId12"/>
    <sheet name="R６評定点一覧(舗装)" sheetId="119" r:id="rId13"/>
    <sheet name="企業成績評定点（法面)" sheetId="120" r:id="rId14"/>
    <sheet name="R４評定点一覧(法面)" sheetId="121" r:id="rId15"/>
    <sheet name="R５評定点一覧(法面)" sheetId="122" r:id="rId16"/>
    <sheet name="R６評定点一覧(法面)" sheetId="123" r:id="rId17"/>
    <sheet name="防災協定" sheetId="18" r:id="rId18"/>
    <sheet name="家畜伝染病防疫協定" sheetId="19" r:id="rId19"/>
    <sheet name="維持管理業務" sheetId="21" r:id="rId20"/>
    <sheet name="除雪業務" sheetId="23" r:id="rId21"/>
    <sheet name="ボランティア" sheetId="25" r:id="rId22"/>
    <sheet name="育児・介護休業" sheetId="27" r:id="rId23"/>
    <sheet name="育児介護チェック表（R7.8.1適用）" sheetId="124" r:id="rId24"/>
  </sheets>
  <externalReferences>
    <externalReference r:id="rId25"/>
  </externalReferences>
  <definedNames>
    <definedName name="【企業】評価項目" localSheetId="23">[1]発注者入力シート!$L$6:$L$13</definedName>
    <definedName name="【企業】評価項目">発注者入力シート!$L$6:$L$13</definedName>
    <definedName name="【技術者】評価項目" localSheetId="23">[1]発注者入力シート!$M$6:$M$12</definedName>
    <definedName name="【技術者】評価項目">発注者入力シート!$M$6:$M$12</definedName>
    <definedName name="【地域貢献】評価項目" localSheetId="23">[1]発注者入力シート!$N$6:$N$29</definedName>
    <definedName name="【地域貢献】評価項目">発注者入力シート!$N$6:$N$29</definedName>
    <definedName name="【地理的条件】評価項目" localSheetId="23">[1]発注者入力シート!$O$6:$O$11</definedName>
    <definedName name="【地理的条件】評価項目">発注者入力シート!$O$6:$O$11</definedName>
    <definedName name="_xlnm.Print_Area" localSheetId="6">'R４評定点一覧(土木)'!$A$1:$Q$156</definedName>
    <definedName name="_xlnm.Print_Area" localSheetId="10">'R４評定点一覧(舗装)'!$A$1:$Q$156</definedName>
    <definedName name="_xlnm.Print_Area" localSheetId="14">'R４評定点一覧(法面)'!$A$1:$Q$156</definedName>
    <definedName name="_xlnm.Print_Area" localSheetId="7">'R５評定点一覧(土木)'!$A$1:$Q$156</definedName>
    <definedName name="_xlnm.Print_Area" localSheetId="11">'R５評定点一覧(舗装)'!$A$1:$Q$156</definedName>
    <definedName name="_xlnm.Print_Area" localSheetId="15">'R５評定点一覧(法面)'!$A$1:$Q$156</definedName>
    <definedName name="_xlnm.Print_Area" localSheetId="8">'R６評定点一覧(土木)'!$A$1:$Q$155</definedName>
    <definedName name="_xlnm.Print_Area" localSheetId="12">'R６評定点一覧(舗装)'!$A$1:$Q$155</definedName>
    <definedName name="_xlnm.Print_Area" localSheetId="16">'R６評定点一覧(法面)'!$A$1:$Q$155</definedName>
    <definedName name="_xlnm.Print_Area" localSheetId="21">ボランティア!$A$1:$R$33</definedName>
    <definedName name="_xlnm.Print_Area" localSheetId="19">維持管理業務!$A$1:$Q$33</definedName>
    <definedName name="_xlnm.Print_Area" localSheetId="22">育児・介護休業!$A$1:$Q$29</definedName>
    <definedName name="_xlnm.Print_Area" localSheetId="23">'育児介護チェック表（R7.8.1適用）'!$B$1:$I$110</definedName>
    <definedName name="_xlnm.Print_Area" localSheetId="18">家畜伝染病防疫協定!$A$1:$R$40</definedName>
    <definedName name="_xlnm.Print_Area" localSheetId="5">'企業成績評定点（土木）'!$A$1:$P$38</definedName>
    <definedName name="_xlnm.Print_Area" localSheetId="9">'企業成績評定点（舗装)'!$A$1:$P$38</definedName>
    <definedName name="_xlnm.Print_Area" localSheetId="13">'企業成績評定点（法面)'!$A$1:$P$38</definedName>
    <definedName name="_xlnm.Print_Area" localSheetId="1">企業入力シート!$A$1:$J$14</definedName>
    <definedName name="_xlnm.Print_Area" localSheetId="20">除雪業務!$A$1:$Q$28</definedName>
    <definedName name="_xlnm.Print_Area" localSheetId="3">発注者設定内容確認シート!$A$1:$G$72</definedName>
    <definedName name="_xlnm.Print_Area" localSheetId="0">発注者入力シート!$A$1:$AC$102</definedName>
    <definedName name="_xlnm.Print_Area" localSheetId="4">表紙!$A$1:$Q$54</definedName>
    <definedName name="_xlnm.Print_Area" localSheetId="17">防災協定!$A$1:$Q$45</definedName>
    <definedName name="_xlnm.Print_Titles" localSheetId="3">発注者設定内容確認シート!$1:$5</definedName>
    <definedName name="企業回答">発注者入力シート!$Z$6:$Z$9</definedName>
    <definedName name="企業回答1" localSheetId="23">[1]発注者入力シート!$V$6:$V$8</definedName>
    <definedName name="企業回答1">発注者入力シート!$V$6:$V$8</definedName>
    <definedName name="企業回答10">発注者入力シート!$AE$6:$AE$9</definedName>
    <definedName name="企業回答11" localSheetId="23">[1]発注者入力シート!$AF$6:$AF$7</definedName>
    <definedName name="企業回答11">発注者入力シート!$AF$6:$AF$7</definedName>
    <definedName name="企業回答12">発注者入力シート!$AG$6:$AG$9</definedName>
    <definedName name="企業回答13" localSheetId="23">[1]発注者入力シート!$AH$6:$AH$8</definedName>
    <definedName name="企業回答13">発注者入力シート!$AH$6:$AH$8</definedName>
    <definedName name="企業回答14" localSheetId="23">[1]発注者入力シート!$AI$6:$AI$9</definedName>
    <definedName name="企業回答14">発注者入力シート!$AI$6:$AI$9</definedName>
    <definedName name="企業回答2" localSheetId="23">[1]発注者入力シート!$W$6:$W$11</definedName>
    <definedName name="企業回答2">発注者入力シート!$W$6:$W$11</definedName>
    <definedName name="企業回答3" localSheetId="23">[1]発注者入力シート!$X$6:$X$11</definedName>
    <definedName name="企業回答3">発注者入力シート!$X$6:$X$11</definedName>
    <definedName name="企業回答4">発注者入力シート!$Y$6:$Y$8</definedName>
    <definedName name="企業回答5">発注者入力シート!$Z$6:$Z$9</definedName>
    <definedName name="企業回答6" localSheetId="23">[1]発注者入力シート!$AA$6:$AA$12</definedName>
    <definedName name="企業回答6">発注者入力シート!$AA$6:$AA$12</definedName>
    <definedName name="企業回答7" localSheetId="23">[1]発注者入力シート!$AB$6:$AB$9</definedName>
    <definedName name="企業回答7">発注者入力シート!$AB$6:$AB$9</definedName>
    <definedName name="企業回答8" localSheetId="23">[1]発注者入力シート!$AC$6:$AC$17</definedName>
    <definedName name="企業回答8">発注者入力シート!$AC$6:$AC$17</definedName>
    <definedName name="企業回答9" localSheetId="23">[1]発注者入力シート!$AD$6:$AD$8</definedName>
    <definedName name="企業回答9">発注者入力シート!$AD$6:$AD$8</definedName>
    <definedName name="建設工事の種類" localSheetId="23">[1]発注者入力シート!$U$6:$U$21</definedName>
    <definedName name="建設工事の種類">発注者入力シート!$U$6:$U$21</definedName>
    <definedName name="工事種別" localSheetId="23">[1]発注者入力シート!$T$6:$T$22</definedName>
    <definedName name="工事種別">発注者入力シート!$T$6:$T$22</definedName>
    <definedName name="地域密着型" localSheetId="23">[1]発注者入力シート!$S$6:$S$7</definedName>
    <definedName name="地域密着型">発注者入力シート!$S$6:$S$7</definedName>
    <definedName name="評価項目番号" localSheetId="23">[1]発注者入力シート!$Q$6:$Q$12</definedName>
    <definedName name="評価項目番号">発注者入力シート!$Q$6:$Q$12</definedName>
    <definedName name="評価項目番号_枝番" localSheetId="23">[1]発注者入力シート!$R$6:$R$16</definedName>
    <definedName name="評価項目番号_枝番">発注者入力シート!$R$6:$R$16</definedName>
    <definedName name="様式番号" localSheetId="23">[1]発注者入力シート!$P$6:$P$25</definedName>
    <definedName name="様式番号">発注者入力シート!$P$6:$P$25</definedName>
  </definedNames>
  <calcPr calcId="162913"/>
</workbook>
</file>

<file path=xl/calcChain.xml><?xml version="1.0" encoding="utf-8"?>
<calcChain xmlns="http://schemas.openxmlformats.org/spreadsheetml/2006/main">
  <c r="B2" i="124" l="1"/>
  <c r="B1" i="124"/>
  <c r="F108" i="124" l="1"/>
  <c r="F99" i="124"/>
  <c r="F51" i="124"/>
  <c r="F4" i="124"/>
  <c r="B99" i="124" l="1"/>
  <c r="B51" i="124"/>
  <c r="G13" i="53"/>
  <c r="G12" i="53"/>
  <c r="G11" i="53"/>
  <c r="G10" i="53"/>
  <c r="G9" i="53"/>
  <c r="G8" i="53"/>
  <c r="K108" i="123" l="1"/>
  <c r="A106" i="123"/>
  <c r="Q105" i="123"/>
  <c r="A105" i="123"/>
  <c r="K56" i="123"/>
  <c r="A54" i="123"/>
  <c r="Q53" i="123"/>
  <c r="A53" i="123"/>
  <c r="B11" i="123"/>
  <c r="B13" i="123" s="1"/>
  <c r="B15" i="123" s="1"/>
  <c r="B17" i="123" s="1"/>
  <c r="B19" i="123" s="1"/>
  <c r="B21" i="123" s="1"/>
  <c r="B23" i="123" s="1"/>
  <c r="B25" i="123" s="1"/>
  <c r="B27" i="123" s="1"/>
  <c r="B29" i="123" s="1"/>
  <c r="B31" i="123" s="1"/>
  <c r="B33" i="123" s="1"/>
  <c r="B35" i="123" s="1"/>
  <c r="B37" i="123" s="1"/>
  <c r="B39" i="123" s="1"/>
  <c r="B41" i="123" s="1"/>
  <c r="B43" i="123" s="1"/>
  <c r="B45" i="123" s="1"/>
  <c r="B47" i="123" s="1"/>
  <c r="B61" i="123" s="1"/>
  <c r="B63" i="123" s="1"/>
  <c r="B65" i="123" s="1"/>
  <c r="B67" i="123" s="1"/>
  <c r="B69" i="123" s="1"/>
  <c r="B71" i="123" s="1"/>
  <c r="B73" i="123" s="1"/>
  <c r="B75" i="123" s="1"/>
  <c r="B77" i="123" s="1"/>
  <c r="B79" i="123" s="1"/>
  <c r="B81" i="123" s="1"/>
  <c r="B83" i="123" s="1"/>
  <c r="B85" i="123" s="1"/>
  <c r="B87" i="123" s="1"/>
  <c r="B89" i="123" s="1"/>
  <c r="B91" i="123" s="1"/>
  <c r="B93" i="123" s="1"/>
  <c r="B95" i="123" s="1"/>
  <c r="B97" i="123" s="1"/>
  <c r="B99" i="123" s="1"/>
  <c r="B113" i="123" s="1"/>
  <c r="B115" i="123" s="1"/>
  <c r="B117" i="123" s="1"/>
  <c r="B119" i="123" s="1"/>
  <c r="B121" i="123" s="1"/>
  <c r="B123" i="123" s="1"/>
  <c r="B125" i="123" s="1"/>
  <c r="B127" i="123" s="1"/>
  <c r="B129" i="123" s="1"/>
  <c r="B131" i="123" s="1"/>
  <c r="B133" i="123" s="1"/>
  <c r="B135" i="123" s="1"/>
  <c r="B137" i="123" s="1"/>
  <c r="B139" i="123" s="1"/>
  <c r="B141" i="123" s="1"/>
  <c r="B143" i="123" s="1"/>
  <c r="B145" i="123" s="1"/>
  <c r="B147" i="123" s="1"/>
  <c r="B149" i="123" s="1"/>
  <c r="B151" i="123" s="1"/>
  <c r="K4" i="123"/>
  <c r="A2" i="123"/>
  <c r="A1" i="123"/>
  <c r="K108" i="122"/>
  <c r="A106" i="122"/>
  <c r="Q105" i="122"/>
  <c r="A105" i="122"/>
  <c r="K56" i="122"/>
  <c r="A54" i="122"/>
  <c r="Q53" i="122"/>
  <c r="A53" i="122"/>
  <c r="B11" i="122"/>
  <c r="B13" i="122" s="1"/>
  <c r="B15" i="122" s="1"/>
  <c r="B17" i="122" s="1"/>
  <c r="B19" i="122" s="1"/>
  <c r="B21" i="122" s="1"/>
  <c r="B23" i="122" s="1"/>
  <c r="B25" i="122" s="1"/>
  <c r="B27" i="122" s="1"/>
  <c r="B29" i="122" s="1"/>
  <c r="B31" i="122" s="1"/>
  <c r="B33" i="122" s="1"/>
  <c r="B35" i="122" s="1"/>
  <c r="B37" i="122" s="1"/>
  <c r="B39" i="122" s="1"/>
  <c r="B41" i="122" s="1"/>
  <c r="B43" i="122" s="1"/>
  <c r="B45" i="122" s="1"/>
  <c r="B47" i="122" s="1"/>
  <c r="B61" i="122" s="1"/>
  <c r="B63" i="122" s="1"/>
  <c r="B65" i="122" s="1"/>
  <c r="B67" i="122" s="1"/>
  <c r="B69" i="122" s="1"/>
  <c r="B71" i="122" s="1"/>
  <c r="B73" i="122" s="1"/>
  <c r="B75" i="122" s="1"/>
  <c r="B77" i="122" s="1"/>
  <c r="B79" i="122" s="1"/>
  <c r="B81" i="122" s="1"/>
  <c r="B83" i="122" s="1"/>
  <c r="B85" i="122" s="1"/>
  <c r="B87" i="122" s="1"/>
  <c r="B89" i="122" s="1"/>
  <c r="B91" i="122" s="1"/>
  <c r="B93" i="122" s="1"/>
  <c r="B95" i="122" s="1"/>
  <c r="B97" i="122" s="1"/>
  <c r="B99" i="122" s="1"/>
  <c r="B113" i="122" s="1"/>
  <c r="B115" i="122" s="1"/>
  <c r="B117" i="122" s="1"/>
  <c r="B119" i="122" s="1"/>
  <c r="B121" i="122" s="1"/>
  <c r="B123" i="122" s="1"/>
  <c r="B125" i="122" s="1"/>
  <c r="B127" i="122" s="1"/>
  <c r="B129" i="122" s="1"/>
  <c r="B131" i="122" s="1"/>
  <c r="B133" i="122" s="1"/>
  <c r="B135" i="122" s="1"/>
  <c r="B137" i="122" s="1"/>
  <c r="B139" i="122" s="1"/>
  <c r="B141" i="122" s="1"/>
  <c r="B143" i="122" s="1"/>
  <c r="B145" i="122" s="1"/>
  <c r="B147" i="122" s="1"/>
  <c r="B149" i="122" s="1"/>
  <c r="B151" i="122" s="1"/>
  <c r="K4" i="122"/>
  <c r="A2" i="122"/>
  <c r="A1" i="122"/>
  <c r="K108" i="121"/>
  <c r="A106" i="121"/>
  <c r="Q105" i="121"/>
  <c r="A105" i="121"/>
  <c r="K56" i="121"/>
  <c r="A54" i="121"/>
  <c r="Q53" i="121"/>
  <c r="A53" i="121"/>
  <c r="B11" i="121"/>
  <c r="B13" i="121" s="1"/>
  <c r="B15" i="121" s="1"/>
  <c r="B17" i="121" s="1"/>
  <c r="B19" i="121" s="1"/>
  <c r="B21" i="121" s="1"/>
  <c r="B23" i="121" s="1"/>
  <c r="B25" i="121" s="1"/>
  <c r="B27" i="121" s="1"/>
  <c r="B29" i="121" s="1"/>
  <c r="B31" i="121" s="1"/>
  <c r="B33" i="121" s="1"/>
  <c r="B35" i="121" s="1"/>
  <c r="B37" i="121" s="1"/>
  <c r="B39" i="121" s="1"/>
  <c r="B41" i="121" s="1"/>
  <c r="B43" i="121" s="1"/>
  <c r="B45" i="121" s="1"/>
  <c r="B47" i="121" s="1"/>
  <c r="B61" i="121" s="1"/>
  <c r="B63" i="121" s="1"/>
  <c r="B65" i="121" s="1"/>
  <c r="B67" i="121" s="1"/>
  <c r="B69" i="121" s="1"/>
  <c r="B71" i="121" s="1"/>
  <c r="B73" i="121" s="1"/>
  <c r="B75" i="121" s="1"/>
  <c r="B77" i="121" s="1"/>
  <c r="B79" i="121" s="1"/>
  <c r="B81" i="121" s="1"/>
  <c r="B83" i="121" s="1"/>
  <c r="B85" i="121" s="1"/>
  <c r="B87" i="121" s="1"/>
  <c r="B89" i="121" s="1"/>
  <c r="B91" i="121" s="1"/>
  <c r="B93" i="121" s="1"/>
  <c r="B95" i="121" s="1"/>
  <c r="B97" i="121" s="1"/>
  <c r="B99" i="121" s="1"/>
  <c r="B113" i="121" s="1"/>
  <c r="B115" i="121" s="1"/>
  <c r="B117" i="121" s="1"/>
  <c r="B119" i="121" s="1"/>
  <c r="B121" i="121" s="1"/>
  <c r="B123" i="121" s="1"/>
  <c r="B125" i="121" s="1"/>
  <c r="B127" i="121" s="1"/>
  <c r="B129" i="121" s="1"/>
  <c r="B131" i="121" s="1"/>
  <c r="B133" i="121" s="1"/>
  <c r="B135" i="121" s="1"/>
  <c r="B137" i="121" s="1"/>
  <c r="B139" i="121" s="1"/>
  <c r="B141" i="121" s="1"/>
  <c r="B143" i="121" s="1"/>
  <c r="B145" i="121" s="1"/>
  <c r="B147" i="121" s="1"/>
  <c r="B149" i="121" s="1"/>
  <c r="B151" i="121" s="1"/>
  <c r="K4" i="121"/>
  <c r="A2" i="121"/>
  <c r="A1" i="121"/>
  <c r="B65" i="120"/>
  <c r="A51" i="120"/>
  <c r="E49" i="120"/>
  <c r="E47" i="120"/>
  <c r="E45" i="120"/>
  <c r="P29" i="120"/>
  <c r="O29" i="120"/>
  <c r="N29" i="120"/>
  <c r="M29" i="120"/>
  <c r="L29" i="120"/>
  <c r="K29" i="120"/>
  <c r="J29" i="120"/>
  <c r="I29" i="120"/>
  <c r="H29" i="120"/>
  <c r="G29" i="120"/>
  <c r="P28" i="120"/>
  <c r="O28" i="120"/>
  <c r="N28" i="120"/>
  <c r="M28" i="120"/>
  <c r="L28" i="120"/>
  <c r="K28" i="120"/>
  <c r="J28" i="120"/>
  <c r="I28" i="120"/>
  <c r="H28" i="120"/>
  <c r="G28" i="120"/>
  <c r="P27" i="120"/>
  <c r="O27" i="120"/>
  <c r="N27" i="120"/>
  <c r="M27" i="120"/>
  <c r="L27" i="120"/>
  <c r="K27" i="120"/>
  <c r="J27" i="120"/>
  <c r="I27" i="120"/>
  <c r="H27" i="120"/>
  <c r="G27" i="120"/>
  <c r="P26" i="120"/>
  <c r="O26" i="120"/>
  <c r="N26" i="120"/>
  <c r="M26" i="120"/>
  <c r="L26" i="120"/>
  <c r="K26" i="120"/>
  <c r="J26" i="120"/>
  <c r="I26" i="120"/>
  <c r="H26" i="120"/>
  <c r="G26" i="120"/>
  <c r="P25" i="120"/>
  <c r="O25" i="120"/>
  <c r="N25" i="120"/>
  <c r="M25" i="120"/>
  <c r="L25" i="120"/>
  <c r="K25" i="120"/>
  <c r="J25" i="120"/>
  <c r="I25" i="120"/>
  <c r="H25" i="120"/>
  <c r="G25" i="120"/>
  <c r="P24" i="120"/>
  <c r="O24" i="120"/>
  <c r="N24" i="120"/>
  <c r="M24" i="120"/>
  <c r="L24" i="120"/>
  <c r="K24" i="120"/>
  <c r="J24" i="120"/>
  <c r="I24" i="120"/>
  <c r="H24" i="120"/>
  <c r="G24" i="120"/>
  <c r="P23" i="120"/>
  <c r="O23" i="120"/>
  <c r="N23" i="120"/>
  <c r="M23" i="120"/>
  <c r="L23" i="120"/>
  <c r="K23" i="120"/>
  <c r="J23" i="120"/>
  <c r="I23" i="120"/>
  <c r="H23" i="120"/>
  <c r="G23" i="120"/>
  <c r="P22" i="120"/>
  <c r="O22" i="120"/>
  <c r="N22" i="120"/>
  <c r="M22" i="120"/>
  <c r="L22" i="120"/>
  <c r="K22" i="120"/>
  <c r="J22" i="120"/>
  <c r="I22" i="120"/>
  <c r="H22" i="120"/>
  <c r="G22" i="120"/>
  <c r="P21" i="120"/>
  <c r="O21" i="120"/>
  <c r="N21" i="120"/>
  <c r="M21" i="120"/>
  <c r="L21" i="120"/>
  <c r="K21" i="120"/>
  <c r="J21" i="120"/>
  <c r="I21" i="120"/>
  <c r="H21" i="120"/>
  <c r="G21" i="120"/>
  <c r="P20" i="120"/>
  <c r="O20" i="120"/>
  <c r="N20" i="120"/>
  <c r="M20" i="120"/>
  <c r="L20" i="120"/>
  <c r="K20" i="120"/>
  <c r="J20" i="120"/>
  <c r="I20" i="120"/>
  <c r="H20" i="120"/>
  <c r="G20" i="120"/>
  <c r="P19" i="120"/>
  <c r="O19" i="120"/>
  <c r="N19" i="120"/>
  <c r="M19" i="120"/>
  <c r="L19" i="120"/>
  <c r="K19" i="120"/>
  <c r="J19" i="120"/>
  <c r="I19" i="120"/>
  <c r="H19" i="120"/>
  <c r="G19" i="120"/>
  <c r="P18" i="120"/>
  <c r="O18" i="120"/>
  <c r="N18" i="120"/>
  <c r="M18" i="120"/>
  <c r="L18" i="120"/>
  <c r="K18" i="120"/>
  <c r="J18" i="120"/>
  <c r="I18" i="120"/>
  <c r="H18" i="120"/>
  <c r="G18" i="120"/>
  <c r="P17" i="120"/>
  <c r="O17" i="120"/>
  <c r="N17" i="120"/>
  <c r="M17" i="120"/>
  <c r="L17" i="120"/>
  <c r="K17" i="120"/>
  <c r="J17" i="120"/>
  <c r="I17" i="120"/>
  <c r="H17" i="120"/>
  <c r="G17" i="120"/>
  <c r="P16" i="120"/>
  <c r="O16" i="120"/>
  <c r="N16" i="120"/>
  <c r="M16" i="120"/>
  <c r="L16" i="120"/>
  <c r="K16" i="120"/>
  <c r="J16" i="120"/>
  <c r="I16" i="120"/>
  <c r="H16" i="120"/>
  <c r="G16" i="120"/>
  <c r="P15" i="120"/>
  <c r="O15" i="120"/>
  <c r="N15" i="120"/>
  <c r="M15" i="120"/>
  <c r="L15" i="120"/>
  <c r="K15" i="120"/>
  <c r="J15" i="120"/>
  <c r="I15" i="120"/>
  <c r="H15" i="120"/>
  <c r="G15" i="120"/>
  <c r="P14" i="120"/>
  <c r="O14" i="120"/>
  <c r="N14" i="120"/>
  <c r="M14" i="120"/>
  <c r="L14" i="120"/>
  <c r="K14" i="120"/>
  <c r="J14" i="120"/>
  <c r="I14" i="120"/>
  <c r="H14" i="120"/>
  <c r="G14" i="120"/>
  <c r="P13" i="120"/>
  <c r="O13" i="120"/>
  <c r="N13" i="120"/>
  <c r="M13" i="120"/>
  <c r="L13" i="120"/>
  <c r="K13" i="120"/>
  <c r="J13" i="120"/>
  <c r="I13" i="120"/>
  <c r="H13" i="120"/>
  <c r="G13" i="120"/>
  <c r="P12" i="120"/>
  <c r="O12" i="120"/>
  <c r="N12" i="120"/>
  <c r="M12" i="120"/>
  <c r="L12" i="120"/>
  <c r="K12" i="120"/>
  <c r="J12" i="120"/>
  <c r="I12" i="120"/>
  <c r="H12" i="120"/>
  <c r="G12" i="120"/>
  <c r="K4" i="120"/>
  <c r="A2" i="120"/>
  <c r="A1" i="120"/>
  <c r="O29" i="116"/>
  <c r="N29" i="116"/>
  <c r="M29" i="116"/>
  <c r="L29" i="116"/>
  <c r="K29" i="116"/>
  <c r="J29" i="116"/>
  <c r="I29" i="116"/>
  <c r="H29" i="116"/>
  <c r="G29" i="116"/>
  <c r="P28" i="116"/>
  <c r="O28" i="116"/>
  <c r="N28" i="116"/>
  <c r="M28" i="116"/>
  <c r="L28" i="116"/>
  <c r="K28" i="116"/>
  <c r="J28" i="116"/>
  <c r="I28" i="116"/>
  <c r="H28" i="116"/>
  <c r="G28" i="116"/>
  <c r="P27" i="116"/>
  <c r="O27" i="116"/>
  <c r="N27" i="116"/>
  <c r="M27" i="116"/>
  <c r="L27" i="116"/>
  <c r="K27" i="116"/>
  <c r="J27" i="116"/>
  <c r="I27" i="116"/>
  <c r="H27" i="116"/>
  <c r="G27" i="116"/>
  <c r="P26" i="116"/>
  <c r="O26" i="116"/>
  <c r="N26" i="116"/>
  <c r="M26" i="116"/>
  <c r="L26" i="116"/>
  <c r="K26" i="116"/>
  <c r="J26" i="116"/>
  <c r="I26" i="116"/>
  <c r="H26" i="116"/>
  <c r="G26" i="116"/>
  <c r="P25" i="116"/>
  <c r="O25" i="116"/>
  <c r="N25" i="116"/>
  <c r="M25" i="116"/>
  <c r="L25" i="116"/>
  <c r="K25" i="116"/>
  <c r="J25" i="116"/>
  <c r="I25" i="116"/>
  <c r="H25" i="116"/>
  <c r="G25" i="116"/>
  <c r="P24" i="116"/>
  <c r="O24" i="116"/>
  <c r="N24" i="116"/>
  <c r="M24" i="116"/>
  <c r="L24" i="116"/>
  <c r="K24" i="116"/>
  <c r="J24" i="116"/>
  <c r="I24" i="116"/>
  <c r="H24" i="116"/>
  <c r="G24" i="116"/>
  <c r="P23" i="116"/>
  <c r="O23" i="116"/>
  <c r="N23" i="116"/>
  <c r="M23" i="116"/>
  <c r="L23" i="116"/>
  <c r="K23" i="116"/>
  <c r="J23" i="116"/>
  <c r="I23" i="116"/>
  <c r="H23" i="116"/>
  <c r="G23" i="116"/>
  <c r="P22" i="116"/>
  <c r="O22" i="116"/>
  <c r="N22" i="116"/>
  <c r="M22" i="116"/>
  <c r="L22" i="116"/>
  <c r="K22" i="116"/>
  <c r="J22" i="116"/>
  <c r="I22" i="116"/>
  <c r="H22" i="116"/>
  <c r="G22" i="116"/>
  <c r="P21" i="116"/>
  <c r="O21" i="116"/>
  <c r="N21" i="116"/>
  <c r="M21" i="116"/>
  <c r="L21" i="116"/>
  <c r="K21" i="116"/>
  <c r="J21" i="116"/>
  <c r="I21" i="116"/>
  <c r="H21" i="116"/>
  <c r="G21" i="116"/>
  <c r="P20" i="116"/>
  <c r="O20" i="116"/>
  <c r="N20" i="116"/>
  <c r="M20" i="116"/>
  <c r="L20" i="116"/>
  <c r="K20" i="116"/>
  <c r="J20" i="116"/>
  <c r="I20" i="116"/>
  <c r="H20" i="116"/>
  <c r="G20" i="116"/>
  <c r="P19" i="116"/>
  <c r="O19" i="116"/>
  <c r="N19" i="116"/>
  <c r="M19" i="116"/>
  <c r="L19" i="116"/>
  <c r="K19" i="116"/>
  <c r="J19" i="116"/>
  <c r="I19" i="116"/>
  <c r="H19" i="116"/>
  <c r="G19" i="116"/>
  <c r="P18" i="116"/>
  <c r="O18" i="116"/>
  <c r="N18" i="116"/>
  <c r="M18" i="116"/>
  <c r="L18" i="116"/>
  <c r="K18" i="116"/>
  <c r="J18" i="116"/>
  <c r="I18" i="116"/>
  <c r="H18" i="116"/>
  <c r="G18" i="116"/>
  <c r="P17" i="116"/>
  <c r="O17" i="116"/>
  <c r="N17" i="116"/>
  <c r="M17" i="116"/>
  <c r="L17" i="116"/>
  <c r="K17" i="116"/>
  <c r="J17" i="116"/>
  <c r="I17" i="116"/>
  <c r="H17" i="116"/>
  <c r="G17" i="116"/>
  <c r="P16" i="116"/>
  <c r="O16" i="116"/>
  <c r="N16" i="116"/>
  <c r="M16" i="116"/>
  <c r="L16" i="116"/>
  <c r="K16" i="116"/>
  <c r="J16" i="116"/>
  <c r="I16" i="116"/>
  <c r="H16" i="116"/>
  <c r="G16" i="116"/>
  <c r="P15" i="116"/>
  <c r="O15" i="116"/>
  <c r="N15" i="116"/>
  <c r="M15" i="116"/>
  <c r="L15" i="116"/>
  <c r="K15" i="116"/>
  <c r="J15" i="116"/>
  <c r="I15" i="116"/>
  <c r="H15" i="116"/>
  <c r="G15" i="116"/>
  <c r="P14" i="116"/>
  <c r="O14" i="116"/>
  <c r="N14" i="116"/>
  <c r="M14" i="116"/>
  <c r="L14" i="116"/>
  <c r="K14" i="116"/>
  <c r="J14" i="116"/>
  <c r="I14" i="116"/>
  <c r="H14" i="116"/>
  <c r="G14" i="116"/>
  <c r="P13" i="116"/>
  <c r="O13" i="116"/>
  <c r="N13" i="116"/>
  <c r="M13" i="116"/>
  <c r="L13" i="116"/>
  <c r="K13" i="116"/>
  <c r="J13" i="116"/>
  <c r="I13" i="116"/>
  <c r="H13" i="116"/>
  <c r="G13" i="116"/>
  <c r="P12" i="116"/>
  <c r="O12" i="116"/>
  <c r="N12" i="116"/>
  <c r="P29" i="116"/>
  <c r="M12" i="116"/>
  <c r="L12" i="116"/>
  <c r="K12" i="116"/>
  <c r="J12" i="116"/>
  <c r="I12" i="116"/>
  <c r="H12" i="116"/>
  <c r="G12" i="116"/>
  <c r="K108" i="119"/>
  <c r="A106" i="119"/>
  <c r="Q105" i="119"/>
  <c r="A105" i="119"/>
  <c r="K56" i="119"/>
  <c r="A54" i="119"/>
  <c r="Q53" i="119"/>
  <c r="A53" i="119"/>
  <c r="B13" i="119"/>
  <c r="B15" i="119" s="1"/>
  <c r="B17" i="119" s="1"/>
  <c r="B19" i="119" s="1"/>
  <c r="B21" i="119" s="1"/>
  <c r="B23" i="119" s="1"/>
  <c r="B25" i="119" s="1"/>
  <c r="B27" i="119" s="1"/>
  <c r="B29" i="119" s="1"/>
  <c r="B31" i="119" s="1"/>
  <c r="B33" i="119" s="1"/>
  <c r="B35" i="119" s="1"/>
  <c r="B37" i="119" s="1"/>
  <c r="B39" i="119" s="1"/>
  <c r="B41" i="119" s="1"/>
  <c r="B43" i="119" s="1"/>
  <c r="B45" i="119" s="1"/>
  <c r="B47" i="119" s="1"/>
  <c r="B61" i="119" s="1"/>
  <c r="B63" i="119" s="1"/>
  <c r="B65" i="119" s="1"/>
  <c r="B67" i="119" s="1"/>
  <c r="B69" i="119" s="1"/>
  <c r="B71" i="119" s="1"/>
  <c r="B73" i="119" s="1"/>
  <c r="B75" i="119" s="1"/>
  <c r="B77" i="119" s="1"/>
  <c r="B79" i="119" s="1"/>
  <c r="B81" i="119" s="1"/>
  <c r="B83" i="119" s="1"/>
  <c r="B85" i="119" s="1"/>
  <c r="B87" i="119" s="1"/>
  <c r="B89" i="119" s="1"/>
  <c r="B91" i="119" s="1"/>
  <c r="B93" i="119" s="1"/>
  <c r="B95" i="119" s="1"/>
  <c r="B97" i="119" s="1"/>
  <c r="B99" i="119" s="1"/>
  <c r="B113" i="119" s="1"/>
  <c r="B115" i="119" s="1"/>
  <c r="B117" i="119" s="1"/>
  <c r="B119" i="119" s="1"/>
  <c r="B121" i="119" s="1"/>
  <c r="B123" i="119" s="1"/>
  <c r="B125" i="119" s="1"/>
  <c r="B127" i="119" s="1"/>
  <c r="B129" i="119" s="1"/>
  <c r="B131" i="119" s="1"/>
  <c r="B133" i="119" s="1"/>
  <c r="B135" i="119" s="1"/>
  <c r="B137" i="119" s="1"/>
  <c r="B139" i="119" s="1"/>
  <c r="B141" i="119" s="1"/>
  <c r="B143" i="119" s="1"/>
  <c r="B145" i="119" s="1"/>
  <c r="B147" i="119" s="1"/>
  <c r="B149" i="119" s="1"/>
  <c r="B151" i="119" s="1"/>
  <c r="B11" i="119"/>
  <c r="K4" i="119"/>
  <c r="A2" i="119"/>
  <c r="A1" i="119"/>
  <c r="K108" i="118"/>
  <c r="A106" i="118"/>
  <c r="Q105" i="118"/>
  <c r="A105" i="118"/>
  <c r="K56" i="118"/>
  <c r="A54" i="118"/>
  <c r="Q53" i="118"/>
  <c r="A53" i="118"/>
  <c r="B11" i="118"/>
  <c r="B13" i="118" s="1"/>
  <c r="B15" i="118" s="1"/>
  <c r="B17" i="118" s="1"/>
  <c r="B19" i="118" s="1"/>
  <c r="B21" i="118" s="1"/>
  <c r="B23" i="118" s="1"/>
  <c r="B25" i="118" s="1"/>
  <c r="B27" i="118" s="1"/>
  <c r="B29" i="118" s="1"/>
  <c r="B31" i="118" s="1"/>
  <c r="B33" i="118" s="1"/>
  <c r="B35" i="118" s="1"/>
  <c r="B37" i="118" s="1"/>
  <c r="B39" i="118" s="1"/>
  <c r="B41" i="118" s="1"/>
  <c r="B43" i="118" s="1"/>
  <c r="B45" i="118" s="1"/>
  <c r="B47" i="118" s="1"/>
  <c r="B61" i="118" s="1"/>
  <c r="B63" i="118" s="1"/>
  <c r="B65" i="118" s="1"/>
  <c r="B67" i="118" s="1"/>
  <c r="B69" i="118" s="1"/>
  <c r="B71" i="118" s="1"/>
  <c r="B73" i="118" s="1"/>
  <c r="B75" i="118" s="1"/>
  <c r="B77" i="118" s="1"/>
  <c r="B79" i="118" s="1"/>
  <c r="B81" i="118" s="1"/>
  <c r="B83" i="118" s="1"/>
  <c r="B85" i="118" s="1"/>
  <c r="B87" i="118" s="1"/>
  <c r="B89" i="118" s="1"/>
  <c r="B91" i="118" s="1"/>
  <c r="B93" i="118" s="1"/>
  <c r="B95" i="118" s="1"/>
  <c r="B97" i="118" s="1"/>
  <c r="B99" i="118" s="1"/>
  <c r="B113" i="118" s="1"/>
  <c r="B115" i="118" s="1"/>
  <c r="B117" i="118" s="1"/>
  <c r="B119" i="118" s="1"/>
  <c r="B121" i="118" s="1"/>
  <c r="B123" i="118" s="1"/>
  <c r="B125" i="118" s="1"/>
  <c r="B127" i="118" s="1"/>
  <c r="B129" i="118" s="1"/>
  <c r="B131" i="118" s="1"/>
  <c r="B133" i="118" s="1"/>
  <c r="B135" i="118" s="1"/>
  <c r="B137" i="118" s="1"/>
  <c r="B139" i="118" s="1"/>
  <c r="B141" i="118" s="1"/>
  <c r="B143" i="118" s="1"/>
  <c r="B145" i="118" s="1"/>
  <c r="B147" i="118" s="1"/>
  <c r="B149" i="118" s="1"/>
  <c r="B151" i="118" s="1"/>
  <c r="K4" i="118"/>
  <c r="A2" i="118"/>
  <c r="A1" i="118"/>
  <c r="K108" i="117"/>
  <c r="A106" i="117"/>
  <c r="Q105" i="117"/>
  <c r="A105" i="117"/>
  <c r="K56" i="117"/>
  <c r="A54" i="117"/>
  <c r="Q53" i="117"/>
  <c r="A53" i="117"/>
  <c r="B11" i="117"/>
  <c r="B13" i="117" s="1"/>
  <c r="B15" i="117" s="1"/>
  <c r="B17" i="117" s="1"/>
  <c r="B19" i="117" s="1"/>
  <c r="B21" i="117" s="1"/>
  <c r="B23" i="117" s="1"/>
  <c r="B25" i="117" s="1"/>
  <c r="B27" i="117" s="1"/>
  <c r="B29" i="117" s="1"/>
  <c r="B31" i="117" s="1"/>
  <c r="B33" i="117" s="1"/>
  <c r="B35" i="117" s="1"/>
  <c r="B37" i="117" s="1"/>
  <c r="B39" i="117" s="1"/>
  <c r="B41" i="117" s="1"/>
  <c r="B43" i="117" s="1"/>
  <c r="B45" i="117" s="1"/>
  <c r="B47" i="117" s="1"/>
  <c r="B61" i="117" s="1"/>
  <c r="B63" i="117" s="1"/>
  <c r="B65" i="117" s="1"/>
  <c r="B67" i="117" s="1"/>
  <c r="B69" i="117" s="1"/>
  <c r="B71" i="117" s="1"/>
  <c r="B73" i="117" s="1"/>
  <c r="B75" i="117" s="1"/>
  <c r="B77" i="117" s="1"/>
  <c r="B79" i="117" s="1"/>
  <c r="B81" i="117" s="1"/>
  <c r="B83" i="117" s="1"/>
  <c r="B85" i="117" s="1"/>
  <c r="B87" i="117" s="1"/>
  <c r="B89" i="117" s="1"/>
  <c r="B91" i="117" s="1"/>
  <c r="B93" i="117" s="1"/>
  <c r="B95" i="117" s="1"/>
  <c r="B97" i="117" s="1"/>
  <c r="B99" i="117" s="1"/>
  <c r="B113" i="117" s="1"/>
  <c r="B115" i="117" s="1"/>
  <c r="B117" i="117" s="1"/>
  <c r="B119" i="117" s="1"/>
  <c r="B121" i="117" s="1"/>
  <c r="B123" i="117" s="1"/>
  <c r="B125" i="117" s="1"/>
  <c r="B127" i="117" s="1"/>
  <c r="B129" i="117" s="1"/>
  <c r="B131" i="117" s="1"/>
  <c r="B133" i="117" s="1"/>
  <c r="B135" i="117" s="1"/>
  <c r="B137" i="117" s="1"/>
  <c r="B139" i="117" s="1"/>
  <c r="B141" i="117" s="1"/>
  <c r="B143" i="117" s="1"/>
  <c r="B145" i="117" s="1"/>
  <c r="B147" i="117" s="1"/>
  <c r="B149" i="117" s="1"/>
  <c r="B151" i="117" s="1"/>
  <c r="K4" i="117"/>
  <c r="A2" i="117"/>
  <c r="A1" i="117"/>
  <c r="B65" i="116"/>
  <c r="A51" i="116"/>
  <c r="E49" i="116"/>
  <c r="E47" i="116"/>
  <c r="E45" i="116"/>
  <c r="K4" i="116"/>
  <c r="A2" i="116"/>
  <c r="A1" i="116"/>
  <c r="G30" i="120" l="1"/>
  <c r="J30" i="120" s="1"/>
  <c r="G30" i="116"/>
  <c r="J30" i="116" s="1"/>
  <c r="A17" i="1"/>
  <c r="E1" i="53" l="1"/>
  <c r="A8" i="1" l="1"/>
  <c r="E37" i="21"/>
  <c r="E32" i="23"/>
  <c r="A51" i="6" l="1"/>
  <c r="E47" i="6"/>
  <c r="G70" i="53" l="1"/>
  <c r="A39" i="27" l="1"/>
  <c r="A41" i="25"/>
  <c r="A36" i="23"/>
  <c r="A41" i="21"/>
  <c r="N79" i="41" l="1"/>
  <c r="N78" i="41"/>
  <c r="C45" i="42"/>
  <c r="C46" i="42"/>
  <c r="C47" i="42"/>
  <c r="G61" i="53" l="1"/>
  <c r="G60" i="53"/>
  <c r="G59" i="53"/>
  <c r="G63" i="53"/>
  <c r="G62" i="53"/>
  <c r="C62" i="53" l="1"/>
  <c r="C63" i="53" s="1"/>
  <c r="A62" i="53"/>
  <c r="A63" i="53" s="1"/>
  <c r="C59" i="53"/>
  <c r="C60" i="53" s="1"/>
  <c r="A59" i="53"/>
  <c r="A60" i="53" s="1"/>
  <c r="C61" i="53" l="1"/>
  <c r="A61" i="53"/>
  <c r="L79" i="41"/>
  <c r="L78" i="41"/>
  <c r="C36" i="53" l="1"/>
  <c r="C37" i="53" s="1"/>
  <c r="A44" i="53"/>
  <c r="A45" i="53" s="1"/>
  <c r="C57" i="53"/>
  <c r="C58" i="53"/>
  <c r="A58" i="53"/>
  <c r="A64" i="53"/>
  <c r="A65" i="53" s="1"/>
  <c r="A66" i="53" s="1"/>
  <c r="A67" i="53" s="1"/>
  <c r="A57" i="53"/>
  <c r="A52" i="53"/>
  <c r="G58" i="53"/>
  <c r="C38" i="53" l="1"/>
  <c r="C39" i="53"/>
  <c r="H7" i="41" l="1"/>
  <c r="B11" i="51"/>
  <c r="B13" i="51" s="1"/>
  <c r="B15" i="51" s="1"/>
  <c r="B17" i="51" s="1"/>
  <c r="B19" i="51" s="1"/>
  <c r="B21" i="51" s="1"/>
  <c r="B23" i="51" s="1"/>
  <c r="B25" i="51" s="1"/>
  <c r="B27" i="51" s="1"/>
  <c r="B29" i="51" s="1"/>
  <c r="B31" i="51" s="1"/>
  <c r="B33" i="51" s="1"/>
  <c r="B35" i="51" s="1"/>
  <c r="B37" i="51" s="1"/>
  <c r="B39" i="51" s="1"/>
  <c r="B41" i="51" s="1"/>
  <c r="B43" i="51" s="1"/>
  <c r="B45" i="51" s="1"/>
  <c r="B47" i="51" s="1"/>
  <c r="B11" i="10"/>
  <c r="B13" i="10" s="1"/>
  <c r="B15" i="10" s="1"/>
  <c r="B17" i="10" s="1"/>
  <c r="B19" i="10" s="1"/>
  <c r="B21" i="10" s="1"/>
  <c r="B23" i="10" s="1"/>
  <c r="B25" i="10" s="1"/>
  <c r="B27" i="10" s="1"/>
  <c r="B29" i="10" s="1"/>
  <c r="B31" i="10" s="1"/>
  <c r="B33" i="10" s="1"/>
  <c r="B35" i="10" s="1"/>
  <c r="B37" i="10" s="1"/>
  <c r="B39" i="10" s="1"/>
  <c r="B41" i="10" s="1"/>
  <c r="B43" i="10" s="1"/>
  <c r="B45" i="10" s="1"/>
  <c r="B47" i="10" s="1"/>
  <c r="B61" i="10" s="1"/>
  <c r="N77" i="41" l="1"/>
  <c r="N76" i="41"/>
  <c r="L76" i="41" s="1"/>
  <c r="O76" i="41" s="1"/>
  <c r="N75" i="41"/>
  <c r="L75" i="41" s="1"/>
  <c r="O75" i="41" s="1"/>
  <c r="E49" i="6" l="1"/>
  <c r="G57" i="53" l="1"/>
  <c r="G56" i="53"/>
  <c r="A106" i="109" l="1"/>
  <c r="A105" i="109"/>
  <c r="A54" i="109"/>
  <c r="A53" i="109"/>
  <c r="A2" i="109"/>
  <c r="A1" i="109"/>
  <c r="E39" i="25" l="1"/>
  <c r="E34" i="23"/>
  <c r="E39" i="21"/>
  <c r="B55" i="27" l="1"/>
  <c r="B65" i="6"/>
  <c r="B56" i="25" l="1"/>
  <c r="E35" i="27" l="1"/>
  <c r="L72" i="41" l="1"/>
  <c r="G28" i="53" l="1"/>
  <c r="N26" i="6" l="1"/>
  <c r="K24" i="6"/>
  <c r="P26" i="6" l="1"/>
  <c r="O26" i="6"/>
  <c r="M26" i="6"/>
  <c r="L26" i="6"/>
  <c r="K26" i="6"/>
  <c r="J26" i="6"/>
  <c r="I26" i="6"/>
  <c r="H26" i="6"/>
  <c r="G26" i="6"/>
  <c r="P25" i="6"/>
  <c r="O25" i="6"/>
  <c r="N25" i="6"/>
  <c r="M25" i="6"/>
  <c r="L25" i="6"/>
  <c r="K25" i="6"/>
  <c r="J25" i="6"/>
  <c r="I25" i="6" l="1"/>
  <c r="H25" i="6"/>
  <c r="G25" i="6"/>
  <c r="P24" i="6"/>
  <c r="O24" i="6"/>
  <c r="N24" i="6"/>
  <c r="M24" i="6"/>
  <c r="L24" i="6"/>
  <c r="J24" i="6"/>
  <c r="I24" i="6"/>
  <c r="G24" i="6"/>
  <c r="H24" i="6"/>
  <c r="P29" i="6" l="1"/>
  <c r="O29" i="6"/>
  <c r="N29" i="6"/>
  <c r="M29" i="6"/>
  <c r="L29" i="6"/>
  <c r="K29" i="6"/>
  <c r="J29" i="6"/>
  <c r="I29" i="6"/>
  <c r="H29" i="6"/>
  <c r="G29" i="6"/>
  <c r="P28" i="6"/>
  <c r="O28" i="6"/>
  <c r="N28" i="6"/>
  <c r="M28" i="6"/>
  <c r="L28" i="6"/>
  <c r="K28" i="6"/>
  <c r="J28" i="6"/>
  <c r="I28" i="6"/>
  <c r="H28" i="6"/>
  <c r="G28" i="6"/>
  <c r="P27" i="6"/>
  <c r="O27" i="6"/>
  <c r="N27" i="6"/>
  <c r="M27" i="6"/>
  <c r="L27" i="6"/>
  <c r="K27" i="6"/>
  <c r="J27" i="6"/>
  <c r="I27" i="6"/>
  <c r="H27" i="6"/>
  <c r="G27" i="6"/>
  <c r="K108" i="109"/>
  <c r="Q105" i="109"/>
  <c r="K56" i="109"/>
  <c r="Q53" i="109"/>
  <c r="B11" i="109"/>
  <c r="B13" i="109" s="1"/>
  <c r="B15" i="109" s="1"/>
  <c r="B17" i="109" s="1"/>
  <c r="B19" i="109" s="1"/>
  <c r="B21" i="109" s="1"/>
  <c r="B23" i="109" s="1"/>
  <c r="B25" i="109" s="1"/>
  <c r="B27" i="109" s="1"/>
  <c r="B29" i="109" s="1"/>
  <c r="B31" i="109" s="1"/>
  <c r="B33" i="109" s="1"/>
  <c r="B35" i="109" s="1"/>
  <c r="B37" i="109" s="1"/>
  <c r="B39" i="109" s="1"/>
  <c r="B41" i="109" s="1"/>
  <c r="B43" i="109" s="1"/>
  <c r="B45" i="109" s="1"/>
  <c r="B47" i="109" s="1"/>
  <c r="B61" i="109" s="1"/>
  <c r="B63" i="109" s="1"/>
  <c r="B65" i="109" s="1"/>
  <c r="B67" i="109" s="1"/>
  <c r="B69" i="109" s="1"/>
  <c r="B71" i="109" s="1"/>
  <c r="B73" i="109" s="1"/>
  <c r="B75" i="109" s="1"/>
  <c r="B77" i="109" s="1"/>
  <c r="B79" i="109" s="1"/>
  <c r="B81" i="109" s="1"/>
  <c r="B83" i="109" s="1"/>
  <c r="B85" i="109" s="1"/>
  <c r="B87" i="109" s="1"/>
  <c r="B89" i="109" s="1"/>
  <c r="B91" i="109" s="1"/>
  <c r="B93" i="109" s="1"/>
  <c r="B95" i="109" s="1"/>
  <c r="B97" i="109" s="1"/>
  <c r="B99" i="109" s="1"/>
  <c r="B113" i="109" s="1"/>
  <c r="B115" i="109" s="1"/>
  <c r="B117" i="109" s="1"/>
  <c r="B119" i="109" s="1"/>
  <c r="B121" i="109" s="1"/>
  <c r="B123" i="109" s="1"/>
  <c r="B125" i="109" s="1"/>
  <c r="B127" i="109" s="1"/>
  <c r="B129" i="109" s="1"/>
  <c r="B131" i="109" s="1"/>
  <c r="B133" i="109" s="1"/>
  <c r="B135" i="109" s="1"/>
  <c r="B137" i="109" s="1"/>
  <c r="B139" i="109" s="1"/>
  <c r="B141" i="109" s="1"/>
  <c r="B143" i="109" s="1"/>
  <c r="B145" i="109" s="1"/>
  <c r="B147" i="109" s="1"/>
  <c r="B149" i="109" s="1"/>
  <c r="B151" i="109" s="1"/>
  <c r="K4" i="109"/>
  <c r="H22" i="41" l="1"/>
  <c r="A27" i="53" l="1"/>
  <c r="C27" i="53"/>
  <c r="B61" i="51" l="1"/>
  <c r="B63" i="51" s="1"/>
  <c r="B65" i="51" s="1"/>
  <c r="B67" i="51" s="1"/>
  <c r="B69" i="51" s="1"/>
  <c r="B71" i="51" s="1"/>
  <c r="B73" i="51" s="1"/>
  <c r="B75" i="51" s="1"/>
  <c r="B77" i="51" s="1"/>
  <c r="B79" i="51" s="1"/>
  <c r="B81" i="51" s="1"/>
  <c r="B83" i="51" s="1"/>
  <c r="B85" i="51" s="1"/>
  <c r="B87" i="51" s="1"/>
  <c r="B89" i="51" s="1"/>
  <c r="B91" i="51" s="1"/>
  <c r="B93" i="51" s="1"/>
  <c r="B95" i="51" s="1"/>
  <c r="B97" i="51" s="1"/>
  <c r="B99" i="51" s="1"/>
  <c r="B113" i="51" s="1"/>
  <c r="B115" i="51" s="1"/>
  <c r="B117" i="51" s="1"/>
  <c r="B119" i="51" s="1"/>
  <c r="B121" i="51" s="1"/>
  <c r="B123" i="51" s="1"/>
  <c r="B125" i="51" s="1"/>
  <c r="B127" i="51" s="1"/>
  <c r="B129" i="51" s="1"/>
  <c r="B131" i="51" s="1"/>
  <c r="B133" i="51" s="1"/>
  <c r="B135" i="51" s="1"/>
  <c r="B137" i="51" s="1"/>
  <c r="B139" i="51" s="1"/>
  <c r="B141" i="51" s="1"/>
  <c r="B143" i="51" s="1"/>
  <c r="B145" i="51" s="1"/>
  <c r="B147" i="51" s="1"/>
  <c r="B149" i="51" s="1"/>
  <c r="B151" i="51" s="1"/>
  <c r="B63" i="10"/>
  <c r="B65" i="10" s="1"/>
  <c r="B67" i="10" s="1"/>
  <c r="B69" i="10" s="1"/>
  <c r="B71" i="10" s="1"/>
  <c r="B73" i="10" s="1"/>
  <c r="B75" i="10" s="1"/>
  <c r="B77" i="10" s="1"/>
  <c r="B79" i="10" s="1"/>
  <c r="B81" i="10" s="1"/>
  <c r="B83" i="10" s="1"/>
  <c r="B85" i="10" s="1"/>
  <c r="B87" i="10" s="1"/>
  <c r="B89" i="10" s="1"/>
  <c r="B91" i="10" s="1"/>
  <c r="B93" i="10" s="1"/>
  <c r="B95" i="10" s="1"/>
  <c r="B97" i="10" s="1"/>
  <c r="B99" i="10" s="1"/>
  <c r="B113" i="10" s="1"/>
  <c r="B115" i="10" s="1"/>
  <c r="B117" i="10" s="1"/>
  <c r="B119" i="10" s="1"/>
  <c r="B121" i="10" s="1"/>
  <c r="B123" i="10" s="1"/>
  <c r="B125" i="10" s="1"/>
  <c r="B127" i="10" s="1"/>
  <c r="B129" i="10" s="1"/>
  <c r="B131" i="10" s="1"/>
  <c r="B133" i="10" s="1"/>
  <c r="B135" i="10" s="1"/>
  <c r="B137" i="10" s="1"/>
  <c r="B139" i="10" s="1"/>
  <c r="B141" i="10" s="1"/>
  <c r="B143" i="10" s="1"/>
  <c r="B145" i="10" s="1"/>
  <c r="B147" i="10" s="1"/>
  <c r="B149" i="10" s="1"/>
  <c r="B151" i="10" s="1"/>
  <c r="C55" i="53" l="1"/>
  <c r="A55" i="53"/>
  <c r="AZ30" i="41" l="1"/>
  <c r="AZ31" i="41"/>
  <c r="AY2" i="41" l="1"/>
  <c r="AZ10" i="41"/>
  <c r="D9" i="41" l="1"/>
  <c r="AZ24" i="41"/>
  <c r="AZ18" i="41"/>
  <c r="AZ16" i="41"/>
  <c r="AZ17" i="41"/>
  <c r="AZ29" i="41" l="1"/>
  <c r="AZ28" i="41"/>
  <c r="AZ27" i="41"/>
  <c r="AZ26" i="41"/>
  <c r="AZ25" i="41"/>
  <c r="AZ23" i="41"/>
  <c r="AZ22" i="41"/>
  <c r="AZ21" i="41"/>
  <c r="AZ20" i="41"/>
  <c r="AZ19" i="41"/>
  <c r="AZ5" i="41"/>
  <c r="AZ6" i="41"/>
  <c r="AZ7" i="41"/>
  <c r="AZ8" i="41"/>
  <c r="AZ9" i="41"/>
  <c r="AZ11" i="41"/>
  <c r="AZ12" i="41"/>
  <c r="AZ13" i="41"/>
  <c r="AZ14" i="41"/>
  <c r="AZ15" i="41"/>
  <c r="AZ4" i="41"/>
  <c r="G31" i="53" l="1"/>
  <c r="G20" i="53"/>
  <c r="G66" i="53"/>
  <c r="G35" i="53"/>
  <c r="G34" i="53"/>
  <c r="G67" i="53"/>
  <c r="G21" i="53"/>
  <c r="G23" i="53"/>
  <c r="G24" i="53"/>
  <c r="G32" i="53"/>
  <c r="Q105" i="51"/>
  <c r="Q53" i="51"/>
  <c r="Q105" i="10"/>
  <c r="Q53" i="10"/>
  <c r="G69" i="53" l="1"/>
  <c r="G47" i="53" l="1"/>
  <c r="G45" i="53"/>
  <c r="G43" i="53"/>
  <c r="H25" i="41" l="1"/>
  <c r="H26" i="41"/>
  <c r="H27" i="41"/>
  <c r="H28" i="41"/>
  <c r="I25" i="41"/>
  <c r="I26" i="41"/>
  <c r="I27" i="41"/>
  <c r="I28" i="41"/>
  <c r="J25" i="41"/>
  <c r="J28" i="41"/>
  <c r="J27" i="41"/>
  <c r="J26" i="41"/>
  <c r="N73" i="41" l="1"/>
  <c r="N74" i="41"/>
  <c r="L74" i="41" s="1"/>
  <c r="O74" i="41" s="1"/>
  <c r="L77" i="41"/>
  <c r="O77" i="41" s="1"/>
  <c r="A1" i="21" l="1"/>
  <c r="H20" i="41" l="1"/>
  <c r="B55" i="120" l="1"/>
  <c r="B55" i="116"/>
  <c r="B55" i="6"/>
  <c r="H38" i="41"/>
  <c r="H37" i="41"/>
  <c r="H36" i="41"/>
  <c r="H35" i="41"/>
  <c r="H34" i="41"/>
  <c r="H33" i="41"/>
  <c r="H32" i="41"/>
  <c r="H31" i="41"/>
  <c r="H30" i="41"/>
  <c r="H29" i="41"/>
  <c r="H24" i="41"/>
  <c r="H23" i="41"/>
  <c r="H21" i="41"/>
  <c r="B46" i="27" l="1"/>
  <c r="B47" i="25"/>
  <c r="B48" i="21"/>
  <c r="B42" i="23"/>
  <c r="N2" i="1" l="1"/>
  <c r="N43" i="41"/>
  <c r="L43" i="41" s="1"/>
  <c r="O43" i="41" s="1"/>
  <c r="K4" i="25" l="1"/>
  <c r="G17" i="53" l="1"/>
  <c r="G16" i="53"/>
  <c r="G15" i="53"/>
  <c r="G14" i="53"/>
  <c r="C14" i="53"/>
  <c r="C17" i="53" s="1"/>
  <c r="A14" i="53"/>
  <c r="A15" i="53" s="1"/>
  <c r="C16" i="53" l="1"/>
  <c r="A16" i="53"/>
  <c r="C15" i="53"/>
  <c r="A17" i="53"/>
  <c r="N46" i="41" l="1"/>
  <c r="L46" i="41" s="1"/>
  <c r="O46" i="41" s="1"/>
  <c r="G12" i="6" l="1"/>
  <c r="H12" i="6"/>
  <c r="I12" i="6"/>
  <c r="J12" i="6"/>
  <c r="K12" i="6"/>
  <c r="L12" i="6"/>
  <c r="M12" i="6"/>
  <c r="N12" i="6"/>
  <c r="O12" i="6"/>
  <c r="P12" i="6"/>
  <c r="G13" i="6"/>
  <c r="H13" i="6"/>
  <c r="I13" i="6"/>
  <c r="J13" i="6"/>
  <c r="K13" i="6"/>
  <c r="L13" i="6"/>
  <c r="M13" i="6"/>
  <c r="N13" i="6"/>
  <c r="O13" i="6"/>
  <c r="P13" i="6"/>
  <c r="G14" i="6"/>
  <c r="H14" i="6"/>
  <c r="I14" i="6"/>
  <c r="J14" i="6"/>
  <c r="K14" i="6"/>
  <c r="L14" i="6"/>
  <c r="M14" i="6"/>
  <c r="N14" i="6"/>
  <c r="O14" i="6"/>
  <c r="P14" i="6"/>
  <c r="G15" i="6"/>
  <c r="H15" i="6"/>
  <c r="I15" i="6"/>
  <c r="J15" i="6"/>
  <c r="K15" i="6"/>
  <c r="L15" i="6"/>
  <c r="M15" i="6"/>
  <c r="N15" i="6"/>
  <c r="O15" i="6"/>
  <c r="P15" i="6"/>
  <c r="G16" i="6"/>
  <c r="H16" i="6"/>
  <c r="I16" i="6"/>
  <c r="J16" i="6"/>
  <c r="K16" i="6"/>
  <c r="L16" i="6"/>
  <c r="M16" i="6"/>
  <c r="N16" i="6"/>
  <c r="O16" i="6"/>
  <c r="P16" i="6"/>
  <c r="G17" i="6"/>
  <c r="H17" i="6"/>
  <c r="I17" i="6"/>
  <c r="J17" i="6"/>
  <c r="K17" i="6"/>
  <c r="L17" i="6"/>
  <c r="M17" i="6"/>
  <c r="N17" i="6"/>
  <c r="O17" i="6"/>
  <c r="P17" i="6"/>
  <c r="G18" i="6"/>
  <c r="H18" i="6"/>
  <c r="I18" i="6"/>
  <c r="J18" i="6"/>
  <c r="K18" i="6"/>
  <c r="L18" i="6"/>
  <c r="M18" i="6"/>
  <c r="N18" i="6"/>
  <c r="O18" i="6"/>
  <c r="P18" i="6"/>
  <c r="G19" i="6"/>
  <c r="H19" i="6"/>
  <c r="I19" i="6"/>
  <c r="J19" i="6"/>
  <c r="K19" i="6"/>
  <c r="L19" i="6"/>
  <c r="M19" i="6"/>
  <c r="N19" i="6"/>
  <c r="O19" i="6"/>
  <c r="P19" i="6"/>
  <c r="G20" i="6"/>
  <c r="H20" i="6"/>
  <c r="I20" i="6"/>
  <c r="J20" i="6"/>
  <c r="K20" i="6"/>
  <c r="L20" i="6"/>
  <c r="M20" i="6"/>
  <c r="N20" i="6"/>
  <c r="O20" i="6"/>
  <c r="P20" i="6"/>
  <c r="J21" i="6"/>
  <c r="G30" i="6" l="1"/>
  <c r="J30" i="6" s="1"/>
  <c r="G71" i="53"/>
  <c r="G68" i="53"/>
  <c r="G65" i="53"/>
  <c r="G64" i="53"/>
  <c r="G53" i="53"/>
  <c r="G52" i="53"/>
  <c r="G46" i="53"/>
  <c r="G44" i="53"/>
  <c r="G42" i="53"/>
  <c r="G41" i="53"/>
  <c r="G40" i="53"/>
  <c r="G39" i="53"/>
  <c r="G38" i="53"/>
  <c r="G37" i="53"/>
  <c r="G36" i="53"/>
  <c r="G33" i="53"/>
  <c r="G30" i="53"/>
  <c r="G29" i="53"/>
  <c r="G26" i="53"/>
  <c r="G25" i="53"/>
  <c r="G22" i="53"/>
  <c r="G19" i="53"/>
  <c r="G18" i="53"/>
  <c r="G7" i="53"/>
  <c r="G6" i="53"/>
  <c r="B28" i="27" l="1"/>
  <c r="G55" i="53" l="1"/>
  <c r="G54" i="53"/>
  <c r="E33" i="27" l="1"/>
  <c r="E31" i="27"/>
  <c r="K6" i="27"/>
  <c r="E37" i="25" l="1"/>
  <c r="E35" i="25"/>
  <c r="E30" i="23"/>
  <c r="K5" i="23"/>
  <c r="E35" i="21"/>
  <c r="K5" i="21"/>
  <c r="K6" i="19"/>
  <c r="K6" i="18"/>
  <c r="K108" i="51"/>
  <c r="K56" i="51"/>
  <c r="K4" i="51"/>
  <c r="K108" i="10"/>
  <c r="K56" i="10"/>
  <c r="K4" i="10"/>
  <c r="E45" i="6"/>
  <c r="K4" i="6"/>
  <c r="D49" i="1"/>
  <c r="D48" i="1"/>
  <c r="D47" i="1"/>
  <c r="D46" i="1"/>
  <c r="D45" i="1"/>
  <c r="J14" i="1"/>
  <c r="J13" i="1"/>
  <c r="J11" i="1"/>
  <c r="P1" i="25" l="1"/>
  <c r="O1" i="23"/>
  <c r="O1" i="21"/>
  <c r="A2" i="27"/>
  <c r="A1" i="27"/>
  <c r="A2" i="25"/>
  <c r="A1" i="25"/>
  <c r="A2" i="23"/>
  <c r="A1" i="23"/>
  <c r="A2" i="21"/>
  <c r="A2" i="19"/>
  <c r="A2" i="18"/>
  <c r="A106" i="51"/>
  <c r="A105" i="51"/>
  <c r="A54" i="51"/>
  <c r="A53" i="51"/>
  <c r="A2" i="51"/>
  <c r="A106" i="10"/>
  <c r="A105" i="10"/>
  <c r="A54" i="10"/>
  <c r="A53" i="10"/>
  <c r="A2" i="10"/>
  <c r="A2" i="6"/>
  <c r="A1" i="19"/>
  <c r="A1" i="18"/>
  <c r="A1" i="51"/>
  <c r="A1" i="10"/>
  <c r="A1" i="6"/>
  <c r="C71" i="53"/>
  <c r="A71" i="53"/>
  <c r="C70" i="53"/>
  <c r="A70" i="53"/>
  <c r="C68" i="53"/>
  <c r="C69" i="53" s="1"/>
  <c r="A68" i="53"/>
  <c r="A69" i="53" s="1"/>
  <c r="C56" i="53"/>
  <c r="A56" i="53"/>
  <c r="C54" i="53"/>
  <c r="A54" i="53"/>
  <c r="C53" i="53"/>
  <c r="A53" i="53"/>
  <c r="C52" i="53"/>
  <c r="C51" i="53"/>
  <c r="A51" i="53"/>
  <c r="C50" i="53"/>
  <c r="A50" i="53"/>
  <c r="C49" i="53"/>
  <c r="A49" i="53"/>
  <c r="C48" i="53"/>
  <c r="A48" i="53"/>
  <c r="C46" i="53"/>
  <c r="C47" i="53" s="1"/>
  <c r="A46" i="53"/>
  <c r="A47" i="53" s="1"/>
  <c r="C44" i="53"/>
  <c r="C45" i="53" s="1"/>
  <c r="C42" i="53"/>
  <c r="C43" i="53" s="1"/>
  <c r="A42" i="53"/>
  <c r="A43" i="53" s="1"/>
  <c r="C64" i="53"/>
  <c r="C65" i="53" s="1"/>
  <c r="C66" i="53" s="1"/>
  <c r="C67" i="53" s="1"/>
  <c r="C41" i="53"/>
  <c r="A41" i="53"/>
  <c r="C40" i="53"/>
  <c r="A40" i="53"/>
  <c r="A36" i="53"/>
  <c r="C33" i="53"/>
  <c r="C34" i="53" s="1"/>
  <c r="C35" i="53" s="1"/>
  <c r="A33" i="53"/>
  <c r="A34" i="53" s="1"/>
  <c r="A35" i="53" s="1"/>
  <c r="C29" i="53"/>
  <c r="C30" i="53" s="1"/>
  <c r="C31" i="53" s="1"/>
  <c r="C32" i="53" s="1"/>
  <c r="A29" i="53"/>
  <c r="A30" i="53" s="1"/>
  <c r="A31" i="53" s="1"/>
  <c r="A32" i="53" s="1"/>
  <c r="C28" i="53"/>
  <c r="A28" i="53"/>
  <c r="C26" i="53"/>
  <c r="A26" i="53"/>
  <c r="C25" i="53"/>
  <c r="A25" i="53"/>
  <c r="C22" i="53"/>
  <c r="C23" i="53" s="1"/>
  <c r="C24" i="53" s="1"/>
  <c r="A22" i="53"/>
  <c r="A23" i="53" s="1"/>
  <c r="A24" i="53" s="1"/>
  <c r="C18" i="53"/>
  <c r="A18" i="53"/>
  <c r="C6" i="53"/>
  <c r="A6" i="53"/>
  <c r="A37" i="53" l="1"/>
  <c r="A38" i="53"/>
  <c r="A39" i="53"/>
  <c r="A63" i="42" l="1"/>
  <c r="A56" i="42"/>
  <c r="A49" i="42"/>
  <c r="N48" i="41" l="1"/>
  <c r="L48" i="41" s="1"/>
  <c r="L73" i="41" l="1"/>
  <c r="O73" i="41" s="1"/>
  <c r="N58" i="41"/>
  <c r="L58" i="41" s="1"/>
  <c r="O58" i="41" s="1"/>
  <c r="C40" i="42" s="1"/>
  <c r="N59" i="41"/>
  <c r="L59" i="41" s="1"/>
  <c r="O59" i="41" s="1"/>
  <c r="C41" i="42" s="1"/>
  <c r="N60" i="41"/>
  <c r="N61" i="41"/>
  <c r="N62" i="41"/>
  <c r="N63" i="41"/>
  <c r="N64" i="41"/>
  <c r="N65" i="41"/>
  <c r="N66" i="41"/>
  <c r="N67" i="41"/>
  <c r="N68" i="41"/>
  <c r="N69" i="41"/>
  <c r="N70" i="41"/>
  <c r="N71" i="41"/>
  <c r="N72" i="41"/>
  <c r="L70" i="41" l="1"/>
  <c r="O70" i="41" s="1"/>
  <c r="L66" i="41"/>
  <c r="O66" i="41" s="1"/>
  <c r="L62" i="41"/>
  <c r="O62" i="41" s="1"/>
  <c r="L69" i="41"/>
  <c r="O69" i="41" s="1"/>
  <c r="L65" i="41"/>
  <c r="O65" i="41" s="1"/>
  <c r="L61" i="41"/>
  <c r="O61" i="41" s="1"/>
  <c r="O72" i="41"/>
  <c r="L68" i="41"/>
  <c r="O68" i="41" s="1"/>
  <c r="L64" i="41"/>
  <c r="O64" i="41" s="1"/>
  <c r="L60" i="41"/>
  <c r="O60" i="41" s="1"/>
  <c r="C42" i="42" s="1"/>
  <c r="L71" i="41"/>
  <c r="O71" i="41" s="1"/>
  <c r="L67" i="41"/>
  <c r="O67" i="41" s="1"/>
  <c r="L63" i="41"/>
  <c r="O63" i="41" s="1"/>
  <c r="E26" i="53"/>
  <c r="E25" i="53"/>
  <c r="E22" i="53"/>
  <c r="E18" i="53"/>
  <c r="C19" i="53"/>
  <c r="C20" i="53" s="1"/>
  <c r="C21" i="53" s="1"/>
  <c r="A19" i="53"/>
  <c r="A20" i="53" s="1"/>
  <c r="A21" i="53" s="1"/>
  <c r="A7" i="53"/>
  <c r="A8" i="53" s="1"/>
  <c r="A9" i="53" s="1"/>
  <c r="A10" i="53" s="1"/>
  <c r="A11" i="53" s="1"/>
  <c r="C44" i="42" l="1"/>
  <c r="C43" i="42"/>
  <c r="C7" i="53"/>
  <c r="C8" i="53" s="1"/>
  <c r="C9" i="53" s="1"/>
  <c r="C10" i="53" s="1"/>
  <c r="C11" i="53" s="1"/>
  <c r="C12" i="53" s="1"/>
  <c r="C13" i="53" s="1"/>
  <c r="A13" i="53"/>
  <c r="A12" i="53"/>
  <c r="N41" i="41" l="1"/>
  <c r="L41" i="41" s="1"/>
  <c r="N81" i="41"/>
  <c r="N82" i="41"/>
  <c r="N83" i="41"/>
  <c r="N84" i="41"/>
  <c r="L84" i="41" s="1"/>
  <c r="N85" i="41"/>
  <c r="L85" i="41" s="1"/>
  <c r="N80" i="41"/>
  <c r="L80" i="41" s="1"/>
  <c r="L82" i="41" l="1"/>
  <c r="O82" i="41" s="1"/>
  <c r="L83" i="41"/>
  <c r="O83" i="41" s="1"/>
  <c r="L81" i="41"/>
  <c r="O81" i="41" s="1"/>
  <c r="O80" i="41"/>
  <c r="N57" i="41"/>
  <c r="L57" i="41" s="1"/>
  <c r="N56" i="41"/>
  <c r="L56" i="41" s="1"/>
  <c r="N54" i="41"/>
  <c r="L54" i="41" s="1"/>
  <c r="N55" i="41"/>
  <c r="L55" i="41" s="1"/>
  <c r="N47" i="41"/>
  <c r="L47" i="41" s="1"/>
  <c r="N50" i="41"/>
  <c r="L50" i="41" s="1"/>
  <c r="N51" i="41"/>
  <c r="L51" i="41" s="1"/>
  <c r="N52" i="41"/>
  <c r="L52" i="41" s="1"/>
  <c r="N53" i="41"/>
  <c r="L53" i="41" s="1"/>
  <c r="O53" i="41" s="1"/>
  <c r="N49" i="41"/>
  <c r="L49" i="41" s="1"/>
  <c r="N42" i="41"/>
  <c r="L42" i="41" s="1"/>
  <c r="N44" i="41"/>
  <c r="L44" i="41" s="1"/>
  <c r="N45" i="41"/>
  <c r="L45" i="41" s="1"/>
  <c r="O56" i="41" l="1"/>
  <c r="C38" i="42" s="1"/>
  <c r="O44" i="41"/>
  <c r="O52" i="41"/>
  <c r="O51" i="41"/>
  <c r="C53" i="42" s="1"/>
  <c r="C60" i="42" s="1"/>
  <c r="C67" i="42" s="1"/>
  <c r="O45" i="41"/>
  <c r="C34" i="42" s="1"/>
  <c r="O49" i="41"/>
  <c r="O50" i="41"/>
  <c r="O57" i="41"/>
  <c r="C39" i="42" s="1"/>
  <c r="O42" i="41"/>
  <c r="O41" i="41"/>
  <c r="C31" i="42" l="1"/>
  <c r="C51" i="42"/>
  <c r="C58" i="42" s="1"/>
  <c r="C65" i="42" s="1"/>
  <c r="C52" i="42"/>
  <c r="C59" i="42" s="1"/>
  <c r="C66" i="42" s="1"/>
  <c r="C54" i="42"/>
  <c r="C61" i="42" s="1"/>
  <c r="C68" i="42" s="1"/>
  <c r="C30" i="42"/>
  <c r="A23" i="1"/>
  <c r="C33" i="42"/>
  <c r="A36" i="1"/>
  <c r="A28" i="1"/>
  <c r="A39" i="1"/>
  <c r="A41" i="1"/>
  <c r="A33" i="1"/>
  <c r="A30" i="1"/>
  <c r="A40" i="1"/>
  <c r="C32" i="42"/>
  <c r="A27" i="1"/>
  <c r="A31" i="1"/>
  <c r="A37" i="1"/>
  <c r="A38" i="1"/>
  <c r="A24" i="1"/>
  <c r="A29" i="1"/>
  <c r="A34" i="1"/>
  <c r="A35" i="1"/>
  <c r="A25" i="1" l="1"/>
  <c r="A32" i="1"/>
  <c r="A26" i="1"/>
  <c r="P23" i="6" l="1"/>
  <c r="E2" i="53" l="1"/>
  <c r="O23" i="6" l="1"/>
  <c r="N23" i="6"/>
  <c r="M23" i="6"/>
  <c r="L23" i="6"/>
  <c r="K23" i="6"/>
  <c r="J23" i="6"/>
  <c r="I23" i="6"/>
  <c r="H23" i="6"/>
  <c r="G23" i="6"/>
  <c r="P22" i="6"/>
  <c r="O22" i="6"/>
  <c r="N22" i="6"/>
  <c r="M22" i="6"/>
  <c r="L22" i="6"/>
  <c r="K22" i="6"/>
  <c r="J22" i="6"/>
  <c r="I22" i="6"/>
  <c r="H22" i="6"/>
  <c r="G22" i="6"/>
  <c r="P21" i="6"/>
  <c r="O21" i="6"/>
  <c r="N21" i="6"/>
  <c r="M21" i="6"/>
  <c r="L21" i="6"/>
  <c r="K21" i="6"/>
  <c r="I21" i="6"/>
  <c r="H21" i="6"/>
  <c r="G21" i="6"/>
  <c r="C20" i="1" l="1"/>
</calcChain>
</file>

<file path=xl/comments1.xml><?xml version="1.0" encoding="utf-8"?>
<comments xmlns="http://schemas.openxmlformats.org/spreadsheetml/2006/main">
  <authors>
    <author>Initialinstall</author>
    <author>福島　琢二</author>
  </authors>
  <commentList>
    <comment ref="AI5" authorId="0" shapeId="0">
      <text>
        <r>
          <rPr>
            <b/>
            <sz val="18"/>
            <color indexed="10"/>
            <rFont val="ＭＳ Ｐゴシック"/>
            <family val="3"/>
            <charset val="128"/>
          </rPr>
          <t>評価項目の設定がない場合、ここで編集</t>
        </r>
      </text>
    </comment>
    <comment ref="C6" authorId="0" shapeId="0">
      <text>
        <r>
          <rPr>
            <b/>
            <sz val="22"/>
            <color indexed="10"/>
            <rFont val="ＭＳ Ｐゴシック"/>
            <family val="3"/>
            <charset val="128"/>
          </rPr>
          <t>ここに入力</t>
        </r>
      </text>
    </comment>
    <comment ref="B8" authorId="1" shapeId="0">
      <text>
        <r>
          <rPr>
            <b/>
            <sz val="9"/>
            <color indexed="81"/>
            <rFont val="ＭＳ Ｐゴシック"/>
            <family val="3"/>
            <charset val="128"/>
          </rPr>
          <t>島根県が定める発注工事種別</t>
        </r>
      </text>
    </comment>
    <comment ref="AD8" authorId="0" shapeId="0">
      <text>
        <r>
          <rPr>
            <sz val="14"/>
            <color indexed="81"/>
            <rFont val="ＭＳ Ｐゴシック"/>
            <family val="3"/>
            <charset val="128"/>
          </rPr>
          <t>項目が不足する場合
ここに入力</t>
        </r>
      </text>
    </comment>
    <comment ref="B9" authorId="1" shapeId="0">
      <text>
        <r>
          <rPr>
            <b/>
            <sz val="9"/>
            <color indexed="81"/>
            <rFont val="ＭＳ Ｐゴシック"/>
            <family val="3"/>
            <charset val="128"/>
          </rPr>
          <t>建設業法に基づく許可業種</t>
        </r>
      </text>
    </comment>
    <comment ref="AI9" authorId="0" shapeId="0">
      <text>
        <r>
          <rPr>
            <sz val="14"/>
            <color indexed="81"/>
            <rFont val="ＭＳ Ｐゴシック"/>
            <family val="3"/>
            <charset val="128"/>
          </rPr>
          <t>項目が不足する場合
ここに入力</t>
        </r>
      </text>
    </comment>
    <comment ref="O11" authorId="0" shapeId="0">
      <text>
        <r>
          <rPr>
            <sz val="14"/>
            <color indexed="81"/>
            <rFont val="ＭＳ Ｐゴシック"/>
            <family val="3"/>
            <charset val="128"/>
          </rPr>
          <t>項目が不足する場合
ここに入力</t>
        </r>
      </text>
    </comment>
    <comment ref="M12" authorId="0" shapeId="0">
      <text>
        <r>
          <rPr>
            <sz val="14"/>
            <color indexed="81"/>
            <rFont val="ＭＳ Ｐゴシック"/>
            <family val="3"/>
            <charset val="128"/>
          </rPr>
          <t>項目が不足する場合
ここに入力</t>
        </r>
      </text>
    </comment>
    <comment ref="O12" authorId="0" shapeId="0">
      <text>
        <r>
          <rPr>
            <sz val="14"/>
            <color indexed="81"/>
            <rFont val="ＭＳ Ｐゴシック"/>
            <family val="3"/>
            <charset val="128"/>
          </rPr>
          <t>項目が不足する場合
ここに入力</t>
        </r>
      </text>
    </comment>
    <comment ref="Q12" authorId="0" shapeId="0">
      <text>
        <r>
          <rPr>
            <sz val="14"/>
            <color indexed="81"/>
            <rFont val="ＭＳ Ｐゴシック"/>
            <family val="3"/>
            <charset val="128"/>
          </rPr>
          <t>項目が不足する場合
ここに入力</t>
        </r>
      </text>
    </comment>
    <comment ref="L13" authorId="0" shapeId="0">
      <text>
        <r>
          <rPr>
            <sz val="14"/>
            <color indexed="81"/>
            <rFont val="ＭＳ Ｐゴシック"/>
            <family val="3"/>
            <charset val="128"/>
          </rPr>
          <t>項目が不足する場合
ここに入力</t>
        </r>
      </text>
    </comment>
    <comment ref="R16" authorId="0" shapeId="0">
      <text>
        <r>
          <rPr>
            <sz val="14"/>
            <color indexed="81"/>
            <rFont val="ＭＳ Ｐゴシック"/>
            <family val="3"/>
            <charset val="128"/>
          </rPr>
          <t>項目が不足する場合
ここに入力</t>
        </r>
      </text>
    </comment>
    <comment ref="AC17" authorId="0" shapeId="0">
      <text>
        <r>
          <rPr>
            <sz val="14"/>
            <color indexed="81"/>
            <rFont val="ＭＳ Ｐゴシック"/>
            <family val="3"/>
            <charset val="128"/>
          </rPr>
          <t>項目が不足する場合
ここに入力</t>
        </r>
      </text>
    </comment>
    <comment ref="G20" authorId="0" shapeId="0">
      <text>
        <r>
          <rPr>
            <b/>
            <sz val="22"/>
            <color indexed="10"/>
            <rFont val="ＭＳ Ｐゴシック"/>
            <family val="3"/>
            <charset val="128"/>
          </rPr>
          <t>ここに入力</t>
        </r>
      </text>
    </comment>
    <comment ref="T22" authorId="0" shapeId="0">
      <text>
        <r>
          <rPr>
            <sz val="14"/>
            <color indexed="81"/>
            <rFont val="ＭＳ Ｐゴシック"/>
            <family val="3"/>
            <charset val="128"/>
          </rPr>
          <t>項目が不足する場合
ここに入力</t>
        </r>
      </text>
    </comment>
    <comment ref="U22" authorId="0" shapeId="0">
      <text>
        <r>
          <rPr>
            <sz val="14"/>
            <color indexed="81"/>
            <rFont val="ＭＳ Ｐゴシック"/>
            <family val="3"/>
            <charset val="128"/>
          </rPr>
          <t>項目が不足する場合
ここに入力</t>
        </r>
      </text>
    </comment>
    <comment ref="N29" authorId="0" shapeId="0">
      <text>
        <r>
          <rPr>
            <sz val="14"/>
            <color indexed="81"/>
            <rFont val="ＭＳ Ｐゴシック"/>
            <family val="3"/>
            <charset val="128"/>
          </rPr>
          <t>項目が不足する場合
ここに入力</t>
        </r>
      </text>
    </comment>
    <comment ref="O40" authorId="0" shapeId="0">
      <text>
        <r>
          <rPr>
            <b/>
            <sz val="18"/>
            <color indexed="10"/>
            <rFont val="ＭＳ Ｐゴシック"/>
            <family val="3"/>
            <charset val="128"/>
          </rPr>
          <t>表紙記載文をここで編集（必要に応じて）</t>
        </r>
      </text>
    </comment>
  </commentList>
</comments>
</file>

<file path=xl/comments10.xml><?xml version="1.0" encoding="utf-8"?>
<comments xmlns="http://schemas.openxmlformats.org/spreadsheetml/2006/main">
  <authors>
    <author>福島　琢二</author>
  </authors>
  <commentList>
    <comment ref="C7" authorId="0" shapeId="0">
      <text>
        <r>
          <rPr>
            <b/>
            <sz val="9"/>
            <color indexed="81"/>
            <rFont val="ＭＳ Ｐゴシック"/>
            <family val="3"/>
            <charset val="128"/>
          </rPr>
          <t>○○県土整備事務所など発注機関名を記入（略名可）</t>
        </r>
        <r>
          <rPr>
            <sz val="9"/>
            <color indexed="81"/>
            <rFont val="ＭＳ Ｐゴシック"/>
            <family val="3"/>
            <charset val="128"/>
          </rPr>
          <t xml:space="preserve">
</t>
        </r>
      </text>
    </comment>
    <comment ref="E7" authorId="0" shapeId="0">
      <text>
        <r>
          <rPr>
            <b/>
            <sz val="9"/>
            <color indexed="81"/>
            <rFont val="ＭＳ Ｐゴシック"/>
            <family val="3"/>
            <charset val="128"/>
          </rPr>
          <t>契約時における「島根県土木工事仕様書」等で確認</t>
        </r>
      </text>
    </comment>
  </commentList>
</comments>
</file>

<file path=xl/comments11.xml><?xml version="1.0" encoding="utf-8"?>
<comments xmlns="http://schemas.openxmlformats.org/spreadsheetml/2006/main">
  <authors>
    <author>福島　琢二</author>
  </authors>
  <commentList>
    <comment ref="C7" authorId="0" shapeId="0">
      <text>
        <r>
          <rPr>
            <b/>
            <sz val="9"/>
            <color indexed="81"/>
            <rFont val="ＭＳ Ｐゴシック"/>
            <family val="3"/>
            <charset val="128"/>
          </rPr>
          <t>○○県土整備事務所など発注機関名を記入（略名可）</t>
        </r>
        <r>
          <rPr>
            <sz val="9"/>
            <color indexed="81"/>
            <rFont val="ＭＳ Ｐゴシック"/>
            <family val="3"/>
            <charset val="128"/>
          </rPr>
          <t xml:space="preserve">
</t>
        </r>
      </text>
    </comment>
    <comment ref="E7" authorId="0" shapeId="0">
      <text>
        <r>
          <rPr>
            <b/>
            <sz val="9"/>
            <color indexed="81"/>
            <rFont val="ＭＳ Ｐゴシック"/>
            <family val="3"/>
            <charset val="128"/>
          </rPr>
          <t>契約時における「島根県土木工事仕様書」等で確認</t>
        </r>
      </text>
    </comment>
  </commentList>
</comments>
</file>

<file path=xl/comments12.xml><?xml version="1.0" encoding="utf-8"?>
<comments xmlns="http://schemas.openxmlformats.org/spreadsheetml/2006/main">
  <authors>
    <author>福島　琢二</author>
  </authors>
  <commentList>
    <comment ref="G30" authorId="0" shapeId="0">
      <text>
        <r>
          <rPr>
            <b/>
            <sz val="9"/>
            <color indexed="81"/>
            <rFont val="ＭＳ Ｐゴシック"/>
            <family val="3"/>
            <charset val="128"/>
          </rPr>
          <t>一覧表（別紙）の入力内容が自動計算</t>
        </r>
        <r>
          <rPr>
            <sz val="9"/>
            <color indexed="81"/>
            <rFont val="ＭＳ Ｐゴシック"/>
            <family val="3"/>
            <charset val="128"/>
          </rPr>
          <t xml:space="preserve">
</t>
        </r>
      </text>
    </comment>
    <comment ref="J30" authorId="0" shapeId="0">
      <text>
        <r>
          <rPr>
            <b/>
            <sz val="9"/>
            <color indexed="81"/>
            <rFont val="ＭＳ Ｐゴシック"/>
            <family val="3"/>
            <charset val="128"/>
          </rPr>
          <t>一覧表（別紙）の入力内容が自動計算</t>
        </r>
        <r>
          <rPr>
            <sz val="9"/>
            <color indexed="81"/>
            <rFont val="ＭＳ Ｐゴシック"/>
            <family val="3"/>
            <charset val="128"/>
          </rPr>
          <t xml:space="preserve">
</t>
        </r>
      </text>
    </comment>
  </commentList>
</comments>
</file>

<file path=xl/comments13.xml><?xml version="1.0" encoding="utf-8"?>
<comments xmlns="http://schemas.openxmlformats.org/spreadsheetml/2006/main">
  <authors>
    <author>福島　琢二</author>
  </authors>
  <commentList>
    <comment ref="C7" authorId="0" shapeId="0">
      <text>
        <r>
          <rPr>
            <b/>
            <sz val="9"/>
            <color indexed="81"/>
            <rFont val="ＭＳ Ｐゴシック"/>
            <family val="3"/>
            <charset val="128"/>
          </rPr>
          <t>○○県土整備事務所など発注機関名を記入（略名可）</t>
        </r>
        <r>
          <rPr>
            <sz val="9"/>
            <color indexed="81"/>
            <rFont val="ＭＳ Ｐゴシック"/>
            <family val="3"/>
            <charset val="128"/>
          </rPr>
          <t xml:space="preserve">
</t>
        </r>
      </text>
    </comment>
    <comment ref="E7" authorId="0" shapeId="0">
      <text>
        <r>
          <rPr>
            <b/>
            <sz val="9"/>
            <color indexed="81"/>
            <rFont val="ＭＳ Ｐゴシック"/>
            <family val="3"/>
            <charset val="128"/>
          </rPr>
          <t>契約時における「島根県土木工事仕様書」等で確認</t>
        </r>
      </text>
    </comment>
  </commentList>
</comments>
</file>

<file path=xl/comments14.xml><?xml version="1.0" encoding="utf-8"?>
<comments xmlns="http://schemas.openxmlformats.org/spreadsheetml/2006/main">
  <authors>
    <author>福島　琢二</author>
  </authors>
  <commentList>
    <comment ref="C7" authorId="0" shapeId="0">
      <text>
        <r>
          <rPr>
            <b/>
            <sz val="9"/>
            <color indexed="81"/>
            <rFont val="ＭＳ Ｐゴシック"/>
            <family val="3"/>
            <charset val="128"/>
          </rPr>
          <t>○○県土整備事務所など発注機関名を記入（略名可）</t>
        </r>
        <r>
          <rPr>
            <sz val="9"/>
            <color indexed="81"/>
            <rFont val="ＭＳ Ｐゴシック"/>
            <family val="3"/>
            <charset val="128"/>
          </rPr>
          <t xml:space="preserve">
</t>
        </r>
      </text>
    </comment>
    <comment ref="E7" authorId="0" shapeId="0">
      <text>
        <r>
          <rPr>
            <b/>
            <sz val="9"/>
            <color indexed="81"/>
            <rFont val="ＭＳ Ｐゴシック"/>
            <family val="3"/>
            <charset val="128"/>
          </rPr>
          <t>契約時における「島根県土木工事仕様書」等で確認</t>
        </r>
      </text>
    </comment>
  </commentList>
</comments>
</file>

<file path=xl/comments15.xml><?xml version="1.0" encoding="utf-8"?>
<comments xmlns="http://schemas.openxmlformats.org/spreadsheetml/2006/main">
  <authors>
    <author>福島　琢二</author>
  </authors>
  <commentList>
    <comment ref="C7" authorId="0" shapeId="0">
      <text>
        <r>
          <rPr>
            <b/>
            <sz val="9"/>
            <color indexed="81"/>
            <rFont val="ＭＳ Ｐゴシック"/>
            <family val="3"/>
            <charset val="128"/>
          </rPr>
          <t>○○県土整備事務所など発注機関名を記入（略名可）</t>
        </r>
        <r>
          <rPr>
            <sz val="9"/>
            <color indexed="81"/>
            <rFont val="ＭＳ Ｐゴシック"/>
            <family val="3"/>
            <charset val="128"/>
          </rPr>
          <t xml:space="preserve">
</t>
        </r>
      </text>
    </comment>
    <comment ref="E7" authorId="0" shapeId="0">
      <text>
        <r>
          <rPr>
            <b/>
            <sz val="9"/>
            <color indexed="81"/>
            <rFont val="ＭＳ Ｐゴシック"/>
            <family val="3"/>
            <charset val="128"/>
          </rPr>
          <t>契約時における「島根県土木工事仕様書」等で確認</t>
        </r>
      </text>
    </comment>
  </commentList>
</comments>
</file>

<file path=xl/comments16.xml><?xml version="1.0" encoding="utf-8"?>
<comments xmlns="http://schemas.openxmlformats.org/spreadsheetml/2006/main">
  <authors>
    <author>福島　琢二</author>
  </authors>
  <commentList>
    <comment ref="G10" authorId="0" shapeId="0">
      <text>
        <r>
          <rPr>
            <b/>
            <sz val="9"/>
            <color indexed="81"/>
            <rFont val="ＭＳ Ｐゴシック"/>
            <family val="3"/>
            <charset val="128"/>
          </rPr>
          <t>「有」、「無」を選択</t>
        </r>
      </text>
    </comment>
    <comment ref="G11" authorId="0" shapeId="0">
      <text>
        <r>
          <rPr>
            <b/>
            <sz val="9"/>
            <color indexed="81"/>
            <rFont val="ＭＳ Ｐゴシック"/>
            <family val="3"/>
            <charset val="128"/>
          </rPr>
          <t>「有」、「無」を選択</t>
        </r>
      </text>
    </comment>
  </commentList>
</comments>
</file>

<file path=xl/comments17.xml><?xml version="1.0" encoding="utf-8"?>
<comments xmlns="http://schemas.openxmlformats.org/spreadsheetml/2006/main">
  <authors>
    <author>福島　琢二</author>
  </authors>
  <commentList>
    <comment ref="G10" authorId="0" shapeId="0">
      <text>
        <r>
          <rPr>
            <b/>
            <sz val="9"/>
            <color indexed="81"/>
            <rFont val="ＭＳ Ｐゴシック"/>
            <family val="3"/>
            <charset val="128"/>
          </rPr>
          <t>「有」、「無」を選択</t>
        </r>
      </text>
    </comment>
    <comment ref="G11" authorId="0" shapeId="0">
      <text>
        <r>
          <rPr>
            <b/>
            <sz val="9"/>
            <color indexed="81"/>
            <rFont val="ＭＳ Ｐゴシック"/>
            <family val="3"/>
            <charset val="128"/>
          </rPr>
          <t>「有」、「無」を選択</t>
        </r>
      </text>
    </comment>
  </commentList>
</comments>
</file>

<file path=xl/comments18.xml><?xml version="1.0" encoding="utf-8"?>
<comments xmlns="http://schemas.openxmlformats.org/spreadsheetml/2006/main">
  <authors>
    <author>福島　琢二</author>
    <author>310361</author>
  </authors>
  <commentList>
    <comment ref="O1" authorId="0" shapeId="0">
      <text>
        <r>
          <rPr>
            <b/>
            <sz val="9"/>
            <color indexed="81"/>
            <rFont val="ＭＳ Ｐゴシック"/>
            <family val="3"/>
            <charset val="128"/>
          </rPr>
          <t>地域密着型表示箇所</t>
        </r>
        <r>
          <rPr>
            <sz val="9"/>
            <color indexed="81"/>
            <rFont val="ＭＳ Ｐゴシック"/>
            <family val="3"/>
            <charset val="128"/>
          </rPr>
          <t xml:space="preserve">
</t>
        </r>
      </text>
    </comment>
    <comment ref="A15" authorId="0" shapeId="0">
      <text>
        <r>
          <rPr>
            <b/>
            <sz val="9"/>
            <color indexed="81"/>
            <rFont val="ＭＳ Ｐゴシック"/>
            <family val="3"/>
            <charset val="128"/>
          </rPr>
          <t>○○県土整備事務所など発注機関名を記入（略名可）</t>
        </r>
        <r>
          <rPr>
            <sz val="9"/>
            <color indexed="81"/>
            <rFont val="ＭＳ Ｐゴシック"/>
            <family val="3"/>
            <charset val="128"/>
          </rPr>
          <t xml:space="preserve">
</t>
        </r>
      </text>
    </comment>
    <comment ref="N15" authorId="1" shapeId="0">
      <text>
        <r>
          <rPr>
            <b/>
            <sz val="12"/>
            <color indexed="81"/>
            <rFont val="ＭＳ Ｐゴシック"/>
            <family val="3"/>
            <charset val="128"/>
          </rPr>
          <t>旧市町村名等を記入</t>
        </r>
      </text>
    </comment>
    <comment ref="A20" authorId="0" shapeId="0">
      <text>
        <r>
          <rPr>
            <b/>
            <sz val="9"/>
            <color indexed="81"/>
            <rFont val="ＭＳ Ｐゴシック"/>
            <family val="3"/>
            <charset val="128"/>
          </rPr>
          <t>○○県土整備事務所など発注機関名を記入（略名可）</t>
        </r>
      </text>
    </comment>
    <comment ref="N20" authorId="1" shapeId="0">
      <text>
        <r>
          <rPr>
            <b/>
            <sz val="12"/>
            <color indexed="81"/>
            <rFont val="ＭＳ Ｐゴシック"/>
            <family val="3"/>
            <charset val="128"/>
          </rPr>
          <t>旧市町村名等を記入</t>
        </r>
      </text>
    </comment>
  </commentList>
</comments>
</file>

<file path=xl/comments19.xml><?xml version="1.0" encoding="utf-8"?>
<comments xmlns="http://schemas.openxmlformats.org/spreadsheetml/2006/main">
  <authors>
    <author>福島　琢二</author>
    <author>Windows ユーザー</author>
    <author>310361</author>
  </authors>
  <commentList>
    <comment ref="O1" authorId="0" shapeId="0">
      <text>
        <r>
          <rPr>
            <b/>
            <sz val="9"/>
            <color indexed="81"/>
            <rFont val="ＭＳ Ｐゴシック"/>
            <family val="3"/>
            <charset val="128"/>
          </rPr>
          <t>地域密着型表示箇所</t>
        </r>
        <r>
          <rPr>
            <sz val="9"/>
            <color indexed="81"/>
            <rFont val="ＭＳ Ｐゴシック"/>
            <family val="3"/>
            <charset val="128"/>
          </rPr>
          <t xml:space="preserve">
</t>
        </r>
      </text>
    </comment>
    <comment ref="A15" authorId="0" shapeId="0">
      <text>
        <r>
          <rPr>
            <b/>
            <sz val="9"/>
            <color indexed="81"/>
            <rFont val="ＭＳ Ｐゴシック"/>
            <family val="3"/>
            <charset val="128"/>
          </rPr>
          <t>○○県土整備事務所など発注機関名を記入（略名可）</t>
        </r>
        <r>
          <rPr>
            <sz val="9"/>
            <color indexed="81"/>
            <rFont val="ＭＳ Ｐゴシック"/>
            <family val="3"/>
            <charset val="128"/>
          </rPr>
          <t xml:space="preserve">
</t>
        </r>
      </text>
    </comment>
    <comment ref="I15" authorId="1" shapeId="0">
      <text>
        <r>
          <rPr>
            <b/>
            <sz val="12"/>
            <color indexed="81"/>
            <rFont val="MS P ゴシック"/>
            <family val="3"/>
            <charset val="128"/>
          </rPr>
          <t>プルダウンから選択</t>
        </r>
      </text>
    </comment>
    <comment ref="N15" authorId="2" shapeId="0">
      <text>
        <r>
          <rPr>
            <b/>
            <sz val="12"/>
            <color indexed="81"/>
            <rFont val="ＭＳ Ｐゴシック"/>
            <family val="3"/>
            <charset val="128"/>
          </rPr>
          <t>旧市町村名等を記入</t>
        </r>
      </text>
    </comment>
    <comment ref="A20" authorId="0" shapeId="0">
      <text>
        <r>
          <rPr>
            <b/>
            <sz val="9"/>
            <color indexed="81"/>
            <rFont val="ＭＳ Ｐゴシック"/>
            <family val="3"/>
            <charset val="128"/>
          </rPr>
          <t>○○県土整備事務所など発注機関名を記入（略名可）</t>
        </r>
        <r>
          <rPr>
            <sz val="9"/>
            <color indexed="81"/>
            <rFont val="ＭＳ Ｐゴシック"/>
            <family val="3"/>
            <charset val="128"/>
          </rPr>
          <t xml:space="preserve">
</t>
        </r>
      </text>
    </comment>
    <comment ref="I20" authorId="1" shapeId="0">
      <text>
        <r>
          <rPr>
            <b/>
            <sz val="12"/>
            <color indexed="81"/>
            <rFont val="MS P ゴシック"/>
            <family val="3"/>
            <charset val="128"/>
          </rPr>
          <t>プルダウンから選択</t>
        </r>
        <r>
          <rPr>
            <sz val="9"/>
            <color indexed="81"/>
            <rFont val="MS P ゴシック"/>
            <family val="3"/>
            <charset val="128"/>
          </rPr>
          <t xml:space="preserve">
</t>
        </r>
      </text>
    </comment>
    <comment ref="N20" authorId="2" shapeId="0">
      <text>
        <r>
          <rPr>
            <b/>
            <sz val="12"/>
            <color indexed="81"/>
            <rFont val="ＭＳ Ｐゴシック"/>
            <family val="3"/>
            <charset val="128"/>
          </rPr>
          <t>旧市町村名等を記入</t>
        </r>
      </text>
    </comment>
  </commentList>
</comments>
</file>

<file path=xl/comments2.xml><?xml version="1.0" encoding="utf-8"?>
<comments xmlns="http://schemas.openxmlformats.org/spreadsheetml/2006/main">
  <authors>
    <author>福島　琢二</author>
  </authors>
  <commentList>
    <comment ref="D18" authorId="0" shapeId="0">
      <text>
        <r>
          <rPr>
            <b/>
            <sz val="9"/>
            <color indexed="81"/>
            <rFont val="ＭＳ Ｐゴシック"/>
            <family val="3"/>
            <charset val="128"/>
          </rPr>
          <t>配置予定技術者②、配置予定技術者③を申請しない場合は、「氏名記入欄」及び「生年月日欄」に何も記入しないで下さい</t>
        </r>
      </text>
    </comment>
    <comment ref="B29" authorId="0" shapeId="0">
      <text>
        <r>
          <rPr>
            <b/>
            <sz val="9"/>
            <color indexed="81"/>
            <rFont val="ＭＳ Ｐゴシック"/>
            <family val="3"/>
            <charset val="128"/>
          </rPr>
          <t>リストから「有」、「無」どちらかを選択して下さい</t>
        </r>
      </text>
    </comment>
    <comment ref="B37" authorId="0" shapeId="0">
      <text>
        <r>
          <rPr>
            <b/>
            <sz val="9"/>
            <color indexed="81"/>
            <rFont val="ＭＳ Ｐゴシック"/>
            <family val="3"/>
            <charset val="128"/>
          </rPr>
          <t>リストから「有」、「無」どちらかを選択して下さい</t>
        </r>
      </text>
    </comment>
    <comment ref="B50" authorId="0" shapeId="0">
      <text>
        <r>
          <rPr>
            <b/>
            <sz val="9"/>
            <color indexed="81"/>
            <rFont val="ＭＳ Ｐゴシック"/>
            <family val="3"/>
            <charset val="128"/>
          </rPr>
          <t>リストから「有」、「無」どちらかを選択して下さい</t>
        </r>
      </text>
    </comment>
    <comment ref="B57" authorId="0" shapeId="0">
      <text>
        <r>
          <rPr>
            <b/>
            <sz val="9"/>
            <color indexed="81"/>
            <rFont val="ＭＳ Ｐゴシック"/>
            <family val="3"/>
            <charset val="128"/>
          </rPr>
          <t>リストから「有」、「無」どちらかを選択して下さい。
配置予定技術者②を申請しない場合は、何も記入しないで下さい。</t>
        </r>
      </text>
    </comment>
    <comment ref="B64" authorId="0" shapeId="0">
      <text>
        <r>
          <rPr>
            <b/>
            <sz val="9"/>
            <color indexed="81"/>
            <rFont val="ＭＳ Ｐゴシック"/>
            <family val="3"/>
            <charset val="128"/>
          </rPr>
          <t>リストから「有」、「無」どちらかを選択して下さい。
配置予定技術者③を申請しない場合は、何も記入しないで下さい。</t>
        </r>
      </text>
    </comment>
  </commentList>
</comments>
</file>

<file path=xl/comments20.xml><?xml version="1.0" encoding="utf-8"?>
<comments xmlns="http://schemas.openxmlformats.org/spreadsheetml/2006/main">
  <authors>
    <author>福島　琢二</author>
    <author>嘉田　一貴</author>
    <author>310361</author>
  </authors>
  <commentList>
    <comment ref="P1" authorId="0" shapeId="0">
      <text>
        <r>
          <rPr>
            <b/>
            <sz val="9"/>
            <color indexed="81"/>
            <rFont val="ＭＳ Ｐゴシック"/>
            <family val="3"/>
            <charset val="128"/>
          </rPr>
          <t>地域密着型表示箇所</t>
        </r>
        <r>
          <rPr>
            <sz val="9"/>
            <color indexed="81"/>
            <rFont val="ＭＳ Ｐゴシック"/>
            <family val="3"/>
            <charset val="128"/>
          </rPr>
          <t xml:space="preserve">
</t>
        </r>
      </text>
    </comment>
    <comment ref="C12" authorId="1" shapeId="0">
      <text>
        <r>
          <rPr>
            <b/>
            <sz val="9"/>
            <color indexed="10"/>
            <rFont val="MS P ゴシック"/>
            <family val="3"/>
            <charset val="128"/>
          </rPr>
          <t>１つの活動を複数日で行った場合、
全ての活動日を記入する</t>
        </r>
        <r>
          <rPr>
            <b/>
            <sz val="9"/>
            <color indexed="81"/>
            <rFont val="MS P ゴシック"/>
            <family val="3"/>
            <charset val="128"/>
          </rPr>
          <t>。</t>
        </r>
      </text>
    </comment>
    <comment ref="K12" authorId="2" shapeId="0">
      <text>
        <r>
          <rPr>
            <b/>
            <sz val="9"/>
            <color indexed="81"/>
            <rFont val="ＭＳ Ｐゴシック"/>
            <family val="3"/>
            <charset val="128"/>
          </rPr>
          <t>評価対象地域内であることが分かるよう記載
(例)○○市△△町</t>
        </r>
      </text>
    </comment>
    <comment ref="O12" authorId="1" shapeId="0">
      <text>
        <r>
          <rPr>
            <b/>
            <sz val="9"/>
            <color indexed="10"/>
            <rFont val="MS P ゴシック"/>
            <family val="3"/>
            <charset val="128"/>
          </rPr>
          <t>１つの活動を複数日で行った場合、
重複者を除いた合計人数とすること。
（延べ人数ではない）</t>
        </r>
      </text>
    </comment>
    <comment ref="K15" authorId="2" shapeId="0">
      <text>
        <r>
          <rPr>
            <b/>
            <sz val="9"/>
            <color indexed="81"/>
            <rFont val="ＭＳ Ｐゴシック"/>
            <family val="3"/>
            <charset val="128"/>
          </rPr>
          <t>評価対象地域内であることが分かるよう記載
(例)○○市△△町</t>
        </r>
      </text>
    </comment>
    <comment ref="C26" authorId="2" shapeId="0">
      <text>
        <r>
          <rPr>
            <b/>
            <sz val="9"/>
            <color indexed="81"/>
            <rFont val="ＭＳ Ｐゴシック"/>
            <family val="3"/>
            <charset val="128"/>
          </rPr>
          <t>評価対象地域内であることが分かるよう記載
(例)○○市△△町</t>
        </r>
      </text>
    </comment>
    <comment ref="C27" authorId="2" shapeId="0">
      <text>
        <r>
          <rPr>
            <b/>
            <sz val="9"/>
            <color indexed="81"/>
            <rFont val="ＭＳ Ｐゴシック"/>
            <family val="3"/>
            <charset val="128"/>
          </rPr>
          <t>評価対象地域内であることが分かるよう記載
(例)○○市△△町</t>
        </r>
      </text>
    </comment>
    <comment ref="C28" authorId="2" shapeId="0">
      <text>
        <r>
          <rPr>
            <b/>
            <sz val="9"/>
            <color indexed="81"/>
            <rFont val="ＭＳ Ｐゴシック"/>
            <family val="3"/>
            <charset val="128"/>
          </rPr>
          <t>愛護団体認定証記載の団体名を記入</t>
        </r>
        <r>
          <rPr>
            <sz val="9"/>
            <color indexed="81"/>
            <rFont val="ＭＳ Ｐゴシック"/>
            <family val="3"/>
            <charset val="128"/>
          </rPr>
          <t xml:space="preserve">
</t>
        </r>
      </text>
    </comment>
  </commentList>
</comments>
</file>

<file path=xl/comments21.xml><?xml version="1.0" encoding="utf-8"?>
<comments xmlns="http://schemas.openxmlformats.org/spreadsheetml/2006/main">
  <authors>
    <author>310361</author>
    <author>福島　琢二</author>
  </authors>
  <commentList>
    <comment ref="K10" authorId="0" shapeId="0">
      <text>
        <r>
          <rPr>
            <b/>
            <sz val="9"/>
            <color indexed="81"/>
            <rFont val="ＭＳ Ｐゴシック"/>
            <family val="3"/>
            <charset val="128"/>
          </rPr>
          <t>「有」、「無」を選択</t>
        </r>
      </text>
    </comment>
    <comment ref="N10" authorId="1" shapeId="0">
      <text>
        <r>
          <rPr>
            <b/>
            <sz val="9"/>
            <color indexed="81"/>
            <rFont val="ＭＳ Ｐゴシック"/>
            <family val="3"/>
            <charset val="128"/>
          </rPr>
          <t>認定期間を記入
（例）令和○年○月○日</t>
        </r>
      </text>
    </comment>
    <comment ref="K12" authorId="0" shapeId="0">
      <text>
        <r>
          <rPr>
            <b/>
            <sz val="9"/>
            <color indexed="81"/>
            <rFont val="ＭＳ Ｐゴシック"/>
            <family val="3"/>
            <charset val="128"/>
          </rPr>
          <t>「有」、「無」を選択</t>
        </r>
      </text>
    </comment>
  </commentList>
</comments>
</file>

<file path=xl/comments3.xml><?xml version="1.0" encoding="utf-8"?>
<comments xmlns="http://schemas.openxmlformats.org/spreadsheetml/2006/main">
  <authors>
    <author>福島　琢二</author>
  </authors>
  <commentList>
    <comment ref="E14" authorId="0" shapeId="0">
      <text>
        <r>
          <rPr>
            <b/>
            <sz val="14"/>
            <color indexed="81"/>
            <rFont val="ＭＳ Ｐゴシック"/>
            <family val="3"/>
            <charset val="128"/>
          </rPr>
          <t>実績が少ない工種で適用</t>
        </r>
      </text>
    </comment>
  </commentList>
</comments>
</file>

<file path=xl/comments4.xml><?xml version="1.0" encoding="utf-8"?>
<comments xmlns="http://schemas.openxmlformats.org/spreadsheetml/2006/main">
  <authors>
    <author>福島　琢二</author>
  </authors>
  <commentList>
    <comment ref="G30" authorId="0" shapeId="0">
      <text>
        <r>
          <rPr>
            <b/>
            <sz val="9"/>
            <color indexed="81"/>
            <rFont val="ＭＳ Ｐゴシック"/>
            <family val="3"/>
            <charset val="128"/>
          </rPr>
          <t>一覧表（別紙）の入力内容が自動計算</t>
        </r>
        <r>
          <rPr>
            <sz val="9"/>
            <color indexed="81"/>
            <rFont val="ＭＳ Ｐゴシック"/>
            <family val="3"/>
            <charset val="128"/>
          </rPr>
          <t xml:space="preserve">
</t>
        </r>
      </text>
    </comment>
    <comment ref="J30" authorId="0" shapeId="0">
      <text>
        <r>
          <rPr>
            <b/>
            <sz val="9"/>
            <color indexed="81"/>
            <rFont val="ＭＳ Ｐゴシック"/>
            <family val="3"/>
            <charset val="128"/>
          </rPr>
          <t>一覧表（別紙）の入力内容が自動計算</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福島　琢二</author>
  </authors>
  <commentList>
    <comment ref="C7" authorId="0" shapeId="0">
      <text>
        <r>
          <rPr>
            <b/>
            <sz val="9"/>
            <color indexed="81"/>
            <rFont val="ＭＳ Ｐゴシック"/>
            <family val="3"/>
            <charset val="128"/>
          </rPr>
          <t>○○県土整備事務所など発注機関名を記入（略名可）</t>
        </r>
        <r>
          <rPr>
            <sz val="9"/>
            <color indexed="81"/>
            <rFont val="ＭＳ Ｐゴシック"/>
            <family val="3"/>
            <charset val="128"/>
          </rPr>
          <t xml:space="preserve">
</t>
        </r>
      </text>
    </comment>
    <comment ref="E7" authorId="0" shapeId="0">
      <text>
        <r>
          <rPr>
            <b/>
            <sz val="9"/>
            <color indexed="81"/>
            <rFont val="ＭＳ Ｐゴシック"/>
            <family val="3"/>
            <charset val="128"/>
          </rPr>
          <t>契約時における「島根県土木工事仕様書」等で確認</t>
        </r>
      </text>
    </comment>
  </commentList>
</comments>
</file>

<file path=xl/comments6.xml><?xml version="1.0" encoding="utf-8"?>
<comments xmlns="http://schemas.openxmlformats.org/spreadsheetml/2006/main">
  <authors>
    <author>福島　琢二</author>
  </authors>
  <commentList>
    <comment ref="C7" authorId="0" shapeId="0">
      <text>
        <r>
          <rPr>
            <b/>
            <sz val="9"/>
            <color indexed="81"/>
            <rFont val="ＭＳ Ｐゴシック"/>
            <family val="3"/>
            <charset val="128"/>
          </rPr>
          <t>○○県土整備事務所など発注機関名を記入（略名可）</t>
        </r>
        <r>
          <rPr>
            <sz val="9"/>
            <color indexed="81"/>
            <rFont val="ＭＳ Ｐゴシック"/>
            <family val="3"/>
            <charset val="128"/>
          </rPr>
          <t xml:space="preserve">
</t>
        </r>
      </text>
    </comment>
    <comment ref="E7" authorId="0" shapeId="0">
      <text>
        <r>
          <rPr>
            <b/>
            <sz val="9"/>
            <color indexed="81"/>
            <rFont val="ＭＳ Ｐゴシック"/>
            <family val="3"/>
            <charset val="128"/>
          </rPr>
          <t>契約時における「島根県土木工事仕様書」等で確認</t>
        </r>
      </text>
    </comment>
  </commentList>
</comments>
</file>

<file path=xl/comments7.xml><?xml version="1.0" encoding="utf-8"?>
<comments xmlns="http://schemas.openxmlformats.org/spreadsheetml/2006/main">
  <authors>
    <author>福島　琢二</author>
  </authors>
  <commentList>
    <comment ref="C7" authorId="0" shapeId="0">
      <text>
        <r>
          <rPr>
            <b/>
            <sz val="9"/>
            <color indexed="81"/>
            <rFont val="ＭＳ Ｐゴシック"/>
            <family val="3"/>
            <charset val="128"/>
          </rPr>
          <t>○○県土整備事務所など発注機関名を記入（略名可）</t>
        </r>
        <r>
          <rPr>
            <sz val="9"/>
            <color indexed="81"/>
            <rFont val="ＭＳ Ｐゴシック"/>
            <family val="3"/>
            <charset val="128"/>
          </rPr>
          <t xml:space="preserve">
</t>
        </r>
      </text>
    </comment>
    <comment ref="E7" authorId="0" shapeId="0">
      <text>
        <r>
          <rPr>
            <b/>
            <sz val="9"/>
            <color indexed="81"/>
            <rFont val="ＭＳ Ｐゴシック"/>
            <family val="3"/>
            <charset val="128"/>
          </rPr>
          <t>契約時における「島根県土木工事仕様書」等で確認</t>
        </r>
      </text>
    </comment>
  </commentList>
</comments>
</file>

<file path=xl/comments8.xml><?xml version="1.0" encoding="utf-8"?>
<comments xmlns="http://schemas.openxmlformats.org/spreadsheetml/2006/main">
  <authors>
    <author>福島　琢二</author>
  </authors>
  <commentList>
    <comment ref="G30" authorId="0" shapeId="0">
      <text>
        <r>
          <rPr>
            <b/>
            <sz val="9"/>
            <color indexed="81"/>
            <rFont val="ＭＳ Ｐゴシック"/>
            <family val="3"/>
            <charset val="128"/>
          </rPr>
          <t>一覧表（別紙）の入力内容が自動計算</t>
        </r>
        <r>
          <rPr>
            <sz val="9"/>
            <color indexed="81"/>
            <rFont val="ＭＳ Ｐゴシック"/>
            <family val="3"/>
            <charset val="128"/>
          </rPr>
          <t xml:space="preserve">
</t>
        </r>
      </text>
    </comment>
    <comment ref="J30" authorId="0" shapeId="0">
      <text>
        <r>
          <rPr>
            <b/>
            <sz val="9"/>
            <color indexed="81"/>
            <rFont val="ＭＳ Ｐゴシック"/>
            <family val="3"/>
            <charset val="128"/>
          </rPr>
          <t>一覧表（別紙）の入力内容が自動計算</t>
        </r>
        <r>
          <rPr>
            <sz val="9"/>
            <color indexed="81"/>
            <rFont val="ＭＳ Ｐゴシック"/>
            <family val="3"/>
            <charset val="128"/>
          </rPr>
          <t xml:space="preserve">
</t>
        </r>
      </text>
    </comment>
  </commentList>
</comments>
</file>

<file path=xl/comments9.xml><?xml version="1.0" encoding="utf-8"?>
<comments xmlns="http://schemas.openxmlformats.org/spreadsheetml/2006/main">
  <authors>
    <author>福島　琢二</author>
  </authors>
  <commentList>
    <comment ref="C7" authorId="0" shapeId="0">
      <text>
        <r>
          <rPr>
            <b/>
            <sz val="9"/>
            <color indexed="81"/>
            <rFont val="ＭＳ Ｐゴシック"/>
            <family val="3"/>
            <charset val="128"/>
          </rPr>
          <t>○○県土整備事務所など発注機関名を記入（略名可）</t>
        </r>
        <r>
          <rPr>
            <sz val="9"/>
            <color indexed="81"/>
            <rFont val="ＭＳ Ｐゴシック"/>
            <family val="3"/>
            <charset val="128"/>
          </rPr>
          <t xml:space="preserve">
</t>
        </r>
      </text>
    </comment>
    <comment ref="E7" authorId="0" shapeId="0">
      <text>
        <r>
          <rPr>
            <b/>
            <sz val="9"/>
            <color indexed="81"/>
            <rFont val="ＭＳ Ｐゴシック"/>
            <family val="3"/>
            <charset val="128"/>
          </rPr>
          <t>契約時における「島根県土木工事仕様書」等で確認</t>
        </r>
      </text>
    </comment>
  </commentList>
</comments>
</file>

<file path=xl/sharedStrings.xml><?xml version="1.0" encoding="utf-8"?>
<sst xmlns="http://schemas.openxmlformats.org/spreadsheetml/2006/main" count="2642" uniqueCount="736">
  <si>
    <t>発注者</t>
  </si>
  <si>
    <t>１　工事名</t>
  </si>
  <si>
    <t>３　問い合わせ先</t>
  </si>
  <si>
    <t>①</t>
  </si>
  <si>
    <t>②</t>
  </si>
  <si>
    <t>③</t>
  </si>
  <si>
    <t>対象工事</t>
  </si>
  <si>
    <t>各工事成績評定点</t>
  </si>
  <si>
    <t>工事成績評定点の平均</t>
  </si>
  <si>
    <t>（小数第２位を四捨五入）</t>
  </si>
  <si>
    <t>　　　　　　　　　　　　　　　　　　　　　　　　　　　　</t>
  </si>
  <si>
    <t>申請</t>
  </si>
  <si>
    <t>番号</t>
  </si>
  <si>
    <t>完成</t>
  </si>
  <si>
    <t>年度</t>
  </si>
  <si>
    <t>発注機関名</t>
  </si>
  <si>
    <t>工事種別</t>
  </si>
  <si>
    <t>工事名</t>
  </si>
  <si>
    <t>対象年度</t>
  </si>
  <si>
    <t>活動内容</t>
  </si>
  <si>
    <t>参加人数</t>
  </si>
  <si>
    <t>総   合   評   価   技   術   資   料</t>
    <phoneticPr fontId="2"/>
  </si>
  <si>
    <t>部署</t>
    <phoneticPr fontId="2"/>
  </si>
  <si>
    <t>担当者</t>
    <phoneticPr fontId="2"/>
  </si>
  <si>
    <t>電話番号</t>
    <phoneticPr fontId="2"/>
  </si>
  <si>
    <t>FAX番号</t>
    <phoneticPr fontId="2"/>
  </si>
  <si>
    <t>Ｅ－ｍａｉｌ</t>
    <phoneticPr fontId="2"/>
  </si>
  <si>
    <t>(1)</t>
    <phoneticPr fontId="2"/>
  </si>
  <si>
    <t>(2)</t>
    <phoneticPr fontId="2"/>
  </si>
  <si>
    <t>(3)</t>
    <phoneticPr fontId="2"/>
  </si>
  <si>
    <t>評定点</t>
    <phoneticPr fontId="2"/>
  </si>
  <si>
    <t>工事成績</t>
    <phoneticPr fontId="2"/>
  </si>
  <si>
    <t>(3)</t>
  </si>
  <si>
    <t>(4)</t>
  </si>
  <si>
    <t>上記事項の外、入札説明書本文にある要件を必ず確認すること。</t>
    <phoneticPr fontId="2"/>
  </si>
  <si>
    <t>(4)</t>
    <phoneticPr fontId="2"/>
  </si>
  <si>
    <t>(5)</t>
    <phoneticPr fontId="2"/>
  </si>
  <si>
    <t>(6)</t>
    <phoneticPr fontId="2"/>
  </si>
  <si>
    <t>（収受印）</t>
  </si>
  <si>
    <t xml:space="preserve"> （収受印）</t>
    <phoneticPr fontId="2"/>
  </si>
  <si>
    <t xml:space="preserve"> </t>
    <phoneticPr fontId="2"/>
  </si>
  <si>
    <t>対象：</t>
    <phoneticPr fontId="2"/>
  </si>
  <si>
    <t>(1)</t>
    <phoneticPr fontId="2"/>
  </si>
  <si>
    <t>(2)</t>
    <phoneticPr fontId="2"/>
  </si>
  <si>
    <t>入札説明書本文にある要件を必ず確認すること。</t>
    <phoneticPr fontId="2"/>
  </si>
  <si>
    <t>代表者氏名</t>
    <phoneticPr fontId="2"/>
  </si>
  <si>
    <t>発注事務所名</t>
    <rPh sb="0" eb="2">
      <t>ハッチュウ</t>
    </rPh>
    <rPh sb="2" eb="4">
      <t>ジム</t>
    </rPh>
    <rPh sb="4" eb="5">
      <t>ショ</t>
    </rPh>
    <rPh sb="5" eb="6">
      <t>メイ</t>
    </rPh>
    <phoneticPr fontId="2"/>
  </si>
  <si>
    <t>入札公告日</t>
    <rPh sb="0" eb="2">
      <t>ニュウサツ</t>
    </rPh>
    <rPh sb="2" eb="4">
      <t>コウコク</t>
    </rPh>
    <rPh sb="4" eb="5">
      <t>ビ</t>
    </rPh>
    <phoneticPr fontId="2"/>
  </si>
  <si>
    <t>工事名</t>
    <rPh sb="0" eb="2">
      <t>コウジ</t>
    </rPh>
    <rPh sb="2" eb="3">
      <t>メイ</t>
    </rPh>
    <phoneticPr fontId="2"/>
  </si>
  <si>
    <t>担当者</t>
    <rPh sb="0" eb="3">
      <t>タントウシャ</t>
    </rPh>
    <phoneticPr fontId="2"/>
  </si>
  <si>
    <t>部署</t>
    <rPh sb="0" eb="2">
      <t>ブショ</t>
    </rPh>
    <phoneticPr fontId="2"/>
  </si>
  <si>
    <t>電話番号</t>
    <rPh sb="0" eb="2">
      <t>デンワ</t>
    </rPh>
    <rPh sb="2" eb="4">
      <t>バンゴウ</t>
    </rPh>
    <phoneticPr fontId="2"/>
  </si>
  <si>
    <t>ＦＡＸ番号</t>
    <rPh sb="3" eb="5">
      <t>バンゴウ</t>
    </rPh>
    <phoneticPr fontId="2"/>
  </si>
  <si>
    <t>Ｅ－mail</t>
    <phoneticPr fontId="2"/>
  </si>
  <si>
    <t>提出日</t>
    <rPh sb="0" eb="2">
      <t>テイシュツ</t>
    </rPh>
    <rPh sb="2" eb="3">
      <t>ビ</t>
    </rPh>
    <phoneticPr fontId="2"/>
  </si>
  <si>
    <t>代表者</t>
    <rPh sb="0" eb="3">
      <t>ダイヒョウシャ</t>
    </rPh>
    <phoneticPr fontId="2"/>
  </si>
  <si>
    <t>完成年度</t>
    <rPh sb="0" eb="2">
      <t>カンセイ</t>
    </rPh>
    <rPh sb="2" eb="4">
      <t>ネンド</t>
    </rPh>
    <phoneticPr fontId="2"/>
  </si>
  <si>
    <t>工事種別</t>
    <rPh sb="0" eb="2">
      <t>コウジ</t>
    </rPh>
    <rPh sb="2" eb="4">
      <t>シュベツ</t>
    </rPh>
    <phoneticPr fontId="2"/>
  </si>
  <si>
    <t>施工経験</t>
    <rPh sb="0" eb="2">
      <t>セコウ</t>
    </rPh>
    <rPh sb="2" eb="4">
      <t>ケイケン</t>
    </rPh>
    <phoneticPr fontId="2"/>
  </si>
  <si>
    <t>入力項目名</t>
    <rPh sb="0" eb="2">
      <t>ニュウリョク</t>
    </rPh>
    <rPh sb="2" eb="4">
      <t>コウモク</t>
    </rPh>
    <rPh sb="4" eb="5">
      <t>メイ</t>
    </rPh>
    <phoneticPr fontId="2"/>
  </si>
  <si>
    <t>入力欄</t>
    <rPh sb="0" eb="2">
      <t>ニュウリョク</t>
    </rPh>
    <rPh sb="2" eb="3">
      <t>ラン</t>
    </rPh>
    <phoneticPr fontId="2"/>
  </si>
  <si>
    <t>技術資料提出工事名：　　　　　　　　　　　　　　　　　　　　　　　　　　　　　　　　　　　　　　　　　</t>
    <phoneticPr fontId="2"/>
  </si>
  <si>
    <t>提出事務所名：</t>
    <phoneticPr fontId="2"/>
  </si>
  <si>
    <t>有効範囲：</t>
    <phoneticPr fontId="2"/>
  </si>
  <si>
    <t>工事成績評定点一覧表(別紙１枚目)</t>
    <rPh sb="14" eb="16">
      <t>マイメ</t>
    </rPh>
    <phoneticPr fontId="2"/>
  </si>
  <si>
    <t>工事成績評定点一覧表(別紙２枚目)</t>
    <rPh sb="14" eb="16">
      <t>マイメ</t>
    </rPh>
    <phoneticPr fontId="2"/>
  </si>
  <si>
    <t>工事成績評定点一覧表(別紙３枚目)</t>
    <rPh sb="14" eb="16">
      <t>マイメ</t>
    </rPh>
    <phoneticPr fontId="2"/>
  </si>
  <si>
    <t>点</t>
    <rPh sb="0" eb="1">
      <t>テン</t>
    </rPh>
    <phoneticPr fontId="2"/>
  </si>
  <si>
    <t>提出日</t>
    <phoneticPr fontId="2"/>
  </si>
  <si>
    <t>企業</t>
    <rPh sb="0" eb="2">
      <t>キギョウ</t>
    </rPh>
    <phoneticPr fontId="2"/>
  </si>
  <si>
    <t>【企業】評価項目</t>
    <rPh sb="1" eb="3">
      <t>キギョウ</t>
    </rPh>
    <rPh sb="4" eb="6">
      <t>ヒョウカ</t>
    </rPh>
    <rPh sb="6" eb="8">
      <t>コウモク</t>
    </rPh>
    <phoneticPr fontId="13"/>
  </si>
  <si>
    <t>【技術者】評価項目</t>
    <rPh sb="1" eb="4">
      <t>ギジュツシャ</t>
    </rPh>
    <rPh sb="5" eb="7">
      <t>ヒョウカ</t>
    </rPh>
    <rPh sb="7" eb="9">
      <t>コウモク</t>
    </rPh>
    <phoneticPr fontId="13"/>
  </si>
  <si>
    <t>【地理的条件】評価項目</t>
    <rPh sb="1" eb="4">
      <t>チリテキ</t>
    </rPh>
    <rPh sb="4" eb="6">
      <t>ジョウケン</t>
    </rPh>
    <rPh sb="7" eb="9">
      <t>ヒョウカ</t>
    </rPh>
    <rPh sb="9" eb="11">
      <t>コウモク</t>
    </rPh>
    <phoneticPr fontId="13"/>
  </si>
  <si>
    <t>工事成績</t>
    <rPh sb="0" eb="2">
      <t>コウジ</t>
    </rPh>
    <rPh sb="2" eb="4">
      <t>セイセキ</t>
    </rPh>
    <phoneticPr fontId="13"/>
  </si>
  <si>
    <t>保有資格</t>
    <rPh sb="0" eb="2">
      <t>ホユウ</t>
    </rPh>
    <rPh sb="2" eb="4">
      <t>シカク</t>
    </rPh>
    <phoneticPr fontId="13"/>
  </si>
  <si>
    <t>同種工事実績</t>
    <rPh sb="0" eb="2">
      <t>ドウシュ</t>
    </rPh>
    <rPh sb="2" eb="4">
      <t>コウジ</t>
    </rPh>
    <rPh sb="4" eb="6">
      <t>ジッセキ</t>
    </rPh>
    <phoneticPr fontId="13"/>
  </si>
  <si>
    <t>同種工事経験</t>
    <rPh sb="0" eb="2">
      <t>ドウシュ</t>
    </rPh>
    <rPh sb="2" eb="4">
      <t>コウジ</t>
    </rPh>
    <rPh sb="4" eb="6">
      <t>ケイケン</t>
    </rPh>
    <phoneticPr fontId="13"/>
  </si>
  <si>
    <t>近隣施工実績</t>
    <rPh sb="0" eb="2">
      <t>キンリン</t>
    </rPh>
    <rPh sb="2" eb="4">
      <t>セコウ</t>
    </rPh>
    <rPh sb="4" eb="6">
      <t>ジッセキ</t>
    </rPh>
    <phoneticPr fontId="13"/>
  </si>
  <si>
    <t>優良工事表彰</t>
    <rPh sb="0" eb="2">
      <t>ユウリョウ</t>
    </rPh>
    <rPh sb="2" eb="4">
      <t>コウジ</t>
    </rPh>
    <rPh sb="4" eb="6">
      <t>ヒョウショウ</t>
    </rPh>
    <phoneticPr fontId="13"/>
  </si>
  <si>
    <t>技術者の表彰</t>
    <rPh sb="0" eb="3">
      <t>ギジュツシャ</t>
    </rPh>
    <rPh sb="4" eb="6">
      <t>ヒョウショウ</t>
    </rPh>
    <phoneticPr fontId="13"/>
  </si>
  <si>
    <t>維持管理業務</t>
    <rPh sb="0" eb="2">
      <t>イジ</t>
    </rPh>
    <rPh sb="2" eb="4">
      <t>カンリ</t>
    </rPh>
    <rPh sb="4" eb="6">
      <t>ギョウム</t>
    </rPh>
    <phoneticPr fontId="13"/>
  </si>
  <si>
    <t>プラント保有</t>
    <rPh sb="4" eb="6">
      <t>ホユウ</t>
    </rPh>
    <phoneticPr fontId="13"/>
  </si>
  <si>
    <t>継続学習</t>
    <rPh sb="0" eb="2">
      <t>ケイゾク</t>
    </rPh>
    <rPh sb="2" eb="4">
      <t>ガクシュウ</t>
    </rPh>
    <phoneticPr fontId="13"/>
  </si>
  <si>
    <t>会社所在地</t>
    <rPh sb="0" eb="2">
      <t>カイシャ</t>
    </rPh>
    <rPh sb="2" eb="5">
      <t>ショザイチ</t>
    </rPh>
    <phoneticPr fontId="13"/>
  </si>
  <si>
    <t>技術者の成績</t>
    <rPh sb="0" eb="3">
      <t>ギジュツシャ</t>
    </rPh>
    <rPh sb="4" eb="6">
      <t>セイセキ</t>
    </rPh>
    <phoneticPr fontId="13"/>
  </si>
  <si>
    <t>除雪業務</t>
    <rPh sb="0" eb="2">
      <t>ジョセツ</t>
    </rPh>
    <rPh sb="2" eb="4">
      <t>ギョウム</t>
    </rPh>
    <phoneticPr fontId="13"/>
  </si>
  <si>
    <t>-</t>
    <phoneticPr fontId="13"/>
  </si>
  <si>
    <t>ボランティア活動</t>
    <rPh sb="6" eb="8">
      <t>カツドウ</t>
    </rPh>
    <phoneticPr fontId="13"/>
  </si>
  <si>
    <t>消防団協力事業所</t>
    <rPh sb="0" eb="3">
      <t>ショウボウダン</t>
    </rPh>
    <rPh sb="3" eb="5">
      <t>キョウリョク</t>
    </rPh>
    <rPh sb="5" eb="8">
      <t>ジギョウショ</t>
    </rPh>
    <phoneticPr fontId="13"/>
  </si>
  <si>
    <t>海上援助活動</t>
    <rPh sb="0" eb="2">
      <t>カイジョウ</t>
    </rPh>
    <rPh sb="2" eb="4">
      <t>エンジョ</t>
    </rPh>
    <rPh sb="4" eb="6">
      <t>カツドウ</t>
    </rPh>
    <phoneticPr fontId="13"/>
  </si>
  <si>
    <t>応急危険度判定士</t>
    <rPh sb="0" eb="2">
      <t>オウキュウ</t>
    </rPh>
    <rPh sb="2" eb="5">
      <t>キケンド</t>
    </rPh>
    <rPh sb="5" eb="8">
      <t>ハンテイシ</t>
    </rPh>
    <phoneticPr fontId="13"/>
  </si>
  <si>
    <t>配置予定技術者</t>
    <rPh sb="0" eb="2">
      <t>ハイチ</t>
    </rPh>
    <rPh sb="2" eb="4">
      <t>ヨテイ</t>
    </rPh>
    <rPh sb="4" eb="7">
      <t>ギジュツシャ</t>
    </rPh>
    <phoneticPr fontId="2"/>
  </si>
  <si>
    <t>地理的条件</t>
    <rPh sb="0" eb="3">
      <t>チリテキ</t>
    </rPh>
    <rPh sb="3" eb="5">
      <t>ジョウケン</t>
    </rPh>
    <phoneticPr fontId="2"/>
  </si>
  <si>
    <t>評価項目</t>
    <rPh sb="0" eb="2">
      <t>ヒョウカ</t>
    </rPh>
    <rPh sb="2" eb="4">
      <t>コウモク</t>
    </rPh>
    <phoneticPr fontId="2"/>
  </si>
  <si>
    <t>区分</t>
    <rPh sb="0" eb="2">
      <t>クブン</t>
    </rPh>
    <phoneticPr fontId="2"/>
  </si>
  <si>
    <t>発注機関</t>
    <rPh sb="0" eb="2">
      <t>ハッチュウ</t>
    </rPh>
    <rPh sb="2" eb="4">
      <t>キカン</t>
    </rPh>
    <phoneticPr fontId="2"/>
  </si>
  <si>
    <t>完成年度</t>
    <rPh sb="0" eb="2">
      <t>カンセイ</t>
    </rPh>
    <rPh sb="2" eb="4">
      <t>ネンド</t>
    </rPh>
    <phoneticPr fontId="2"/>
  </si>
  <si>
    <t>工事種別</t>
    <rPh sb="0" eb="2">
      <t>コウジ</t>
    </rPh>
    <rPh sb="2" eb="4">
      <t>シュベツ</t>
    </rPh>
    <phoneticPr fontId="2"/>
  </si>
  <si>
    <t>建設工事の種類</t>
    <phoneticPr fontId="2"/>
  </si>
  <si>
    <t>点</t>
    <rPh sb="0" eb="1">
      <t>テン</t>
    </rPh>
    <phoneticPr fontId="2"/>
  </si>
  <si>
    <t>1.企業情報</t>
    <rPh sb="2" eb="4">
      <t>キギョウ</t>
    </rPh>
    <rPh sb="4" eb="6">
      <t>ジョウホウ</t>
    </rPh>
    <phoneticPr fontId="2"/>
  </si>
  <si>
    <t>配置予定技術者①</t>
    <phoneticPr fontId="2"/>
  </si>
  <si>
    <t>配置予定技術者②</t>
    <phoneticPr fontId="2"/>
  </si>
  <si>
    <t>配置予定技術者③</t>
    <phoneticPr fontId="2"/>
  </si>
  <si>
    <t>2.配置予定技術者の氏名</t>
    <rPh sb="2" eb="4">
      <t>ハイチ</t>
    </rPh>
    <rPh sb="4" eb="6">
      <t>ヨテイ</t>
    </rPh>
    <rPh sb="6" eb="9">
      <t>ギジュツシャ</t>
    </rPh>
    <rPh sb="10" eb="12">
      <t>シメイ</t>
    </rPh>
    <phoneticPr fontId="2"/>
  </si>
  <si>
    <t>件</t>
    <rPh sb="0" eb="1">
      <t>ケン</t>
    </rPh>
    <phoneticPr fontId="2"/>
  </si>
  <si>
    <t>技術資料提出工事名：</t>
    <phoneticPr fontId="2"/>
  </si>
  <si>
    <t>対象：</t>
    <phoneticPr fontId="2"/>
  </si>
  <si>
    <t>対象：</t>
    <phoneticPr fontId="2"/>
  </si>
  <si>
    <t>対象：</t>
    <phoneticPr fontId="2"/>
  </si>
  <si>
    <t>提出事務所名：</t>
    <phoneticPr fontId="2"/>
  </si>
  <si>
    <t>有効範囲：</t>
    <phoneticPr fontId="2"/>
  </si>
  <si>
    <t>技術資料提出工事名：　　　　　　　　　　　　　　　　　　　　　　　　　　　　　　　　　　　　　　　　　　</t>
    <phoneticPr fontId="2"/>
  </si>
  <si>
    <t>有効範囲：　　　　　　　　　　　　</t>
    <phoneticPr fontId="2"/>
  </si>
  <si>
    <t>技術資料提出工事名：　　　　　　　　　　　　　　　　　　　　　　　　　　　　　　　　　　　　</t>
    <phoneticPr fontId="2"/>
  </si>
  <si>
    <t>○企業としてのボランティア活動への参加実績</t>
    <phoneticPr fontId="2"/>
  </si>
  <si>
    <t>まで</t>
    <phoneticPr fontId="2"/>
  </si>
  <si>
    <t>提出事務所名：</t>
    <phoneticPr fontId="2"/>
  </si>
  <si>
    <t>建設工事の種類</t>
    <rPh sb="0" eb="2">
      <t>ケンセツ</t>
    </rPh>
    <rPh sb="2" eb="4">
      <t>コウジ</t>
    </rPh>
    <rPh sb="5" eb="7">
      <t>シュルイ</t>
    </rPh>
    <phoneticPr fontId="2"/>
  </si>
  <si>
    <t>企業の工事成績評定点</t>
    <phoneticPr fontId="2"/>
  </si>
  <si>
    <t>同種工事</t>
    <rPh sb="0" eb="2">
      <t>ドウシュ</t>
    </rPh>
    <rPh sb="2" eb="4">
      <t>コウジ</t>
    </rPh>
    <phoneticPr fontId="2"/>
  </si>
  <si>
    <t>対象年度・機関等</t>
    <rPh sb="0" eb="2">
      <t>タイショウ</t>
    </rPh>
    <rPh sb="2" eb="4">
      <t>ネンド</t>
    </rPh>
    <rPh sb="5" eb="7">
      <t>キカン</t>
    </rPh>
    <rPh sb="7" eb="8">
      <t>トウ</t>
    </rPh>
    <phoneticPr fontId="2"/>
  </si>
  <si>
    <t>配置予定技術者</t>
    <rPh sb="0" eb="2">
      <t>ハイチ</t>
    </rPh>
    <rPh sb="2" eb="4">
      <t>ヨテイ</t>
    </rPh>
    <rPh sb="4" eb="6">
      <t>ギジュツ</t>
    </rPh>
    <rPh sb="6" eb="7">
      <t>シャ</t>
    </rPh>
    <phoneticPr fontId="2"/>
  </si>
  <si>
    <t>継続学習</t>
    <rPh sb="0" eb="2">
      <t>ケイゾク</t>
    </rPh>
    <rPh sb="2" eb="4">
      <t>ガクシュウ</t>
    </rPh>
    <phoneticPr fontId="2"/>
  </si>
  <si>
    <t>資格</t>
    <rPh sb="0" eb="2">
      <t>シカク</t>
    </rPh>
    <phoneticPr fontId="2"/>
  </si>
  <si>
    <t>優秀建設技術者表彰</t>
    <rPh sb="0" eb="2">
      <t>ユウシュウ</t>
    </rPh>
    <rPh sb="2" eb="4">
      <t>ケンセツ</t>
    </rPh>
    <rPh sb="4" eb="7">
      <t>ギジュツシャ</t>
    </rPh>
    <rPh sb="7" eb="9">
      <t>ヒョウショウ</t>
    </rPh>
    <phoneticPr fontId="2"/>
  </si>
  <si>
    <t>防災協定</t>
    <rPh sb="0" eb="2">
      <t>ボウサイ</t>
    </rPh>
    <rPh sb="2" eb="4">
      <t>キョウテイ</t>
    </rPh>
    <phoneticPr fontId="2"/>
  </si>
  <si>
    <t>対象</t>
    <rPh sb="0" eb="2">
      <t>タイショウ</t>
    </rPh>
    <phoneticPr fontId="2"/>
  </si>
  <si>
    <t>家畜伝染病防疫協定</t>
    <phoneticPr fontId="2"/>
  </si>
  <si>
    <t>除雪業務</t>
    <rPh sb="0" eb="2">
      <t>ジョセツ</t>
    </rPh>
    <rPh sb="2" eb="4">
      <t>ギョウム</t>
    </rPh>
    <phoneticPr fontId="2"/>
  </si>
  <si>
    <t>高齢者雇用</t>
    <rPh sb="0" eb="3">
      <t>コウレイシャ</t>
    </rPh>
    <rPh sb="3" eb="5">
      <t>コヨウ</t>
    </rPh>
    <phoneticPr fontId="2"/>
  </si>
  <si>
    <t>労働福祉関連</t>
    <rPh sb="0" eb="2">
      <t>ロウドウ</t>
    </rPh>
    <rPh sb="2" eb="4">
      <t>フクシ</t>
    </rPh>
    <rPh sb="4" eb="6">
      <t>カンレン</t>
    </rPh>
    <phoneticPr fontId="2"/>
  </si>
  <si>
    <t>育児・介護休業制度</t>
    <rPh sb="0" eb="2">
      <t>イクジ</t>
    </rPh>
    <rPh sb="3" eb="5">
      <t>カイゴ</t>
    </rPh>
    <rPh sb="5" eb="7">
      <t>キュウギョウ</t>
    </rPh>
    <rPh sb="7" eb="9">
      <t>セイド</t>
    </rPh>
    <phoneticPr fontId="2"/>
  </si>
  <si>
    <t>障がい者雇用</t>
    <rPh sb="0" eb="1">
      <t>ショウ</t>
    </rPh>
    <rPh sb="3" eb="4">
      <t>シャ</t>
    </rPh>
    <rPh sb="4" eb="6">
      <t>コヨウ</t>
    </rPh>
    <phoneticPr fontId="2"/>
  </si>
  <si>
    <t>消防団協力事業所</t>
    <rPh sb="0" eb="3">
      <t>ショウボウダン</t>
    </rPh>
    <rPh sb="3" eb="5">
      <t>キョウリョク</t>
    </rPh>
    <rPh sb="5" eb="8">
      <t>ジギョウショ</t>
    </rPh>
    <phoneticPr fontId="2"/>
  </si>
  <si>
    <t>近隣地域での施工実績</t>
    <rPh sb="0" eb="2">
      <t>キンリン</t>
    </rPh>
    <rPh sb="2" eb="4">
      <t>チイキ</t>
    </rPh>
    <rPh sb="6" eb="8">
      <t>セコウ</t>
    </rPh>
    <rPh sb="8" eb="10">
      <t>ジッセキ</t>
    </rPh>
    <phoneticPr fontId="2"/>
  </si>
  <si>
    <t>対象工事</t>
    <rPh sb="0" eb="2">
      <t>タイショウ</t>
    </rPh>
    <rPh sb="2" eb="4">
      <t>コウジ</t>
    </rPh>
    <phoneticPr fontId="2"/>
  </si>
  <si>
    <t>会社所在地</t>
    <rPh sb="0" eb="2">
      <t>カイシャ</t>
    </rPh>
    <rPh sb="2" eb="5">
      <t>ショザイチ</t>
    </rPh>
    <phoneticPr fontId="2"/>
  </si>
  <si>
    <t>対象資格</t>
    <rPh sb="0" eb="2">
      <t>タイショウ</t>
    </rPh>
    <rPh sb="2" eb="4">
      <t>シカク</t>
    </rPh>
    <phoneticPr fontId="2"/>
  </si>
  <si>
    <t>対象年度・機関等</t>
  </si>
  <si>
    <t>評価対象事項</t>
    <rPh sb="0" eb="2">
      <t>ヒョウカ</t>
    </rPh>
    <rPh sb="4" eb="6">
      <t>ジコウ</t>
    </rPh>
    <phoneticPr fontId="2"/>
  </si>
  <si>
    <t>（２）</t>
  </si>
  <si>
    <t>（３）</t>
  </si>
  <si>
    <t>（４）</t>
  </si>
  <si>
    <t>（５）</t>
  </si>
  <si>
    <t>（６）</t>
  </si>
  <si>
    <t>会社（企業体）名：</t>
    <rPh sb="3" eb="6">
      <t>キギョウタイ</t>
    </rPh>
    <phoneticPr fontId="2"/>
  </si>
  <si>
    <t>（収受印）</t>
    <phoneticPr fontId="2"/>
  </si>
  <si>
    <t>島根県（総務部、農林水産部、土木部）</t>
    <phoneticPr fontId="2"/>
  </si>
  <si>
    <t>OPD制度参加登録</t>
    <rPh sb="3" eb="5">
      <t>セイド</t>
    </rPh>
    <rPh sb="5" eb="7">
      <t>サンカ</t>
    </rPh>
    <rPh sb="7" eb="9">
      <t>トウロク</t>
    </rPh>
    <phoneticPr fontId="2"/>
  </si>
  <si>
    <t>←直接入力</t>
    <rPh sb="1" eb="3">
      <t>チョクセツ</t>
    </rPh>
    <rPh sb="3" eb="5">
      <t>ニュウリョク</t>
    </rPh>
    <phoneticPr fontId="2"/>
  </si>
  <si>
    <t>様式－</t>
    <phoneticPr fontId="2"/>
  </si>
  <si>
    <t>様式－○</t>
    <rPh sb="0" eb="2">
      <t>ヨウシキ</t>
    </rPh>
    <phoneticPr fontId="2"/>
  </si>
  <si>
    <t>様式番号</t>
    <rPh sb="0" eb="2">
      <t>ヨウシキ</t>
    </rPh>
    <rPh sb="2" eb="4">
      <t>バンゴウ</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</si>
  <si>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</si>
  <si>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</si>
  <si>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</si>
  <si>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</si>
  <si>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</si>
  <si>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</si>
  <si>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</si>
  <si>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</si>
  <si>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</si>
  <si>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１０</t>
    <phoneticPr fontId="2"/>
  </si>
  <si>
    <t>１１</t>
    <phoneticPr fontId="2"/>
  </si>
  <si>
    <t>１２</t>
    <phoneticPr fontId="2"/>
  </si>
  <si>
    <t>１３</t>
    <phoneticPr fontId="2"/>
  </si>
  <si>
    <t>１４</t>
    <phoneticPr fontId="2"/>
  </si>
  <si>
    <t>１５</t>
    <phoneticPr fontId="2"/>
  </si>
  <si>
    <t>１６</t>
  </si>
  <si>
    <t>１７</t>
  </si>
  <si>
    <t>１８</t>
  </si>
  <si>
    <t>１９</t>
  </si>
  <si>
    <t>２０</t>
  </si>
  <si>
    <t>評価項目番号</t>
    <rPh sb="0" eb="2">
      <t>ヒョウカ</t>
    </rPh>
    <rPh sb="2" eb="4">
      <t>コウモク</t>
    </rPh>
    <rPh sb="4" eb="6">
      <t>バンゴウ</t>
    </rPh>
    <phoneticPr fontId="2"/>
  </si>
  <si>
    <t>評価項目番号（枝番）</t>
    <rPh sb="0" eb="2">
      <t>ヒョウカ</t>
    </rPh>
    <rPh sb="2" eb="4">
      <t>コウモク</t>
    </rPh>
    <rPh sb="4" eb="6">
      <t>バンゴウ</t>
    </rPh>
    <rPh sb="7" eb="9">
      <t>エダバン</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</si>
  <si>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</si>
  <si>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</si>
  <si>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</si>
  <si>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</si>
  <si>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</si>
  <si>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</si>
  <si>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</si>
  <si>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</si>
  <si>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</si>
  <si>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</si>
  <si>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区分</t>
    <rPh sb="0" eb="2">
      <t>クブン</t>
    </rPh>
    <phoneticPr fontId="2"/>
  </si>
  <si>
    <t>企業</t>
    <rPh sb="0" eb="2">
      <t>キギョウ</t>
    </rPh>
    <phoneticPr fontId="2"/>
  </si>
  <si>
    <t>技術者</t>
    <rPh sb="0" eb="3">
      <t>ギジュツシャ</t>
    </rPh>
    <phoneticPr fontId="2"/>
  </si>
  <si>
    <t>地理的条件</t>
    <rPh sb="0" eb="3">
      <t>チリテキ</t>
    </rPh>
    <rPh sb="3" eb="5">
      <t>ジョウケン</t>
    </rPh>
    <phoneticPr fontId="2"/>
  </si>
  <si>
    <t>評価項目名</t>
    <rPh sb="0" eb="2">
      <t>ヒョウカ</t>
    </rPh>
    <rPh sb="2" eb="4">
      <t>コウモク</t>
    </rPh>
    <rPh sb="4" eb="5">
      <t>メイ</t>
    </rPh>
    <phoneticPr fontId="2"/>
  </si>
  <si>
    <t>表紙記載文</t>
    <rPh sb="0" eb="2">
      <t>ヒョウシ</t>
    </rPh>
    <rPh sb="2" eb="4">
      <t>キサイ</t>
    </rPh>
    <rPh sb="4" eb="5">
      <t>ブン</t>
    </rPh>
    <phoneticPr fontId="2"/>
  </si>
  <si>
    <t>対象外</t>
    <rPh sb="0" eb="2">
      <t>タイショウ</t>
    </rPh>
    <rPh sb="2" eb="3">
      <t>ガイ</t>
    </rPh>
    <phoneticPr fontId="2"/>
  </si>
  <si>
    <t>防災協定</t>
    <rPh sb="0" eb="2">
      <t>ボウサイ</t>
    </rPh>
    <rPh sb="2" eb="4">
      <t>キョウテイ</t>
    </rPh>
    <phoneticPr fontId="13"/>
  </si>
  <si>
    <t>サポート拠点</t>
    <rPh sb="4" eb="6">
      <t>キョテン</t>
    </rPh>
    <phoneticPr fontId="13"/>
  </si>
  <si>
    <t>工場・会社所在地</t>
    <rPh sb="0" eb="2">
      <t>コウジョウ</t>
    </rPh>
    <rPh sb="3" eb="5">
      <t>カイシャ</t>
    </rPh>
    <rPh sb="5" eb="8">
      <t>ショザイチ</t>
    </rPh>
    <phoneticPr fontId="13"/>
  </si>
  <si>
    <t>評価項目（１）－①（例）</t>
    <rPh sb="10" eb="11">
      <t>レイ</t>
    </rPh>
    <phoneticPr fontId="2"/>
  </si>
  <si>
    <t>様式番号</t>
    <phoneticPr fontId="2"/>
  </si>
  <si>
    <t>【表３】プルダウンリスト</t>
    <rPh sb="1" eb="2">
      <t>ヒョウ</t>
    </rPh>
    <phoneticPr fontId="2"/>
  </si>
  <si>
    <t>表３【企業】評価項目の着色セルに項目を記入した場合、ここに記載文を直接入力！</t>
    <rPh sb="0" eb="1">
      <t>ヒョウ</t>
    </rPh>
    <rPh sb="3" eb="5">
      <t>キギョウ</t>
    </rPh>
    <rPh sb="6" eb="8">
      <t>ヒョウカ</t>
    </rPh>
    <rPh sb="8" eb="10">
      <t>コウモク</t>
    </rPh>
    <rPh sb="11" eb="13">
      <t>チャクショク</t>
    </rPh>
    <rPh sb="16" eb="18">
      <t>コウモク</t>
    </rPh>
    <rPh sb="19" eb="21">
      <t>キニュウ</t>
    </rPh>
    <rPh sb="23" eb="25">
      <t>バアイ</t>
    </rPh>
    <rPh sb="29" eb="31">
      <t>キサイ</t>
    </rPh>
    <rPh sb="31" eb="32">
      <t>ブン</t>
    </rPh>
    <rPh sb="33" eb="35">
      <t>チョクセツ</t>
    </rPh>
    <rPh sb="35" eb="37">
      <t>ニュウリョク</t>
    </rPh>
    <phoneticPr fontId="2"/>
  </si>
  <si>
    <t>表３【技術者】評価項目の着色セルに項目を記入した場合、ここに記載文を直接入力！</t>
    <rPh sb="3" eb="6">
      <t>ギジュツシャ</t>
    </rPh>
    <rPh sb="7" eb="9">
      <t>ヒョウカ</t>
    </rPh>
    <rPh sb="9" eb="11">
      <t>コウモク</t>
    </rPh>
    <rPh sb="12" eb="14">
      <t>チャクショク</t>
    </rPh>
    <rPh sb="17" eb="19">
      <t>コウモク</t>
    </rPh>
    <rPh sb="20" eb="22">
      <t>キニュウ</t>
    </rPh>
    <rPh sb="24" eb="26">
      <t>バアイ</t>
    </rPh>
    <rPh sb="30" eb="32">
      <t>キサイ</t>
    </rPh>
    <rPh sb="32" eb="33">
      <t>ブン</t>
    </rPh>
    <rPh sb="34" eb="36">
      <t>チョクセツ</t>
    </rPh>
    <rPh sb="36" eb="38">
      <t>ニュウリョク</t>
    </rPh>
    <phoneticPr fontId="2"/>
  </si>
  <si>
    <t>表３【地理的条件】評価項目の着色セルに項目を記入した場合、ここに記載文を直接入力！</t>
    <rPh sb="0" eb="1">
      <t>ヒョウ</t>
    </rPh>
    <rPh sb="3" eb="6">
      <t>チリテキ</t>
    </rPh>
    <rPh sb="6" eb="8">
      <t>ジョウケン</t>
    </rPh>
    <rPh sb="9" eb="11">
      <t>ヒョウカ</t>
    </rPh>
    <rPh sb="11" eb="13">
      <t>コウモク</t>
    </rPh>
    <rPh sb="14" eb="16">
      <t>チャクショク</t>
    </rPh>
    <rPh sb="19" eb="21">
      <t>コウモク</t>
    </rPh>
    <rPh sb="22" eb="24">
      <t>キニュウ</t>
    </rPh>
    <rPh sb="26" eb="28">
      <t>バアイ</t>
    </rPh>
    <rPh sb="32" eb="34">
      <t>キサイ</t>
    </rPh>
    <rPh sb="34" eb="35">
      <t>ブン</t>
    </rPh>
    <rPh sb="36" eb="38">
      <t>チョクセツ</t>
    </rPh>
    <rPh sb="38" eb="40">
      <t>ニュウリョク</t>
    </rPh>
    <phoneticPr fontId="2"/>
  </si>
  <si>
    <t>着色セルの凡例</t>
    <rPh sb="0" eb="2">
      <t>チャクショク</t>
    </rPh>
    <rPh sb="5" eb="7">
      <t>ハンレイ</t>
    </rPh>
    <phoneticPr fontId="2"/>
  </si>
  <si>
    <t>（企業）</t>
    <rPh sb="1" eb="3">
      <t>キギョウ</t>
    </rPh>
    <phoneticPr fontId="2"/>
  </si>
  <si>
    <t>：「企業入力シート」で入力（数式リンク有）</t>
    <rPh sb="2" eb="4">
      <t>キギョウ</t>
    </rPh>
    <rPh sb="4" eb="6">
      <t>ニュウリョク</t>
    </rPh>
    <rPh sb="11" eb="13">
      <t>ニュウリョク</t>
    </rPh>
    <rPh sb="14" eb="16">
      <t>スウシキ</t>
    </rPh>
    <rPh sb="19" eb="20">
      <t>アリ</t>
    </rPh>
    <phoneticPr fontId="2"/>
  </si>
  <si>
    <t>：セルに直接入力が必要な箇所</t>
    <rPh sb="4" eb="6">
      <t>チョクセツ</t>
    </rPh>
    <rPh sb="6" eb="8">
      <t>ニュウリョク</t>
    </rPh>
    <rPh sb="9" eb="11">
      <t>ヒツヨウ</t>
    </rPh>
    <rPh sb="12" eb="14">
      <t>カショ</t>
    </rPh>
    <phoneticPr fontId="2"/>
  </si>
  <si>
    <t>（発注者）</t>
    <rPh sb="1" eb="4">
      <t>ハッチュウシャ</t>
    </rPh>
    <phoneticPr fontId="2"/>
  </si>
  <si>
    <t>：「発注者入力シート」で入力（数式リンク有）</t>
    <rPh sb="2" eb="5">
      <t>ハッチュウシャ</t>
    </rPh>
    <rPh sb="5" eb="7">
      <t>ニュウリョク</t>
    </rPh>
    <rPh sb="12" eb="14">
      <t>ニュウリョク</t>
    </rPh>
    <rPh sb="15" eb="17">
      <t>スウシキ</t>
    </rPh>
    <rPh sb="20" eb="21">
      <t>アリ</t>
    </rPh>
    <phoneticPr fontId="2"/>
  </si>
  <si>
    <t>【印刷について】</t>
    <rPh sb="1" eb="3">
      <t>インサツ</t>
    </rPh>
    <phoneticPr fontId="2"/>
  </si>
  <si>
    <t>このシートは「ページ設定」で「白黒印刷」と「印刷範囲」が設定されています。</t>
    <rPh sb="10" eb="12">
      <t>セッテイ</t>
    </rPh>
    <rPh sb="15" eb="17">
      <t>シロクロ</t>
    </rPh>
    <rPh sb="17" eb="19">
      <t>インサツ</t>
    </rPh>
    <rPh sb="22" eb="24">
      <t>インサツ</t>
    </rPh>
    <rPh sb="24" eb="26">
      <t>ハンイ</t>
    </rPh>
    <rPh sb="28" eb="30">
      <t>セッテイ</t>
    </rPh>
    <phoneticPr fontId="2"/>
  </si>
  <si>
    <t>：「企業入力シート」、一覧表（別紙）で入力（数式リンク有）</t>
    <rPh sb="2" eb="4">
      <t>キギョウ</t>
    </rPh>
    <rPh sb="4" eb="6">
      <t>ニュウリョク</t>
    </rPh>
    <rPh sb="11" eb="13">
      <t>イチラン</t>
    </rPh>
    <rPh sb="13" eb="14">
      <t>ヒョウ</t>
    </rPh>
    <rPh sb="15" eb="17">
      <t>ベッシ</t>
    </rPh>
    <rPh sb="19" eb="21">
      <t>ニュウリョク</t>
    </rPh>
    <rPh sb="22" eb="24">
      <t>スウシキ</t>
    </rPh>
    <rPh sb="27" eb="28">
      <t>アリ</t>
    </rPh>
    <phoneticPr fontId="2"/>
  </si>
  <si>
    <t>：自動計算</t>
    <rPh sb="1" eb="3">
      <t>ジドウ</t>
    </rPh>
    <rPh sb="3" eb="5">
      <t>ケイサン</t>
    </rPh>
    <phoneticPr fontId="2"/>
  </si>
  <si>
    <t>：「企業入力シートで入力（数式リンク有）</t>
    <rPh sb="2" eb="4">
      <t>キギョウ</t>
    </rPh>
    <rPh sb="4" eb="6">
      <t>ニュウリョク</t>
    </rPh>
    <rPh sb="10" eb="12">
      <t>ニュウリョク</t>
    </rPh>
    <rPh sb="13" eb="15">
      <t>スウシキ</t>
    </rPh>
    <rPh sb="18" eb="19">
      <t>アリ</t>
    </rPh>
    <phoneticPr fontId="2"/>
  </si>
  <si>
    <t>　　（様式番号は表紙が1になるため、2から始まります。評価項目の番号は、入札説明書に記載する見出し番号とあわせてください）</t>
    <rPh sb="3" eb="5">
      <t>ヨウシキ</t>
    </rPh>
    <rPh sb="5" eb="7">
      <t>バンゴウ</t>
    </rPh>
    <rPh sb="8" eb="10">
      <t>ヒョウシ</t>
    </rPh>
    <rPh sb="21" eb="22">
      <t>ハジ</t>
    </rPh>
    <rPh sb="27" eb="29">
      <t>ヒョウカ</t>
    </rPh>
    <rPh sb="29" eb="31">
      <t>コウモク</t>
    </rPh>
    <rPh sb="32" eb="34">
      <t>バンゴウ</t>
    </rPh>
    <rPh sb="36" eb="38">
      <t>ニュウサツ</t>
    </rPh>
    <rPh sb="38" eb="41">
      <t>セツメイショ</t>
    </rPh>
    <rPh sb="42" eb="44">
      <t>キサイ</t>
    </rPh>
    <rPh sb="46" eb="48">
      <t>ミダ</t>
    </rPh>
    <rPh sb="49" eb="51">
      <t>バンゴウ</t>
    </rPh>
    <phoneticPr fontId="2"/>
  </si>
  <si>
    <t>【表３】</t>
    <rPh sb="1" eb="2">
      <t>ヒョウ</t>
    </rPh>
    <phoneticPr fontId="2"/>
  </si>
  <si>
    <t>【表１】</t>
    <phoneticPr fontId="2"/>
  </si>
  <si>
    <t>【表２】</t>
    <phoneticPr fontId="2"/>
  </si>
  <si>
    <t>【表４】</t>
    <rPh sb="1" eb="2">
      <t>ヒョウ</t>
    </rPh>
    <phoneticPr fontId="2"/>
  </si>
  <si>
    <t>発注までに必要な作業</t>
    <rPh sb="0" eb="2">
      <t>ハッチュウ</t>
    </rPh>
    <rPh sb="5" eb="7">
      <t>ヒツヨウ</t>
    </rPh>
    <rPh sb="8" eb="10">
      <t>サギョウ</t>
    </rPh>
    <phoneticPr fontId="2"/>
  </si>
  <si>
    <t>（３）確認・修正作業【重要】</t>
    <rPh sb="3" eb="5">
      <t>カクニン</t>
    </rPh>
    <rPh sb="6" eb="8">
      <t>シュウセイ</t>
    </rPh>
    <rPh sb="8" eb="10">
      <t>サギョウ</t>
    </rPh>
    <rPh sb="11" eb="13">
      <t>ジュウヨウ</t>
    </rPh>
    <phoneticPr fontId="2"/>
  </si>
  <si>
    <t>③その他箇所の記載文や文字切れなど不備がないか確認し、必要に応じて修正してください</t>
    <rPh sb="3" eb="4">
      <t>タ</t>
    </rPh>
    <rPh sb="4" eb="6">
      <t>カショ</t>
    </rPh>
    <rPh sb="7" eb="9">
      <t>キサイ</t>
    </rPh>
    <rPh sb="9" eb="10">
      <t>ブン</t>
    </rPh>
    <rPh sb="11" eb="13">
      <t>モジ</t>
    </rPh>
    <rPh sb="13" eb="14">
      <t>キ</t>
    </rPh>
    <rPh sb="17" eb="19">
      <t>フビ</t>
    </rPh>
    <rPh sb="23" eb="25">
      <t>カクニン</t>
    </rPh>
    <rPh sb="27" eb="29">
      <t>ヒツヨウ</t>
    </rPh>
    <rPh sb="30" eb="31">
      <t>オウ</t>
    </rPh>
    <rPh sb="33" eb="35">
      <t>シュウセイ</t>
    </rPh>
    <phoneticPr fontId="2"/>
  </si>
  <si>
    <t>①「発注者設定内容確認シート」で入札説明書に記載した内容と様式に記載した内容が一致しているか確認してください</t>
    <rPh sb="2" eb="5">
      <t>ハッチュウシャ</t>
    </rPh>
    <rPh sb="5" eb="7">
      <t>セッテイ</t>
    </rPh>
    <rPh sb="7" eb="9">
      <t>ナイヨウ</t>
    </rPh>
    <rPh sb="9" eb="11">
      <t>カクニン</t>
    </rPh>
    <rPh sb="16" eb="18">
      <t>ニュウサツ</t>
    </rPh>
    <rPh sb="18" eb="21">
      <t>セツメイショ</t>
    </rPh>
    <rPh sb="22" eb="24">
      <t>キサイ</t>
    </rPh>
    <rPh sb="26" eb="28">
      <t>ナイヨウ</t>
    </rPh>
    <rPh sb="29" eb="31">
      <t>ヨウシキ</t>
    </rPh>
    <rPh sb="32" eb="34">
      <t>キサイ</t>
    </rPh>
    <rPh sb="36" eb="38">
      <t>ナイヨウ</t>
    </rPh>
    <rPh sb="39" eb="41">
      <t>イッチ</t>
    </rPh>
    <rPh sb="46" eb="48">
      <t>カクニン</t>
    </rPh>
    <phoneticPr fontId="2"/>
  </si>
  <si>
    <r>
      <t>（１）</t>
    </r>
    <r>
      <rPr>
        <sz val="12"/>
        <color theme="1"/>
        <rFont val="ＭＳ Ｐゴシック"/>
        <family val="3"/>
        <charset val="128"/>
        <scheme val="minor"/>
      </rPr>
      <t>発注工事の基本情報</t>
    </r>
    <rPh sb="3" eb="5">
      <t>ハッチュウ</t>
    </rPh>
    <rPh sb="5" eb="7">
      <t>コウジ</t>
    </rPh>
    <rPh sb="8" eb="10">
      <t>キホン</t>
    </rPh>
    <rPh sb="10" eb="12">
      <t>ジョウホウ</t>
    </rPh>
    <phoneticPr fontId="2"/>
  </si>
  <si>
    <r>
      <t>（２）</t>
    </r>
    <r>
      <rPr>
        <sz val="12"/>
        <color theme="1"/>
        <rFont val="ＭＳ Ｐゴシック"/>
        <family val="3"/>
        <charset val="128"/>
        <scheme val="minor"/>
      </rPr>
      <t>総合評価方式の</t>
    </r>
    <r>
      <rPr>
        <sz val="12"/>
        <color rgb="FFFF0000"/>
        <rFont val="ＭＳ Ｐゴシック"/>
        <family val="3"/>
        <charset val="128"/>
        <scheme val="minor"/>
      </rPr>
      <t>評価項目</t>
    </r>
    <r>
      <rPr>
        <sz val="12"/>
        <color theme="1"/>
        <rFont val="ＭＳ Ｐゴシック"/>
        <family val="3"/>
        <charset val="128"/>
        <scheme val="minor"/>
      </rPr>
      <t>、</t>
    </r>
    <r>
      <rPr>
        <sz val="12"/>
        <color rgb="FFFF0000"/>
        <rFont val="ＭＳ Ｐゴシック"/>
        <family val="3"/>
        <charset val="128"/>
        <scheme val="minor"/>
      </rPr>
      <t>技術資料様式の番号</t>
    </r>
    <r>
      <rPr>
        <sz val="12"/>
        <color theme="1"/>
        <rFont val="ＭＳ Ｐゴシック"/>
        <family val="3"/>
        <charset val="128"/>
        <scheme val="minor"/>
      </rPr>
      <t>情報</t>
    </r>
    <rPh sb="3" eb="7">
      <t>ソウゴウヒョウカ</t>
    </rPh>
    <rPh sb="7" eb="9">
      <t>ホウシキ</t>
    </rPh>
    <rPh sb="10" eb="12">
      <t>ヒョウカ</t>
    </rPh>
    <rPh sb="12" eb="14">
      <t>コウモク</t>
    </rPh>
    <rPh sb="15" eb="17">
      <t>ギジュツ</t>
    </rPh>
    <rPh sb="17" eb="19">
      <t>シリョウ</t>
    </rPh>
    <rPh sb="19" eb="21">
      <t>ヨウシキ</t>
    </rPh>
    <rPh sb="22" eb="24">
      <t>バンゴウ</t>
    </rPh>
    <rPh sb="24" eb="26">
      <t>ジョウホウ</t>
    </rPh>
    <phoneticPr fontId="2"/>
  </si>
  <si>
    <r>
      <t>①技術資料の</t>
    </r>
    <r>
      <rPr>
        <sz val="11"/>
        <color rgb="FFFF0000"/>
        <rFont val="ＭＳ Ｐゴシック"/>
        <family val="3"/>
        <charset val="128"/>
        <scheme val="minor"/>
      </rPr>
      <t>緑着色セル</t>
    </r>
    <r>
      <rPr>
        <sz val="11"/>
        <color theme="1"/>
        <rFont val="ＭＳ Ｐゴシック"/>
        <family val="2"/>
        <charset val="128"/>
        <scheme val="minor"/>
      </rPr>
      <t>に正しく情報が</t>
    </r>
    <r>
      <rPr>
        <sz val="11"/>
        <color rgb="FFFF0000"/>
        <rFont val="ＭＳ Ｐゴシック"/>
        <family val="3"/>
        <charset val="128"/>
        <scheme val="minor"/>
      </rPr>
      <t>転記</t>
    </r>
    <r>
      <rPr>
        <sz val="11"/>
        <color theme="1"/>
        <rFont val="ＭＳ Ｐゴシック"/>
        <family val="2"/>
        <charset val="128"/>
        <scheme val="minor"/>
      </rPr>
      <t>されているか</t>
    </r>
    <r>
      <rPr>
        <sz val="11"/>
        <color rgb="FFFF0000"/>
        <rFont val="ＭＳ Ｐゴシック"/>
        <family val="3"/>
        <charset val="128"/>
        <scheme val="minor"/>
      </rPr>
      <t>確認</t>
    </r>
    <r>
      <rPr>
        <sz val="11"/>
        <color theme="1"/>
        <rFont val="ＭＳ Ｐゴシック"/>
        <family val="2"/>
        <charset val="128"/>
        <scheme val="minor"/>
      </rPr>
      <t>してください</t>
    </r>
    <rPh sb="1" eb="3">
      <t>ギジュツ</t>
    </rPh>
    <rPh sb="3" eb="5">
      <t>シリョウ</t>
    </rPh>
    <rPh sb="6" eb="7">
      <t>ミドリ</t>
    </rPh>
    <rPh sb="7" eb="9">
      <t>チャクショク</t>
    </rPh>
    <rPh sb="12" eb="13">
      <t>タダ</t>
    </rPh>
    <rPh sb="15" eb="17">
      <t>ジョウホウ</t>
    </rPh>
    <rPh sb="18" eb="20">
      <t>テンキ</t>
    </rPh>
    <rPh sb="26" eb="28">
      <t>カクニン</t>
    </rPh>
    <phoneticPr fontId="2"/>
  </si>
  <si>
    <r>
      <t>　（転記されていない場合は、もう一度【表１～４】の入力条件を確認後、</t>
    </r>
    <r>
      <rPr>
        <sz val="11"/>
        <color rgb="FFFF0000"/>
        <rFont val="ＭＳ Ｐゴシック"/>
        <family val="3"/>
        <charset val="128"/>
        <scheme val="minor"/>
      </rPr>
      <t>必要に応じ緑着色セルを直接入力</t>
    </r>
    <r>
      <rPr>
        <sz val="11"/>
        <color theme="1"/>
        <rFont val="ＭＳ Ｐゴシック"/>
        <family val="3"/>
        <charset val="128"/>
        <scheme val="minor"/>
      </rPr>
      <t>により修正してください）</t>
    </r>
    <rPh sb="2" eb="4">
      <t>テンキ</t>
    </rPh>
    <rPh sb="10" eb="12">
      <t>バアイ</t>
    </rPh>
    <rPh sb="16" eb="18">
      <t>イチド</t>
    </rPh>
    <rPh sb="19" eb="20">
      <t>ヒョウ</t>
    </rPh>
    <rPh sb="25" eb="27">
      <t>ニュウリョク</t>
    </rPh>
    <rPh sb="27" eb="29">
      <t>ジョウケン</t>
    </rPh>
    <rPh sb="30" eb="32">
      <t>カクニン</t>
    </rPh>
    <rPh sb="32" eb="33">
      <t>ゴ</t>
    </rPh>
    <rPh sb="34" eb="36">
      <t>ヒツヨウ</t>
    </rPh>
    <rPh sb="37" eb="38">
      <t>オウ</t>
    </rPh>
    <rPh sb="39" eb="40">
      <t>ミドリ</t>
    </rPh>
    <rPh sb="40" eb="42">
      <t>チャクショク</t>
    </rPh>
    <phoneticPr fontId="2"/>
  </si>
  <si>
    <r>
      <t>②技術資料の</t>
    </r>
    <r>
      <rPr>
        <sz val="11"/>
        <color rgb="FFFF0000"/>
        <rFont val="ＭＳ Ｐゴシック"/>
        <family val="3"/>
        <charset val="128"/>
        <scheme val="minor"/>
      </rPr>
      <t>黄色着色セル</t>
    </r>
    <r>
      <rPr>
        <sz val="11"/>
        <color theme="1"/>
        <rFont val="ＭＳ Ｐゴシック"/>
        <family val="3"/>
        <charset val="128"/>
        <scheme val="minor"/>
      </rPr>
      <t>に必要な情報を</t>
    </r>
    <r>
      <rPr>
        <sz val="11"/>
        <color rgb="FFFF0000"/>
        <rFont val="ＭＳ Ｐゴシック"/>
        <family val="3"/>
        <charset val="128"/>
        <scheme val="minor"/>
      </rPr>
      <t>直接入力</t>
    </r>
    <r>
      <rPr>
        <sz val="11"/>
        <color theme="1"/>
        <rFont val="ＭＳ Ｐゴシック"/>
        <family val="3"/>
        <charset val="128"/>
        <scheme val="minor"/>
      </rPr>
      <t>してください</t>
    </r>
    <rPh sb="1" eb="3">
      <t>ギジュツ</t>
    </rPh>
    <rPh sb="3" eb="5">
      <t>シリョウ</t>
    </rPh>
    <rPh sb="6" eb="8">
      <t>キイロ</t>
    </rPh>
    <rPh sb="8" eb="10">
      <t>チャクショク</t>
    </rPh>
    <rPh sb="13" eb="15">
      <t>ヒツヨウ</t>
    </rPh>
    <rPh sb="16" eb="18">
      <t>ジョウホウ</t>
    </rPh>
    <rPh sb="19" eb="21">
      <t>チョクセツ</t>
    </rPh>
    <rPh sb="21" eb="23">
      <t>ニュウリョク</t>
    </rPh>
    <phoneticPr fontId="2"/>
  </si>
  <si>
    <r>
      <t>↓</t>
    </r>
    <r>
      <rPr>
        <sz val="11"/>
        <color rgb="FFFF0000"/>
        <rFont val="ＭＳ Ｐゴシック"/>
        <family val="3"/>
        <charset val="128"/>
        <scheme val="minor"/>
      </rPr>
      <t>【重要】表２のD列で項目を記載したもの以外は、エラー表示される【編集厳禁】</t>
    </r>
    <rPh sb="2" eb="4">
      <t>ジュウヨウ</t>
    </rPh>
    <rPh sb="5" eb="6">
      <t>ヒョウ</t>
    </rPh>
    <rPh sb="9" eb="10">
      <t>レツ</t>
    </rPh>
    <rPh sb="11" eb="13">
      <t>コウモク</t>
    </rPh>
    <rPh sb="14" eb="16">
      <t>キサイ</t>
    </rPh>
    <rPh sb="20" eb="22">
      <t>イガイ</t>
    </rPh>
    <rPh sb="27" eb="29">
      <t>ヒョウジ</t>
    </rPh>
    <rPh sb="33" eb="35">
      <t>ヘンシュウ</t>
    </rPh>
    <rPh sb="35" eb="37">
      <t>ゲンキン</t>
    </rPh>
    <phoneticPr fontId="2"/>
  </si>
  <si>
    <t>②不要な技術資料様式は、シート毎削除してください</t>
    <rPh sb="1" eb="3">
      <t>フヨウ</t>
    </rPh>
    <rPh sb="4" eb="6">
      <t>ギジュツ</t>
    </rPh>
    <rPh sb="6" eb="8">
      <t>シリョウ</t>
    </rPh>
    <rPh sb="8" eb="10">
      <t>ヨウシキ</t>
    </rPh>
    <rPh sb="15" eb="16">
      <t>ゴト</t>
    </rPh>
    <rPh sb="16" eb="18">
      <t>サクジョ</t>
    </rPh>
    <phoneticPr fontId="2"/>
  </si>
  <si>
    <t>様式名</t>
    <rPh sb="0" eb="2">
      <t>ヨウシキ</t>
    </rPh>
    <rPh sb="2" eb="3">
      <t>メイ</t>
    </rPh>
    <phoneticPr fontId="2"/>
  </si>
  <si>
    <t>項目名</t>
    <rPh sb="0" eb="2">
      <t>コウモク</t>
    </rPh>
    <rPh sb="2" eb="3">
      <t>メイ</t>
    </rPh>
    <phoneticPr fontId="2"/>
  </si>
  <si>
    <t>配置予定技術者</t>
    <rPh sb="0" eb="2">
      <t>ハイチ</t>
    </rPh>
    <rPh sb="2" eb="4">
      <t>ヨテイ</t>
    </rPh>
    <rPh sb="4" eb="7">
      <t>ギジュツシャ</t>
    </rPh>
    <phoneticPr fontId="2"/>
  </si>
  <si>
    <t>企業情報記入欄</t>
    <rPh sb="0" eb="2">
      <t>キギョウ</t>
    </rPh>
    <rPh sb="2" eb="4">
      <t>ジョウホウ</t>
    </rPh>
    <rPh sb="4" eb="6">
      <t>キニュウ</t>
    </rPh>
    <rPh sb="6" eb="7">
      <t>ラン</t>
    </rPh>
    <phoneticPr fontId="2"/>
  </si>
  <si>
    <t>氏名記入欄</t>
    <rPh sb="0" eb="2">
      <t>シメイ</t>
    </rPh>
    <rPh sb="2" eb="4">
      <t>キニュウ</t>
    </rPh>
    <rPh sb="4" eb="5">
      <t>ラン</t>
    </rPh>
    <phoneticPr fontId="2"/>
  </si>
  <si>
    <t>（収受印を発行しない発注機関は、「３提出資料確認欄」を全て削除）</t>
    <rPh sb="1" eb="3">
      <t>シュウジュ</t>
    </rPh>
    <rPh sb="3" eb="4">
      <t>イン</t>
    </rPh>
    <rPh sb="5" eb="7">
      <t>ハッコウ</t>
    </rPh>
    <rPh sb="10" eb="12">
      <t>ハッチュウ</t>
    </rPh>
    <rPh sb="12" eb="14">
      <t>キカン</t>
    </rPh>
    <rPh sb="18" eb="20">
      <t>テイシュツ</t>
    </rPh>
    <rPh sb="20" eb="22">
      <t>シリョウ</t>
    </rPh>
    <rPh sb="22" eb="24">
      <t>カクニン</t>
    </rPh>
    <rPh sb="24" eb="25">
      <t>ラン</t>
    </rPh>
    <rPh sb="27" eb="28">
      <t>スベ</t>
    </rPh>
    <rPh sb="29" eb="31">
      <t>サクジョ</t>
    </rPh>
    <phoneticPr fontId="2"/>
  </si>
  <si>
    <t>配置予定技術者の工事成績評定点</t>
    <phoneticPr fontId="2"/>
  </si>
  <si>
    <t>工場・会社所在地</t>
  </si>
  <si>
    <t>サポート拠点</t>
  </si>
  <si>
    <t>評価項目番号</t>
    <rPh sb="0" eb="2">
      <t>ヒョウカ</t>
    </rPh>
    <rPh sb="2" eb="4">
      <t>コウモク</t>
    </rPh>
    <rPh sb="4" eb="6">
      <t>バンゴウ</t>
    </rPh>
    <phoneticPr fontId="2"/>
  </si>
  <si>
    <t>-</t>
    <phoneticPr fontId="2"/>
  </si>
  <si>
    <t>評価基準（様式記載内容）</t>
    <rPh sb="0" eb="2">
      <t>ヒョウカ</t>
    </rPh>
    <rPh sb="2" eb="4">
      <t>キジュン</t>
    </rPh>
    <rPh sb="5" eb="7">
      <t>ヨウシキ</t>
    </rPh>
    <rPh sb="7" eb="9">
      <t>キサイ</t>
    </rPh>
    <rPh sb="9" eb="11">
      <t>ナイヨウ</t>
    </rPh>
    <phoneticPr fontId="2"/>
  </si>
  <si>
    <t>表中の着色セルを予備欄です。項目が不足する場合ここに入力すれば、プルダウンリストを追加できます。</t>
    <phoneticPr fontId="2"/>
  </si>
  <si>
    <t>【表４】表紙記載文リスト</t>
    <rPh sb="1" eb="2">
      <t>ヒョウ</t>
    </rPh>
    <rPh sb="4" eb="6">
      <t>ヒョウシ</t>
    </rPh>
    <rPh sb="6" eb="8">
      <t>キサイ</t>
    </rPh>
    <rPh sb="8" eb="9">
      <t>ブン</t>
    </rPh>
    <phoneticPr fontId="2"/>
  </si>
  <si>
    <t>建設機械保有状況</t>
    <rPh sb="0" eb="2">
      <t>ケンセツ</t>
    </rPh>
    <rPh sb="2" eb="4">
      <t>キカイ</t>
    </rPh>
    <rPh sb="4" eb="6">
      <t>ホユウ</t>
    </rPh>
    <rPh sb="6" eb="8">
      <t>ジョウキョウ</t>
    </rPh>
    <phoneticPr fontId="2"/>
  </si>
  <si>
    <t>BCP認定状況</t>
    <rPh sb="3" eb="5">
      <t>ニンテイ</t>
    </rPh>
    <rPh sb="5" eb="7">
      <t>ジョウキョウ</t>
    </rPh>
    <phoneticPr fontId="2"/>
  </si>
  <si>
    <t>労働福祉（高齢者雇用）</t>
    <rPh sb="0" eb="2">
      <t>ロウドウ</t>
    </rPh>
    <rPh sb="2" eb="4">
      <t>フクシ</t>
    </rPh>
    <rPh sb="5" eb="8">
      <t>コウレイシャ</t>
    </rPh>
    <rPh sb="8" eb="10">
      <t>コヨウ</t>
    </rPh>
    <phoneticPr fontId="13"/>
  </si>
  <si>
    <t>労働福祉（障がい者雇用）</t>
    <rPh sb="0" eb="2">
      <t>ロウドウ</t>
    </rPh>
    <rPh sb="2" eb="4">
      <t>フクシ</t>
    </rPh>
    <rPh sb="5" eb="6">
      <t>ショウ</t>
    </rPh>
    <rPh sb="8" eb="9">
      <t>シャ</t>
    </rPh>
    <rPh sb="9" eb="11">
      <t>コヨウ</t>
    </rPh>
    <phoneticPr fontId="13"/>
  </si>
  <si>
    <t>労働福祉（育児介護制度）</t>
    <rPh sb="0" eb="2">
      <t>ロウドウ</t>
    </rPh>
    <rPh sb="2" eb="4">
      <t>フクシ</t>
    </rPh>
    <rPh sb="5" eb="7">
      <t>イクジ</t>
    </rPh>
    <rPh sb="7" eb="9">
      <t>カイゴ</t>
    </rPh>
    <rPh sb="9" eb="11">
      <t>セイド</t>
    </rPh>
    <phoneticPr fontId="13"/>
  </si>
  <si>
    <t>育児介護チェック表</t>
    <rPh sb="0" eb="2">
      <t>イクジ</t>
    </rPh>
    <rPh sb="2" eb="4">
      <t>カイゴ</t>
    </rPh>
    <rPh sb="8" eb="9">
      <t>ヒョウ</t>
    </rPh>
    <phoneticPr fontId="13"/>
  </si>
  <si>
    <t>労働福祉（若手技術者雇用）</t>
    <rPh sb="0" eb="2">
      <t>ロウドウ</t>
    </rPh>
    <rPh sb="2" eb="4">
      <t>フクシ</t>
    </rPh>
    <rPh sb="5" eb="7">
      <t>ワカテ</t>
    </rPh>
    <rPh sb="7" eb="10">
      <t>ギジュツシャ</t>
    </rPh>
    <rPh sb="10" eb="12">
      <t>コヨウ</t>
    </rPh>
    <phoneticPr fontId="13"/>
  </si>
  <si>
    <t>（【隠岐】企業の法面機械保有は、機械名が○○になっていますので、必ず編集が必要です。）</t>
    <rPh sb="8" eb="10">
      <t>ノリメン</t>
    </rPh>
    <rPh sb="10" eb="12">
      <t>キカイ</t>
    </rPh>
    <phoneticPr fontId="2"/>
  </si>
  <si>
    <r>
      <t>（【隠岐】</t>
    </r>
    <r>
      <rPr>
        <sz val="11"/>
        <color rgb="FFFF0000"/>
        <rFont val="ＭＳ Ｐゴシック"/>
        <family val="3"/>
        <charset val="128"/>
        <scheme val="minor"/>
      </rPr>
      <t>企業の法面機械保有</t>
    </r>
    <r>
      <rPr>
        <sz val="11"/>
        <color theme="1"/>
        <rFont val="ＭＳ Ｐゴシック"/>
        <family val="3"/>
        <charset val="128"/>
        <scheme val="minor"/>
      </rPr>
      <t>は、機械名が○○になっていますので、</t>
    </r>
    <r>
      <rPr>
        <sz val="11"/>
        <color rgb="FFFF0000"/>
        <rFont val="ＭＳ Ｐゴシック"/>
        <family val="3"/>
        <charset val="128"/>
        <scheme val="minor"/>
      </rPr>
      <t>必ず編集</t>
    </r>
    <r>
      <rPr>
        <sz val="11"/>
        <color theme="1"/>
        <rFont val="ＭＳ Ｐゴシック"/>
        <family val="3"/>
        <charset val="128"/>
        <scheme val="minor"/>
      </rPr>
      <t>が必要です。）</t>
    </r>
    <rPh sb="2" eb="4">
      <t>オキ</t>
    </rPh>
    <rPh sb="5" eb="7">
      <t>キギョウ</t>
    </rPh>
    <rPh sb="8" eb="10">
      <t>ノリメン</t>
    </rPh>
    <rPh sb="10" eb="12">
      <t>キカイ</t>
    </rPh>
    <rPh sb="12" eb="14">
      <t>ホユウ</t>
    </rPh>
    <rPh sb="16" eb="18">
      <t>キカイ</t>
    </rPh>
    <rPh sb="18" eb="19">
      <t>メイ</t>
    </rPh>
    <rPh sb="32" eb="33">
      <t>カナラ</t>
    </rPh>
    <rPh sb="34" eb="36">
      <t>ヘンシュウ</t>
    </rPh>
    <rPh sb="37" eb="39">
      <t>ヒツヨウ</t>
    </rPh>
    <phoneticPr fontId="2"/>
  </si>
  <si>
    <t>【表４】を編集すると技術資料（表紙）「2　提出書類（必要な項目について）」で記載する様式の名称変更ができます。</t>
    <rPh sb="10" eb="12">
      <t>ギジュツ</t>
    </rPh>
    <rPh sb="12" eb="14">
      <t>シリョウ</t>
    </rPh>
    <rPh sb="15" eb="17">
      <t>ヒョウシ</t>
    </rPh>
    <rPh sb="38" eb="40">
      <t>キサイ</t>
    </rPh>
    <rPh sb="42" eb="44">
      <t>ヨウシキ</t>
    </rPh>
    <rPh sb="45" eb="47">
      <t>メイショウ</t>
    </rPh>
    <rPh sb="47" eb="49">
      <t>ヘンコウ</t>
    </rPh>
    <phoneticPr fontId="2"/>
  </si>
  <si>
    <t>①「発注者審査作業用」シートに記載されている表中の不要な項目の列全体を削除してください</t>
    <rPh sb="2" eb="5">
      <t>ハッチュウシャ</t>
    </rPh>
    <rPh sb="5" eb="7">
      <t>シンサ</t>
    </rPh>
    <rPh sb="7" eb="10">
      <t>サギョウヨウ</t>
    </rPh>
    <rPh sb="15" eb="17">
      <t>キサイ</t>
    </rPh>
    <rPh sb="22" eb="23">
      <t>ヒョウ</t>
    </rPh>
    <rPh sb="23" eb="24">
      <t>チュウ</t>
    </rPh>
    <rPh sb="25" eb="27">
      <t>フヨウ</t>
    </rPh>
    <rPh sb="28" eb="30">
      <t>コウモク</t>
    </rPh>
    <rPh sb="31" eb="32">
      <t>レツ</t>
    </rPh>
    <rPh sb="32" eb="34">
      <t>ゼンタイ</t>
    </rPh>
    <rPh sb="35" eb="37">
      <t>サクジョ</t>
    </rPh>
    <rPh sb="37" eb="39">
      <t>ゼンサクジョ</t>
    </rPh>
    <phoneticPr fontId="2"/>
  </si>
  <si>
    <t>※「発注者審査作業用」シート</t>
    <rPh sb="2" eb="5">
      <t>ハッチュウシャ</t>
    </rPh>
    <rPh sb="5" eb="7">
      <t>シンサ</t>
    </rPh>
    <rPh sb="7" eb="9">
      <t>サギョウ</t>
    </rPh>
    <rPh sb="9" eb="10">
      <t>ヨウ</t>
    </rPh>
    <phoneticPr fontId="2"/>
  </si>
  <si>
    <t>※技術審査用ファイル</t>
    <rPh sb="1" eb="3">
      <t>ギジュツ</t>
    </rPh>
    <rPh sb="3" eb="6">
      <t>シンサヨウ</t>
    </rPh>
    <phoneticPr fontId="2"/>
  </si>
  <si>
    <t>（文字のサイズ、セルの結合、列幅の調整などは、「技術審査用ファイル」で行うため、「発注者作業用シート」では、体裁を整える必要はありません）</t>
    <rPh sb="1" eb="3">
      <t>モジ</t>
    </rPh>
    <rPh sb="11" eb="13">
      <t>ケツゴウ</t>
    </rPh>
    <rPh sb="14" eb="16">
      <t>レツハバ</t>
    </rPh>
    <rPh sb="17" eb="19">
      <t>チョウセイ</t>
    </rPh>
    <rPh sb="24" eb="26">
      <t>ギジュツ</t>
    </rPh>
    <rPh sb="26" eb="29">
      <t>シンサヨウ</t>
    </rPh>
    <rPh sb="35" eb="36">
      <t>オコナ</t>
    </rPh>
    <rPh sb="41" eb="44">
      <t>ハッチュウシャ</t>
    </rPh>
    <rPh sb="44" eb="47">
      <t>サギョウヨウ</t>
    </rPh>
    <rPh sb="54" eb="56">
      <t>テイサイ</t>
    </rPh>
    <rPh sb="57" eb="58">
      <t>トトノ</t>
    </rPh>
    <rPh sb="60" eb="62">
      <t>ヒツヨウ</t>
    </rPh>
    <phoneticPr fontId="2"/>
  </si>
  <si>
    <t>　企業の申請内容を数式でリンクさせて評価項目毎に一覧表で整理。指定された範囲を「技術審査用ファイル」の「作業用シート」に一括コピーすることで、</t>
    <rPh sb="31" eb="33">
      <t>シテイ</t>
    </rPh>
    <rPh sb="36" eb="38">
      <t>ハンイ</t>
    </rPh>
    <rPh sb="60" eb="62">
      <t>イッカツ</t>
    </rPh>
    <phoneticPr fontId="2"/>
  </si>
  <si>
    <t>　１．【技術資料（表紙）の確認・修正事項】</t>
    <rPh sb="4" eb="6">
      <t>ギジュツ</t>
    </rPh>
    <rPh sb="6" eb="8">
      <t>シリョウ</t>
    </rPh>
    <rPh sb="9" eb="11">
      <t>ヒョウシ</t>
    </rPh>
    <rPh sb="13" eb="15">
      <t>カクニン</t>
    </rPh>
    <rPh sb="16" eb="18">
      <t>シュウセイ</t>
    </rPh>
    <rPh sb="18" eb="20">
      <t>ジコウ</t>
    </rPh>
    <phoneticPr fontId="2"/>
  </si>
  <si>
    <t>　２．【技術資料（各種様式）の確認・修正事項】</t>
    <rPh sb="4" eb="6">
      <t>ギジュツ</t>
    </rPh>
    <rPh sb="6" eb="8">
      <t>シリョウ</t>
    </rPh>
    <rPh sb="9" eb="11">
      <t>カクシュ</t>
    </rPh>
    <rPh sb="11" eb="13">
      <t>ヨウシキ</t>
    </rPh>
    <rPh sb="15" eb="17">
      <t>カクニン</t>
    </rPh>
    <rPh sb="18" eb="20">
      <t>シュウセイ</t>
    </rPh>
    <rPh sb="20" eb="22">
      <t>ジコウ</t>
    </rPh>
    <phoneticPr fontId="2"/>
  </si>
  <si>
    <t>　３．【評価基準の確認】</t>
    <rPh sb="4" eb="6">
      <t>ヒョウカ</t>
    </rPh>
    <rPh sb="6" eb="8">
      <t>キジュン</t>
    </rPh>
    <rPh sb="9" eb="11">
      <t>カクニン</t>
    </rPh>
    <phoneticPr fontId="2"/>
  </si>
  <si>
    <t>　４．【PPI掲載用ファイルの作成】</t>
    <rPh sb="7" eb="10">
      <t>ケイサイヨウ</t>
    </rPh>
    <rPh sb="15" eb="17">
      <t>サクセイ</t>
    </rPh>
    <phoneticPr fontId="2"/>
  </si>
  <si>
    <t>＜発注準備から入札結果調書作成までの全体イメージ＞</t>
    <rPh sb="1" eb="3">
      <t>ハッチュウ</t>
    </rPh>
    <rPh sb="3" eb="5">
      <t>ジュンビ</t>
    </rPh>
    <rPh sb="7" eb="9">
      <t>ニュウサツ</t>
    </rPh>
    <rPh sb="9" eb="11">
      <t>ケッカ</t>
    </rPh>
    <rPh sb="11" eb="13">
      <t>チョウショ</t>
    </rPh>
    <rPh sb="13" eb="15">
      <t>サクセイ</t>
    </rPh>
    <rPh sb="18" eb="20">
      <t>ゼンタイ</t>
    </rPh>
    <phoneticPr fontId="2"/>
  </si>
  <si>
    <r>
      <t>②</t>
    </r>
    <r>
      <rPr>
        <sz val="11"/>
        <color rgb="FFFF0000"/>
        <rFont val="ＭＳ Ｐゴシック"/>
        <family val="3"/>
        <charset val="128"/>
        <scheme val="minor"/>
      </rPr>
      <t>エラー表示</t>
    </r>
    <r>
      <rPr>
        <sz val="11"/>
        <color theme="1"/>
        <rFont val="ＭＳ Ｐゴシック"/>
        <family val="3"/>
        <charset val="128"/>
        <scheme val="minor"/>
      </rPr>
      <t>がでている</t>
    </r>
    <r>
      <rPr>
        <sz val="11"/>
        <color rgb="FFFF0000"/>
        <rFont val="ＭＳ Ｐゴシック"/>
        <family val="3"/>
        <charset val="128"/>
        <scheme val="minor"/>
      </rPr>
      <t>行を非表示</t>
    </r>
    <r>
      <rPr>
        <sz val="11"/>
        <color theme="1"/>
        <rFont val="ＭＳ Ｐゴシック"/>
        <family val="3"/>
        <charset val="128"/>
        <scheme val="minor"/>
      </rPr>
      <t>にしてください（</t>
    </r>
    <r>
      <rPr>
        <sz val="11"/>
        <color rgb="FFFF0000"/>
        <rFont val="ＭＳ Ｐゴシック"/>
        <family val="3"/>
        <charset val="128"/>
        <scheme val="minor"/>
      </rPr>
      <t>行の削除厳禁</t>
    </r>
    <r>
      <rPr>
        <sz val="11"/>
        <color theme="1"/>
        <rFont val="ＭＳ Ｐゴシック"/>
        <family val="3"/>
        <charset val="128"/>
        <scheme val="minor"/>
      </rPr>
      <t>）。</t>
    </r>
    <rPh sb="4" eb="6">
      <t>ヒョウジ</t>
    </rPh>
    <rPh sb="11" eb="12">
      <t>ギョウ</t>
    </rPh>
    <rPh sb="13" eb="16">
      <t>ヒヒョウジ</t>
    </rPh>
    <phoneticPr fontId="2"/>
  </si>
  <si>
    <r>
      <t>１．</t>
    </r>
    <r>
      <rPr>
        <sz val="12"/>
        <color rgb="FFFF0000"/>
        <rFont val="ＭＳ Ｐゴシック"/>
        <family val="3"/>
        <charset val="128"/>
        <scheme val="minor"/>
      </rPr>
      <t>【表１】のC列</t>
    </r>
    <r>
      <rPr>
        <sz val="12"/>
        <color theme="1"/>
        <rFont val="ＭＳ Ｐゴシック"/>
        <family val="2"/>
        <charset val="128"/>
        <scheme val="minor"/>
      </rPr>
      <t>に基本情報を直接入力してください</t>
    </r>
    <rPh sb="3" eb="4">
      <t>ヒョウ</t>
    </rPh>
    <rPh sb="8" eb="9">
      <t>レツ</t>
    </rPh>
    <rPh sb="10" eb="12">
      <t>キホン</t>
    </rPh>
    <rPh sb="12" eb="14">
      <t>ジョウホウ</t>
    </rPh>
    <rPh sb="15" eb="17">
      <t>チョクセツ</t>
    </rPh>
    <rPh sb="17" eb="19">
      <t>ニュウリョク</t>
    </rPh>
    <phoneticPr fontId="2"/>
  </si>
  <si>
    <t>対象外</t>
    <phoneticPr fontId="2"/>
  </si>
  <si>
    <r>
      <t>【表３】を編集すると評価項目（C列）のリストが変更できます（</t>
    </r>
    <r>
      <rPr>
        <sz val="11"/>
        <color rgb="FFFF0000"/>
        <rFont val="ＭＳ Ｐゴシック"/>
        <family val="3"/>
        <charset val="128"/>
        <scheme val="minor"/>
      </rPr>
      <t>原則、着色セル以外編集不可</t>
    </r>
    <r>
      <rPr>
        <sz val="11"/>
        <color theme="1"/>
        <rFont val="ＭＳ Ｐゴシック"/>
        <family val="2"/>
        <charset val="128"/>
        <scheme val="minor"/>
      </rPr>
      <t>）。</t>
    </r>
    <rPh sb="1" eb="2">
      <t>ヒョウ</t>
    </rPh>
    <rPh sb="30" eb="32">
      <t>ゲンソク</t>
    </rPh>
    <rPh sb="33" eb="35">
      <t>チャクショク</t>
    </rPh>
    <rPh sb="37" eb="39">
      <t>イガイ</t>
    </rPh>
    <rPh sb="39" eb="41">
      <t>ヘンシュウ</t>
    </rPh>
    <rPh sb="41" eb="43">
      <t>フカ</t>
    </rPh>
    <phoneticPr fontId="2"/>
  </si>
  <si>
    <t>□</t>
  </si>
  <si>
    <t>（該当条文：　　　　　　　　　　　　　　　　　　）</t>
    <rPh sb="1" eb="3">
      <t>ガイトウ</t>
    </rPh>
    <rPh sb="3" eb="5">
      <t>ジョウブン</t>
    </rPh>
    <phoneticPr fontId="13"/>
  </si>
  <si>
    <r>
      <rPr>
        <b/>
        <sz val="18"/>
        <rFont val="HG丸ｺﾞｼｯｸM-PRO"/>
        <family val="3"/>
        <charset val="128"/>
      </rPr>
      <t>【法定を超える内容チェック表１】</t>
    </r>
    <r>
      <rPr>
        <b/>
        <sz val="12"/>
        <rFont val="HG丸ｺﾞｼｯｸM-PRO"/>
        <family val="3"/>
        <charset val="128"/>
      </rPr>
      <t xml:space="preserve">
　各Ｑの「はい」または「いいえ」、「該当項目」に■ をご記入下さい。</t>
    </r>
    <rPh sb="1" eb="3">
      <t>ホウテイ</t>
    </rPh>
    <rPh sb="4" eb="5">
      <t>コ</t>
    </rPh>
    <rPh sb="7" eb="9">
      <t>ナイヨウ</t>
    </rPh>
    <rPh sb="13" eb="14">
      <t>ヒョウ</t>
    </rPh>
    <rPh sb="35" eb="37">
      <t>ガイトウ</t>
    </rPh>
    <rPh sb="37" eb="39">
      <t>コウモク</t>
    </rPh>
    <phoneticPr fontId="13"/>
  </si>
  <si>
    <t>育児休業制度の対象となる子の上限年齢を、法定を超えた年齢までとしている。</t>
    <rPh sb="0" eb="2">
      <t>イクジ</t>
    </rPh>
    <rPh sb="2" eb="4">
      <t>キュウギョウ</t>
    </rPh>
    <rPh sb="4" eb="6">
      <t>セイド</t>
    </rPh>
    <rPh sb="7" eb="9">
      <t>タイショウ</t>
    </rPh>
    <rPh sb="12" eb="13">
      <t>コ</t>
    </rPh>
    <rPh sb="14" eb="16">
      <t>ジョウゲン</t>
    </rPh>
    <rPh sb="16" eb="18">
      <t>ネンレイ</t>
    </rPh>
    <rPh sb="20" eb="22">
      <t>ホウテイ</t>
    </rPh>
    <rPh sb="23" eb="24">
      <t>コ</t>
    </rPh>
    <rPh sb="26" eb="28">
      <t>ネンレイ</t>
    </rPh>
    <phoneticPr fontId="13"/>
  </si>
  <si>
    <t>はい</t>
    <phoneticPr fontId="13"/>
  </si>
  <si>
    <t>いいえ</t>
    <phoneticPr fontId="13"/>
  </si>
  <si>
    <t>（上限年齢　＝　　　　　　歳　　　か月まで）</t>
    <rPh sb="1" eb="3">
      <t>ジョウゲン</t>
    </rPh>
    <rPh sb="3" eb="5">
      <t>ネンレイ</t>
    </rPh>
    <rPh sb="13" eb="14">
      <t>サイ</t>
    </rPh>
    <rPh sb="18" eb="19">
      <t>ツキ</t>
    </rPh>
    <phoneticPr fontId="13"/>
  </si>
  <si>
    <t>①短時間勤務制度（5時間45分から6時間以外の制度等の実施）</t>
    <rPh sb="10" eb="12">
      <t>ジカン</t>
    </rPh>
    <rPh sb="14" eb="15">
      <t>フン</t>
    </rPh>
    <rPh sb="18" eb="20">
      <t>ジカン</t>
    </rPh>
    <rPh sb="20" eb="22">
      <t>イガイ</t>
    </rPh>
    <rPh sb="23" eb="25">
      <t>セイド</t>
    </rPh>
    <rPh sb="24" eb="25">
      <t>キセイ</t>
    </rPh>
    <rPh sb="25" eb="26">
      <t>トウ</t>
    </rPh>
    <rPh sb="27" eb="29">
      <t>ジッシ</t>
    </rPh>
    <phoneticPr fontId="13"/>
  </si>
  <si>
    <r>
      <t>③</t>
    </r>
    <r>
      <rPr>
        <sz val="10"/>
        <rFont val="ＭＳ Ｐゴシック"/>
        <family val="3"/>
        <charset val="128"/>
      </rPr>
      <t>フレックスタイム制</t>
    </r>
    <phoneticPr fontId="13"/>
  </si>
  <si>
    <r>
      <t>④</t>
    </r>
    <r>
      <rPr>
        <sz val="10"/>
        <rFont val="ＭＳ Ｐゴシック"/>
        <family val="3"/>
        <charset val="128"/>
      </rPr>
      <t>始業・終業時刻の繰上げ・繰下げ
（１日の所定労働時間は変わらない）</t>
    </r>
    <phoneticPr fontId="13"/>
  </si>
  <si>
    <r>
      <t>⑤事業所内保育施設の運営　　　　　　　　　　　　　   　　　　　</t>
    </r>
    <r>
      <rPr>
        <sz val="9"/>
        <color indexed="8"/>
        <rFont val="ＭＳ Ｐゴシック"/>
        <family val="3"/>
        <charset val="128"/>
      </rPr>
      <t>（共同運営や保育施設と契約している場合も含む）</t>
    </r>
    <rPh sb="4" eb="5">
      <t>ナイ</t>
    </rPh>
    <rPh sb="5" eb="7">
      <t>ホイク</t>
    </rPh>
    <phoneticPr fontId="13"/>
  </si>
  <si>
    <t>⑥育児サービス費用を補助する制度
（ベビーシッターや保育施設の利用料補助等）</t>
    <rPh sb="26" eb="28">
      <t>ホイク</t>
    </rPh>
    <phoneticPr fontId="13"/>
  </si>
  <si>
    <t>（上限期間　＝　　　　　　　　　　　以内）</t>
    <phoneticPr fontId="13"/>
  </si>
  <si>
    <r>
      <rPr>
        <b/>
        <sz val="18"/>
        <rFont val="HG丸ｺﾞｼｯｸM-PRO"/>
        <family val="3"/>
        <charset val="128"/>
      </rPr>
      <t>【法定を超える内容チェック表２】</t>
    </r>
    <r>
      <rPr>
        <b/>
        <sz val="12"/>
        <rFont val="HG丸ｺﾞｼｯｸM-PRO"/>
        <family val="3"/>
        <charset val="128"/>
      </rPr>
      <t xml:space="preserve">
　各Ｑの「はい」または「いいえ」、「該当項目」に■ をご記入下さい。</t>
    </r>
    <rPh sb="1" eb="3">
      <t>ホウテイ</t>
    </rPh>
    <rPh sb="4" eb="5">
      <t>コ</t>
    </rPh>
    <rPh sb="7" eb="9">
      <t>ナイヨウ</t>
    </rPh>
    <rPh sb="13" eb="14">
      <t>ヒョウ</t>
    </rPh>
    <rPh sb="35" eb="37">
      <t>ガイトウ</t>
    </rPh>
    <rPh sb="37" eb="39">
      <t>コウモク</t>
    </rPh>
    <phoneticPr fontId="13"/>
  </si>
  <si>
    <t>①取得可能日数が、年5日（対象家族が2人以上であれば年10日）を超える。</t>
    <rPh sb="1" eb="3">
      <t>シュトク</t>
    </rPh>
    <rPh sb="3" eb="5">
      <t>カノウ</t>
    </rPh>
    <rPh sb="5" eb="7">
      <t>ニッスウ</t>
    </rPh>
    <rPh sb="9" eb="10">
      <t>ネン</t>
    </rPh>
    <rPh sb="11" eb="12">
      <t>ニチ</t>
    </rPh>
    <rPh sb="13" eb="15">
      <t>タイショウ</t>
    </rPh>
    <rPh sb="15" eb="17">
      <t>カゾク</t>
    </rPh>
    <rPh sb="19" eb="20">
      <t>ニン</t>
    </rPh>
    <rPh sb="20" eb="22">
      <t>イジョウ</t>
    </rPh>
    <rPh sb="26" eb="27">
      <t>ネン</t>
    </rPh>
    <rPh sb="29" eb="30">
      <t>ニチ</t>
    </rPh>
    <rPh sb="32" eb="33">
      <t>コ</t>
    </rPh>
    <phoneticPr fontId="13"/>
  </si>
  <si>
    <t>①産前産後休業（支給割合：　　　　　　　　　　）</t>
    <rPh sb="1" eb="5">
      <t>サンゼンサンゴ</t>
    </rPh>
    <rPh sb="5" eb="7">
      <t>キュウギョウ</t>
    </rPh>
    <rPh sb="8" eb="10">
      <t>シキュウ</t>
    </rPh>
    <rPh sb="10" eb="12">
      <t>ワリアイ</t>
    </rPh>
    <phoneticPr fontId="13"/>
  </si>
  <si>
    <t>②育児時間　　　（支給割合：　　　　　　　　　　）</t>
    <rPh sb="1" eb="3">
      <t>イクジ</t>
    </rPh>
    <rPh sb="3" eb="5">
      <t>ジカン</t>
    </rPh>
    <rPh sb="9" eb="11">
      <t>シキュウ</t>
    </rPh>
    <rPh sb="11" eb="13">
      <t>ワリアイ</t>
    </rPh>
    <phoneticPr fontId="13"/>
  </si>
  <si>
    <t>③育児休業　　　（支給割合：　　　　　　　　　　）</t>
    <rPh sb="1" eb="3">
      <t>イクジ</t>
    </rPh>
    <rPh sb="3" eb="5">
      <t>キュウギョウ</t>
    </rPh>
    <rPh sb="9" eb="11">
      <t>シキュウ</t>
    </rPh>
    <rPh sb="11" eb="13">
      <t>ワリアイ</t>
    </rPh>
    <phoneticPr fontId="13"/>
  </si>
  <si>
    <t>④介護休業　　　（支給割合：　　　　　　　　　　）</t>
    <rPh sb="1" eb="3">
      <t>カイゴ</t>
    </rPh>
    <rPh sb="3" eb="5">
      <t>キュウギョウ</t>
    </rPh>
    <rPh sb="9" eb="11">
      <t>シキュウ</t>
    </rPh>
    <rPh sb="11" eb="13">
      <t>ワリアイ</t>
    </rPh>
    <phoneticPr fontId="13"/>
  </si>
  <si>
    <t>⑤子の看護休暇　　　（支給割合：　　　　　　　　）</t>
    <rPh sb="1" eb="2">
      <t>コ</t>
    </rPh>
    <rPh sb="3" eb="5">
      <t>カンゴ</t>
    </rPh>
    <rPh sb="5" eb="7">
      <t>キュウカ</t>
    </rPh>
    <rPh sb="11" eb="13">
      <t>シキュウ</t>
    </rPh>
    <rPh sb="13" eb="15">
      <t>ワリアイ</t>
    </rPh>
    <phoneticPr fontId="13"/>
  </si>
  <si>
    <t>⑥介護休暇　　　（支給割合：　　　　　　　　　　）</t>
    <rPh sb="1" eb="3">
      <t>カイゴ</t>
    </rPh>
    <rPh sb="3" eb="5">
      <t>キュウカ</t>
    </rPh>
    <rPh sb="9" eb="11">
      <t>シキュウ</t>
    </rPh>
    <rPh sb="11" eb="13">
      <t>ワリアイ</t>
    </rPh>
    <phoneticPr fontId="13"/>
  </si>
  <si>
    <r>
      <t>その他、上記以外で</t>
    </r>
    <r>
      <rPr>
        <b/>
        <sz val="11"/>
        <color indexed="8"/>
        <rFont val="ＭＳ Ｐゴシック"/>
        <family val="3"/>
        <charset val="128"/>
      </rPr>
      <t>育児・介護休業法の規定を超える取組の実施</t>
    </r>
    <r>
      <rPr>
        <sz val="11"/>
        <color indexed="8"/>
        <rFont val="ＭＳ Ｐゴシック"/>
        <family val="3"/>
        <charset val="128"/>
      </rPr>
      <t>があれば、法律条文を記入、該当部分を下線明示した上で、就業規則等を記入、法律を超える内容を具体的に下線明示してください。</t>
    </r>
    <rPh sb="2" eb="3">
      <t>タ</t>
    </rPh>
    <rPh sb="4" eb="6">
      <t>ジョウキ</t>
    </rPh>
    <rPh sb="6" eb="8">
      <t>イガイ</t>
    </rPh>
    <rPh sb="9" eb="11">
      <t>イクジ</t>
    </rPh>
    <rPh sb="12" eb="14">
      <t>カイゴ</t>
    </rPh>
    <rPh sb="14" eb="17">
      <t>キュウギョウホウ</t>
    </rPh>
    <rPh sb="18" eb="20">
      <t>キテイ</t>
    </rPh>
    <rPh sb="21" eb="22">
      <t>コ</t>
    </rPh>
    <rPh sb="24" eb="26">
      <t>トリクミ</t>
    </rPh>
    <rPh sb="27" eb="29">
      <t>ジッシ</t>
    </rPh>
    <rPh sb="34" eb="36">
      <t>ホウリツ</t>
    </rPh>
    <rPh sb="36" eb="38">
      <t>ジョウブン</t>
    </rPh>
    <rPh sb="39" eb="41">
      <t>キニュウ</t>
    </rPh>
    <rPh sb="42" eb="44">
      <t>ガイトウ</t>
    </rPh>
    <rPh sb="44" eb="46">
      <t>ブブン</t>
    </rPh>
    <rPh sb="47" eb="49">
      <t>カセン</t>
    </rPh>
    <rPh sb="49" eb="51">
      <t>メイジ</t>
    </rPh>
    <rPh sb="53" eb="54">
      <t>ウエ</t>
    </rPh>
    <rPh sb="56" eb="58">
      <t>シュウギョウ</t>
    </rPh>
    <rPh sb="58" eb="60">
      <t>キソク</t>
    </rPh>
    <rPh sb="60" eb="61">
      <t>トウ</t>
    </rPh>
    <rPh sb="62" eb="64">
      <t>キニュウ</t>
    </rPh>
    <rPh sb="65" eb="67">
      <t>ホウリツ</t>
    </rPh>
    <rPh sb="68" eb="69">
      <t>コ</t>
    </rPh>
    <rPh sb="71" eb="73">
      <t>ナイヨウ</t>
    </rPh>
    <rPh sb="74" eb="76">
      <t>グタイ</t>
    </rPh>
    <rPh sb="76" eb="77">
      <t>テキ</t>
    </rPh>
    <rPh sb="78" eb="80">
      <t>カセン</t>
    </rPh>
    <rPh sb="80" eb="82">
      <t>メイジ</t>
    </rPh>
    <phoneticPr fontId="13"/>
  </si>
  <si>
    <r>
      <t>（就業規則）第</t>
    </r>
    <r>
      <rPr>
        <b/>
        <sz val="10"/>
        <color indexed="10"/>
        <rFont val="ＭＳ Ｐゴシック"/>
        <family val="3"/>
        <charset val="128"/>
      </rPr>
      <t>○○</t>
    </r>
    <r>
      <rPr>
        <b/>
        <sz val="10"/>
        <rFont val="ＭＳ Ｐゴシック"/>
        <family val="3"/>
        <charset val="128"/>
      </rPr>
      <t>条第</t>
    </r>
    <r>
      <rPr>
        <b/>
        <sz val="10"/>
        <color indexed="10"/>
        <rFont val="ＭＳ Ｐゴシック"/>
        <family val="3"/>
        <charset val="128"/>
      </rPr>
      <t>○○</t>
    </r>
    <r>
      <rPr>
        <b/>
        <sz val="10"/>
        <rFont val="ＭＳ Ｐゴシック"/>
        <family val="3"/>
        <charset val="128"/>
      </rPr>
      <t>項
　</t>
    </r>
    <r>
      <rPr>
        <b/>
        <sz val="10"/>
        <color indexed="10"/>
        <rFont val="ＭＳ Ｐゴシック"/>
        <family val="3"/>
        <charset val="128"/>
      </rPr>
      <t>○○○○○○○○　…　○○○○○</t>
    </r>
    <r>
      <rPr>
        <b/>
        <u/>
        <sz val="10"/>
        <color indexed="10"/>
        <rFont val="ＭＳ Ｐゴシック"/>
        <family val="3"/>
        <charset val="128"/>
      </rPr>
      <t>○○○○○○○○○</t>
    </r>
    <r>
      <rPr>
        <b/>
        <sz val="10"/>
        <color indexed="10"/>
        <rFont val="ＭＳ Ｐゴシック"/>
        <family val="3"/>
        <charset val="128"/>
      </rPr>
      <t>○○○○○○　……………</t>
    </r>
    <rPh sb="1" eb="3">
      <t>シュウギョウ</t>
    </rPh>
    <rPh sb="3" eb="5">
      <t>キソク</t>
    </rPh>
    <rPh sb="6" eb="7">
      <t>ダイ</t>
    </rPh>
    <rPh sb="9" eb="10">
      <t>ジョウ</t>
    </rPh>
    <rPh sb="10" eb="11">
      <t>ダイ</t>
    </rPh>
    <rPh sb="13" eb="14">
      <t>コウ</t>
    </rPh>
    <phoneticPr fontId="13"/>
  </si>
  <si>
    <t>会社（企業体）名：</t>
    <phoneticPr fontId="2"/>
  </si>
  <si>
    <t>企業</t>
    <phoneticPr fontId="2"/>
  </si>
  <si>
    <t>企業</t>
    <phoneticPr fontId="2"/>
  </si>
  <si>
    <t>地理的条件</t>
    <phoneticPr fontId="2"/>
  </si>
  <si>
    <t>入札公告日：</t>
    <rPh sb="0" eb="2">
      <t>ニュウサツ</t>
    </rPh>
    <rPh sb="2" eb="4">
      <t>コウコク</t>
    </rPh>
    <rPh sb="4" eb="5">
      <t>ビ</t>
    </rPh>
    <phoneticPr fontId="2"/>
  </si>
  <si>
    <t>工事名：</t>
    <rPh sb="0" eb="2">
      <t>コウジ</t>
    </rPh>
    <rPh sb="2" eb="3">
      <t>メイ</t>
    </rPh>
    <phoneticPr fontId="2"/>
  </si>
  <si>
    <r>
      <rPr>
        <sz val="11"/>
        <color rgb="FFFF0000"/>
        <rFont val="ＭＳ Ｐゴシック"/>
        <family val="3"/>
        <charset val="128"/>
        <scheme val="minor"/>
      </rPr>
      <t>不要な項目</t>
    </r>
    <r>
      <rPr>
        <sz val="11"/>
        <color theme="1"/>
        <rFont val="ＭＳ Ｐゴシック"/>
        <family val="2"/>
        <charset val="128"/>
        <scheme val="minor"/>
      </rPr>
      <t>は、</t>
    </r>
    <r>
      <rPr>
        <sz val="11"/>
        <color rgb="FFFF0000"/>
        <rFont val="ＭＳ Ｐゴシック"/>
        <family val="3"/>
        <charset val="128"/>
        <scheme val="minor"/>
      </rPr>
      <t>非表示に</t>
    </r>
    <r>
      <rPr>
        <sz val="11"/>
        <color theme="1"/>
        <rFont val="ＭＳ Ｐゴシック"/>
        <family val="2"/>
        <charset val="128"/>
        <scheme val="minor"/>
      </rPr>
      <t>してください（</t>
    </r>
    <r>
      <rPr>
        <sz val="11"/>
        <color rgb="FFFF0000"/>
        <rFont val="ＭＳ Ｐゴシック"/>
        <family val="3"/>
        <charset val="128"/>
        <scheme val="minor"/>
      </rPr>
      <t>行の削除厳禁</t>
    </r>
    <r>
      <rPr>
        <sz val="11"/>
        <color theme="1"/>
        <rFont val="ＭＳ Ｐゴシック"/>
        <family val="2"/>
        <charset val="128"/>
        <scheme val="minor"/>
      </rPr>
      <t>）</t>
    </r>
    <rPh sb="0" eb="2">
      <t>フヨウ</t>
    </rPh>
    <rPh sb="3" eb="5">
      <t>コウモク</t>
    </rPh>
    <rPh sb="7" eb="10">
      <t>ヒヒョウジ</t>
    </rPh>
    <rPh sb="18" eb="19">
      <t>ギョウ</t>
    </rPh>
    <rPh sb="20" eb="22">
      <t>サクジョ</t>
    </rPh>
    <rPh sb="22" eb="24">
      <t>ゲンキン</t>
    </rPh>
    <phoneticPr fontId="2"/>
  </si>
  <si>
    <t>発注者入力シートで選択していない項目は、エラー表示になります</t>
    <rPh sb="0" eb="3">
      <t>ハッチュウシャ</t>
    </rPh>
    <rPh sb="3" eb="5">
      <t>ニュウリョク</t>
    </rPh>
    <rPh sb="9" eb="11">
      <t>センタク</t>
    </rPh>
    <rPh sb="16" eb="18">
      <t>コウモク</t>
    </rPh>
    <rPh sb="23" eb="25">
      <t>ヒョウジ</t>
    </rPh>
    <phoneticPr fontId="2"/>
  </si>
  <si>
    <t>　５．【技術審査（競争参加資格委員会）の準備作業】</t>
    <rPh sb="4" eb="6">
      <t>ギジュツ</t>
    </rPh>
    <rPh sb="6" eb="8">
      <t>シンサ</t>
    </rPh>
    <rPh sb="9" eb="11">
      <t>キョウソウ</t>
    </rPh>
    <rPh sb="11" eb="13">
      <t>サンカ</t>
    </rPh>
    <rPh sb="13" eb="15">
      <t>シカク</t>
    </rPh>
    <rPh sb="15" eb="18">
      <t>イインカイ</t>
    </rPh>
    <rPh sb="20" eb="22">
      <t>ジュンビ</t>
    </rPh>
    <rPh sb="22" eb="24">
      <t>サギョウ</t>
    </rPh>
    <phoneticPr fontId="2"/>
  </si>
  <si>
    <t>技術審査（競争参加資格委員会）や入札結果調書を簡単に作成することが可能</t>
    <rPh sb="5" eb="7">
      <t>キョウソウ</t>
    </rPh>
    <rPh sb="7" eb="9">
      <t>サンカ</t>
    </rPh>
    <rPh sb="9" eb="11">
      <t>シカク</t>
    </rPh>
    <rPh sb="11" eb="14">
      <t>イインカイ</t>
    </rPh>
    <phoneticPr fontId="2"/>
  </si>
  <si>
    <t>　このファイルの「発注者作業用シート」から各企業の申請内容を一括コピーし、「技術審査用ファイル」で集計することで、技術審査（競争参加資格委員会）</t>
    <rPh sb="9" eb="12">
      <t>ハッチュウシャ</t>
    </rPh>
    <rPh sb="12" eb="15">
      <t>サギョウヨウ</t>
    </rPh>
    <rPh sb="21" eb="22">
      <t>カク</t>
    </rPh>
    <rPh sb="22" eb="24">
      <t>キギョウ</t>
    </rPh>
    <rPh sb="25" eb="27">
      <t>シンセイ</t>
    </rPh>
    <rPh sb="27" eb="29">
      <t>ナイヨウ</t>
    </rPh>
    <rPh sb="30" eb="32">
      <t>イッカツ</t>
    </rPh>
    <rPh sb="38" eb="40">
      <t>ギジュツ</t>
    </rPh>
    <rPh sb="40" eb="43">
      <t>シンサヨウ</t>
    </rPh>
    <rPh sb="49" eb="51">
      <t>シュウケイ</t>
    </rPh>
    <rPh sb="57" eb="59">
      <t>ギジュツ</t>
    </rPh>
    <rPh sb="59" eb="61">
      <t>シンサ</t>
    </rPh>
    <rPh sb="62" eb="64">
      <t>キョウソウ</t>
    </rPh>
    <rPh sb="64" eb="66">
      <t>サンカ</t>
    </rPh>
    <rPh sb="66" eb="68">
      <t>シカク</t>
    </rPh>
    <rPh sb="68" eb="71">
      <t>イインカイ</t>
    </rPh>
    <phoneticPr fontId="2"/>
  </si>
  <si>
    <t>用の資料や入札結果調書が簡単に作成可能</t>
    <phoneticPr fontId="2"/>
  </si>
  <si>
    <t>＜企業＞</t>
    <rPh sb="1" eb="3">
      <t>キギョウ</t>
    </rPh>
    <phoneticPr fontId="2"/>
  </si>
  <si>
    <t>有</t>
    <rPh sb="0" eb="1">
      <t>アリ</t>
    </rPh>
    <phoneticPr fontId="2"/>
  </si>
  <si>
    <t>無</t>
    <rPh sb="0" eb="1">
      <t>ナシ</t>
    </rPh>
    <phoneticPr fontId="2"/>
  </si>
  <si>
    <t>：セルに直接入力もしくはリストから選択が必要な箇所</t>
    <rPh sb="4" eb="6">
      <t>チョクセツ</t>
    </rPh>
    <rPh sb="6" eb="8">
      <t>ニュウリョク</t>
    </rPh>
    <rPh sb="17" eb="19">
      <t>センタク</t>
    </rPh>
    <rPh sb="20" eb="22">
      <t>ヒツヨウ</t>
    </rPh>
    <rPh sb="23" eb="25">
      <t>カショ</t>
    </rPh>
    <phoneticPr fontId="2"/>
  </si>
  <si>
    <t>活動箇所</t>
    <phoneticPr fontId="2"/>
  </si>
  <si>
    <t>対象工事が６０件を超える場合は、本様式を複写し申請番号を修正のうえ、提出すること。</t>
    <rPh sb="0" eb="2">
      <t>タイショウ</t>
    </rPh>
    <rPh sb="2" eb="4">
      <t>コウジ</t>
    </rPh>
    <rPh sb="7" eb="8">
      <t>ケン</t>
    </rPh>
    <rPh sb="9" eb="10">
      <t>コ</t>
    </rPh>
    <rPh sb="12" eb="14">
      <t>バアイ</t>
    </rPh>
    <rPh sb="16" eb="17">
      <t>ホン</t>
    </rPh>
    <rPh sb="17" eb="19">
      <t>ヨウシキ</t>
    </rPh>
    <rPh sb="20" eb="22">
      <t>フクシャ</t>
    </rPh>
    <rPh sb="23" eb="25">
      <t>シンセイ</t>
    </rPh>
    <rPh sb="25" eb="27">
      <t>バンゴウ</t>
    </rPh>
    <rPh sb="28" eb="30">
      <t>シュウセイ</t>
    </rPh>
    <rPh sb="34" eb="36">
      <t>テイシュツ</t>
    </rPh>
    <phoneticPr fontId="2"/>
  </si>
  <si>
    <t>若手・中堅技術者配置</t>
    <rPh sb="0" eb="2">
      <t>ワカテ</t>
    </rPh>
    <rPh sb="3" eb="5">
      <t>チュウケン</t>
    </rPh>
    <rPh sb="5" eb="8">
      <t>ギジュツシャ</t>
    </rPh>
    <rPh sb="8" eb="10">
      <t>ハイチ</t>
    </rPh>
    <phoneticPr fontId="2"/>
  </si>
  <si>
    <t>生年月日</t>
    <rPh sb="0" eb="2">
      <t>セイネン</t>
    </rPh>
    <rPh sb="2" eb="4">
      <t>ガッピ</t>
    </rPh>
    <phoneticPr fontId="2"/>
  </si>
  <si>
    <t>登録基幹技能者</t>
  </si>
  <si>
    <t>登録基幹技能者</t>
    <phoneticPr fontId="2"/>
  </si>
  <si>
    <t>その他様式</t>
  </si>
  <si>
    <t>その他様式</t>
    <rPh sb="2" eb="3">
      <t>タ</t>
    </rPh>
    <rPh sb="3" eb="5">
      <t>ヨウシキ</t>
    </rPh>
    <phoneticPr fontId="2"/>
  </si>
  <si>
    <t>設計図書、技術資料質問書</t>
    <phoneticPr fontId="2"/>
  </si>
  <si>
    <t>設計図書、技術資料回答書</t>
    <rPh sb="9" eb="11">
      <t>カイトウ</t>
    </rPh>
    <phoneticPr fontId="2"/>
  </si>
  <si>
    <t>評価内容説明要求書</t>
    <phoneticPr fontId="2"/>
  </si>
  <si>
    <t>評価内容回答書</t>
    <phoneticPr fontId="2"/>
  </si>
  <si>
    <t>企業回答1</t>
    <rPh sb="0" eb="2">
      <t>キギョウ</t>
    </rPh>
    <rPh sb="2" eb="4">
      <t>カイトウ</t>
    </rPh>
    <phoneticPr fontId="2"/>
  </si>
  <si>
    <t>企業回答2</t>
    <rPh sb="0" eb="2">
      <t>キギョウ</t>
    </rPh>
    <rPh sb="2" eb="4">
      <t>カイトウ</t>
    </rPh>
    <phoneticPr fontId="2"/>
  </si>
  <si>
    <t>国局長</t>
    <rPh sb="0" eb="1">
      <t>クニ</t>
    </rPh>
    <rPh sb="1" eb="2">
      <t>キョク</t>
    </rPh>
    <rPh sb="2" eb="3">
      <t>チョウ</t>
    </rPh>
    <phoneticPr fontId="2"/>
  </si>
  <si>
    <t>知事</t>
    <rPh sb="0" eb="2">
      <t>チジ</t>
    </rPh>
    <phoneticPr fontId="2"/>
  </si>
  <si>
    <t>企業回答3</t>
    <rPh sb="0" eb="2">
      <t>キギョウ</t>
    </rPh>
    <rPh sb="2" eb="4">
      <t>カイトウ</t>
    </rPh>
    <phoneticPr fontId="2"/>
  </si>
  <si>
    <t>企業回答4</t>
    <rPh sb="0" eb="2">
      <t>キギョウ</t>
    </rPh>
    <rPh sb="2" eb="4">
      <t>カイトウ</t>
    </rPh>
    <phoneticPr fontId="2"/>
  </si>
  <si>
    <t>契約工事名</t>
    <rPh sb="0" eb="2">
      <t>ケイヤク</t>
    </rPh>
    <rPh sb="2" eb="4">
      <t>コウジ</t>
    </rPh>
    <rPh sb="4" eb="5">
      <t>メイ</t>
    </rPh>
    <phoneticPr fontId="2"/>
  </si>
  <si>
    <t>表彰状記載工事名</t>
    <rPh sb="0" eb="2">
      <t>ヒョウショウ</t>
    </rPh>
    <rPh sb="2" eb="3">
      <t>ジョウ</t>
    </rPh>
    <rPh sb="3" eb="5">
      <t>キサイ</t>
    </rPh>
    <rPh sb="5" eb="7">
      <t>コウジ</t>
    </rPh>
    <rPh sb="7" eb="8">
      <t>メイ</t>
    </rPh>
    <phoneticPr fontId="2"/>
  </si>
  <si>
    <t>国事務所長の表彰</t>
    <rPh sb="0" eb="1">
      <t>クニ</t>
    </rPh>
    <rPh sb="1" eb="3">
      <t>ジム</t>
    </rPh>
    <rPh sb="3" eb="5">
      <t>ショチョウ</t>
    </rPh>
    <rPh sb="6" eb="8">
      <t>ヒョウショウ</t>
    </rPh>
    <phoneticPr fontId="2"/>
  </si>
  <si>
    <t>国局長の表彰</t>
    <rPh sb="0" eb="1">
      <t>クニ</t>
    </rPh>
    <rPh sb="1" eb="2">
      <t>キョク</t>
    </rPh>
    <rPh sb="2" eb="3">
      <t>チョウ</t>
    </rPh>
    <rPh sb="4" eb="6">
      <t>ヒョウショウ</t>
    </rPh>
    <phoneticPr fontId="2"/>
  </si>
  <si>
    <t>知事表彰該当工事の表彰</t>
    <rPh sb="0" eb="2">
      <t>チジ</t>
    </rPh>
    <rPh sb="2" eb="4">
      <t>ヒョウショウ</t>
    </rPh>
    <rPh sb="4" eb="6">
      <t>ガイトウ</t>
    </rPh>
    <rPh sb="6" eb="8">
      <t>コウジ</t>
    </rPh>
    <rPh sb="9" eb="11">
      <t>ヒョウショウ</t>
    </rPh>
    <phoneticPr fontId="2"/>
  </si>
  <si>
    <t>県事務所長表彰該当工事の表彰</t>
    <rPh sb="0" eb="1">
      <t>ケン</t>
    </rPh>
    <rPh sb="1" eb="3">
      <t>ジム</t>
    </rPh>
    <rPh sb="3" eb="5">
      <t>ショチョウ</t>
    </rPh>
    <rPh sb="5" eb="7">
      <t>ヒョウショウ</t>
    </rPh>
    <rPh sb="7" eb="9">
      <t>ガイトウ</t>
    </rPh>
    <rPh sb="9" eb="11">
      <t>コウジ</t>
    </rPh>
    <rPh sb="12" eb="14">
      <t>ヒョウショウ</t>
    </rPh>
    <phoneticPr fontId="2"/>
  </si>
  <si>
    <t>維持管理業務</t>
    <rPh sb="0" eb="2">
      <t>イジ</t>
    </rPh>
    <rPh sb="2" eb="4">
      <t>カンリ</t>
    </rPh>
    <rPh sb="4" eb="6">
      <t>ギョウム</t>
    </rPh>
    <phoneticPr fontId="2"/>
  </si>
  <si>
    <t>ボランティア</t>
    <phoneticPr fontId="2"/>
  </si>
  <si>
    <t>防災協定の締結実績</t>
    <phoneticPr fontId="2"/>
  </si>
  <si>
    <t>発注機関</t>
    <phoneticPr fontId="2"/>
  </si>
  <si>
    <t>業務名</t>
    <phoneticPr fontId="2"/>
  </si>
  <si>
    <t>活動年月日</t>
    <phoneticPr fontId="2"/>
  </si>
  <si>
    <t>家畜伝染病防疫協定の締結実績</t>
    <phoneticPr fontId="2"/>
  </si>
  <si>
    <t>取組みの有無</t>
    <phoneticPr fontId="2"/>
  </si>
  <si>
    <t>認定期間</t>
    <phoneticPr fontId="2"/>
  </si>
  <si>
    <r>
      <t>①</t>
    </r>
    <r>
      <rPr>
        <sz val="11"/>
        <color rgb="FFFF0000"/>
        <rFont val="ＭＳ Ｐゴシック"/>
        <family val="3"/>
        <charset val="128"/>
        <scheme val="minor"/>
      </rPr>
      <t>「2　提出書類（必要な項目について）」</t>
    </r>
    <r>
      <rPr>
        <sz val="11"/>
        <color theme="1"/>
        <rFont val="ＭＳ Ｐゴシック"/>
        <family val="2"/>
        <charset val="128"/>
        <scheme val="minor"/>
      </rPr>
      <t>を</t>
    </r>
    <r>
      <rPr>
        <sz val="11"/>
        <color rgb="FFFF0000"/>
        <rFont val="ＭＳ Ｐゴシック"/>
        <family val="3"/>
        <charset val="128"/>
        <scheme val="minor"/>
      </rPr>
      <t>確認</t>
    </r>
    <r>
      <rPr>
        <sz val="11"/>
        <color theme="1"/>
        <rFont val="ＭＳ Ｐゴシック"/>
        <family val="2"/>
        <charset val="128"/>
        <scheme val="minor"/>
      </rPr>
      <t>してください。記載文の</t>
    </r>
    <r>
      <rPr>
        <sz val="11"/>
        <color rgb="FFFF0000"/>
        <rFont val="ＭＳ Ｐゴシック"/>
        <family val="3"/>
        <charset val="128"/>
        <scheme val="minor"/>
      </rPr>
      <t>修正</t>
    </r>
    <r>
      <rPr>
        <sz val="11"/>
        <color theme="1"/>
        <rFont val="ＭＳ Ｐゴシック"/>
        <family val="2"/>
        <charset val="128"/>
        <scheme val="minor"/>
      </rPr>
      <t>が必要な場合、</t>
    </r>
    <r>
      <rPr>
        <sz val="11"/>
        <color rgb="FFFF0000"/>
        <rFont val="ＭＳ Ｐゴシック"/>
        <family val="3"/>
        <charset val="128"/>
        <scheme val="minor"/>
      </rPr>
      <t>【表４】O列数式内</t>
    </r>
    <r>
      <rPr>
        <sz val="11"/>
        <color theme="1"/>
        <rFont val="ＭＳ Ｐゴシック"/>
        <family val="2"/>
        <charset val="128"/>
        <scheme val="minor"/>
      </rPr>
      <t>の記載文を</t>
    </r>
    <r>
      <rPr>
        <sz val="11"/>
        <color rgb="FFFF0000"/>
        <rFont val="ＭＳ Ｐゴシック"/>
        <family val="3"/>
        <charset val="128"/>
        <scheme val="minor"/>
      </rPr>
      <t>編集</t>
    </r>
    <r>
      <rPr>
        <sz val="11"/>
        <color theme="1"/>
        <rFont val="ＭＳ Ｐゴシック"/>
        <family val="2"/>
        <charset val="128"/>
        <scheme val="minor"/>
      </rPr>
      <t>してください。</t>
    </r>
    <rPh sb="4" eb="6">
      <t>テイシュツ</t>
    </rPh>
    <rPh sb="6" eb="8">
      <t>ショルイ</t>
    </rPh>
    <rPh sb="9" eb="11">
      <t>ヒツヨウ</t>
    </rPh>
    <rPh sb="12" eb="14">
      <t>コウモク</t>
    </rPh>
    <phoneticPr fontId="2"/>
  </si>
  <si>
    <r>
      <t>③</t>
    </r>
    <r>
      <rPr>
        <sz val="11"/>
        <color rgb="FFFF0000"/>
        <rFont val="ＭＳ Ｐゴシック"/>
        <family val="3"/>
        <charset val="128"/>
        <scheme val="minor"/>
      </rPr>
      <t>収受印を発行しない様式</t>
    </r>
    <r>
      <rPr>
        <sz val="11"/>
        <color theme="1"/>
        <rFont val="ＭＳ Ｐゴシック"/>
        <family val="3"/>
        <charset val="128"/>
        <scheme val="minor"/>
      </rPr>
      <t>は、</t>
    </r>
    <r>
      <rPr>
        <sz val="11"/>
        <color rgb="FFFF0000"/>
        <rFont val="ＭＳ Ｐゴシック"/>
        <family val="3"/>
        <charset val="128"/>
        <scheme val="minor"/>
      </rPr>
      <t>破線以下を全て削除</t>
    </r>
    <r>
      <rPr>
        <sz val="11"/>
        <color theme="1"/>
        <rFont val="ＭＳ Ｐゴシック"/>
        <family val="3"/>
        <charset val="128"/>
        <scheme val="minor"/>
      </rPr>
      <t>してください</t>
    </r>
    <rPh sb="1" eb="3">
      <t>シュウジュ</t>
    </rPh>
    <rPh sb="3" eb="4">
      <t>イン</t>
    </rPh>
    <rPh sb="5" eb="7">
      <t>ハッコウ</t>
    </rPh>
    <rPh sb="10" eb="12">
      <t>ヨウシキ</t>
    </rPh>
    <rPh sb="14" eb="16">
      <t>ハセン</t>
    </rPh>
    <rPh sb="16" eb="18">
      <t>イカ</t>
    </rPh>
    <rPh sb="19" eb="20">
      <t>スベ</t>
    </rPh>
    <rPh sb="21" eb="23">
      <t>サクジョ</t>
    </rPh>
    <phoneticPr fontId="2"/>
  </si>
  <si>
    <t>④「企業入力シート」の「３提出資料確認欄」について、不要項目などを削除・修正してください</t>
    <rPh sb="2" eb="4">
      <t>キギョウ</t>
    </rPh>
    <rPh sb="4" eb="6">
      <t>ニュウリョク</t>
    </rPh>
    <rPh sb="13" eb="15">
      <t>テイシュツ</t>
    </rPh>
    <rPh sb="15" eb="17">
      <t>シリョウ</t>
    </rPh>
    <rPh sb="17" eb="19">
      <t>カクニン</t>
    </rPh>
    <rPh sb="19" eb="20">
      <t>ラン</t>
    </rPh>
    <rPh sb="26" eb="28">
      <t>フヨウ</t>
    </rPh>
    <rPh sb="28" eb="30">
      <t>コウモク</t>
    </rPh>
    <rPh sb="33" eb="35">
      <t>サクジョ</t>
    </rPh>
    <rPh sb="36" eb="38">
      <t>シュウセイ</t>
    </rPh>
    <phoneticPr fontId="2"/>
  </si>
  <si>
    <r>
      <t>２．</t>
    </r>
    <r>
      <rPr>
        <sz val="12"/>
        <color rgb="FFFF0000"/>
        <rFont val="ＭＳ Ｐゴシック"/>
        <family val="3"/>
        <charset val="128"/>
        <scheme val="minor"/>
      </rPr>
      <t>【表２】E～G列</t>
    </r>
    <r>
      <rPr>
        <sz val="12"/>
        <color theme="1"/>
        <rFont val="ＭＳ Ｐゴシック"/>
        <family val="2"/>
        <charset val="128"/>
        <scheme val="minor"/>
      </rPr>
      <t>に</t>
    </r>
    <r>
      <rPr>
        <sz val="12"/>
        <color rgb="FFFF0000"/>
        <rFont val="ＭＳ Ｐゴシック"/>
        <family val="3"/>
        <charset val="128"/>
        <scheme val="minor"/>
      </rPr>
      <t>様式番号と評価項目の番号</t>
    </r>
    <r>
      <rPr>
        <sz val="12"/>
        <color theme="1"/>
        <rFont val="ＭＳ Ｐゴシック"/>
        <family val="2"/>
        <charset val="128"/>
        <scheme val="minor"/>
      </rPr>
      <t>をプルダウンリストで</t>
    </r>
    <r>
      <rPr>
        <sz val="12"/>
        <color rgb="FFFF0000"/>
        <rFont val="ＭＳ Ｐゴシック"/>
        <family val="3"/>
        <charset val="128"/>
        <scheme val="minor"/>
      </rPr>
      <t>選択</t>
    </r>
    <r>
      <rPr>
        <sz val="12"/>
        <color theme="1"/>
        <rFont val="ＭＳ Ｐゴシック"/>
        <family val="2"/>
        <charset val="128"/>
        <scheme val="minor"/>
      </rPr>
      <t>してください。</t>
    </r>
    <rPh sb="3" eb="4">
      <t>ヒョウ</t>
    </rPh>
    <rPh sb="9" eb="10">
      <t>レツ</t>
    </rPh>
    <rPh sb="11" eb="13">
      <t>ヨウシキ</t>
    </rPh>
    <rPh sb="13" eb="15">
      <t>バンゴウ</t>
    </rPh>
    <rPh sb="16" eb="18">
      <t>ヒョウカ</t>
    </rPh>
    <rPh sb="18" eb="20">
      <t>コウモク</t>
    </rPh>
    <rPh sb="21" eb="23">
      <t>バンゴウ</t>
    </rPh>
    <rPh sb="33" eb="35">
      <t>センタク</t>
    </rPh>
    <phoneticPr fontId="2"/>
  </si>
  <si>
    <r>
      <t>　表のC列（</t>
    </r>
    <r>
      <rPr>
        <sz val="12"/>
        <color rgb="FFFF0000"/>
        <rFont val="ＭＳ Ｐゴシック"/>
        <family val="3"/>
        <charset val="128"/>
        <scheme val="minor"/>
      </rPr>
      <t>赤枠内</t>
    </r>
    <r>
      <rPr>
        <sz val="12"/>
        <color theme="1"/>
        <rFont val="ＭＳ Ｐゴシック"/>
        <family val="2"/>
        <charset val="128"/>
        <scheme val="minor"/>
      </rPr>
      <t>）に企業情報を</t>
    </r>
    <r>
      <rPr>
        <sz val="12"/>
        <color rgb="FFFF0000"/>
        <rFont val="ＭＳ Ｐゴシック"/>
        <family val="3"/>
        <charset val="128"/>
        <scheme val="minor"/>
      </rPr>
      <t>入力</t>
    </r>
    <r>
      <rPr>
        <sz val="12"/>
        <color theme="1"/>
        <rFont val="ＭＳ Ｐゴシック"/>
        <family val="2"/>
        <charset val="128"/>
        <scheme val="minor"/>
      </rPr>
      <t>してください。入力した情報は、各種様式に反映されます。</t>
    </r>
    <rPh sb="1" eb="2">
      <t>ヒョウ</t>
    </rPh>
    <rPh sb="4" eb="5">
      <t>レツ</t>
    </rPh>
    <rPh sb="6" eb="7">
      <t>アカ</t>
    </rPh>
    <rPh sb="7" eb="8">
      <t>ワク</t>
    </rPh>
    <rPh sb="8" eb="9">
      <t>ナイ</t>
    </rPh>
    <rPh sb="11" eb="13">
      <t>キギョウ</t>
    </rPh>
    <rPh sb="13" eb="15">
      <t>ジョウホウ</t>
    </rPh>
    <rPh sb="16" eb="18">
      <t>ニュウリョク</t>
    </rPh>
    <rPh sb="25" eb="27">
      <t>ニュウリョク</t>
    </rPh>
    <rPh sb="29" eb="31">
      <t>ジョウホウ</t>
    </rPh>
    <rPh sb="33" eb="35">
      <t>カクシュ</t>
    </rPh>
    <rPh sb="35" eb="37">
      <t>ヨウシキ</t>
    </rPh>
    <rPh sb="38" eb="40">
      <t>ハンエイ</t>
    </rPh>
    <phoneticPr fontId="2"/>
  </si>
  <si>
    <r>
      <t>　表のC・D列（</t>
    </r>
    <r>
      <rPr>
        <sz val="12"/>
        <color rgb="FFFF0000"/>
        <rFont val="ＭＳ Ｐゴシック"/>
        <family val="3"/>
        <charset val="128"/>
        <scheme val="minor"/>
      </rPr>
      <t>赤枠内</t>
    </r>
    <r>
      <rPr>
        <sz val="12"/>
        <color theme="1"/>
        <rFont val="ＭＳ Ｐゴシック"/>
        <family val="2"/>
        <charset val="128"/>
        <scheme val="minor"/>
      </rPr>
      <t>）に配置予定技術者情報を</t>
    </r>
    <r>
      <rPr>
        <sz val="12"/>
        <color rgb="FFFF0000"/>
        <rFont val="ＭＳ Ｐゴシック"/>
        <family val="3"/>
        <charset val="128"/>
        <scheme val="minor"/>
      </rPr>
      <t>入力</t>
    </r>
    <r>
      <rPr>
        <sz val="12"/>
        <color theme="1"/>
        <rFont val="ＭＳ Ｐゴシック"/>
        <family val="2"/>
        <charset val="128"/>
        <scheme val="minor"/>
      </rPr>
      <t>してください。入力した情報は、各種様式に反映されます。</t>
    </r>
    <rPh sb="1" eb="2">
      <t>ヒョウ</t>
    </rPh>
    <rPh sb="6" eb="7">
      <t>レツ</t>
    </rPh>
    <rPh sb="8" eb="9">
      <t>アカ</t>
    </rPh>
    <rPh sb="9" eb="10">
      <t>ワク</t>
    </rPh>
    <rPh sb="10" eb="11">
      <t>ナイ</t>
    </rPh>
    <rPh sb="13" eb="15">
      <t>ハイチ</t>
    </rPh>
    <rPh sb="15" eb="17">
      <t>ヨテイ</t>
    </rPh>
    <rPh sb="17" eb="20">
      <t>ギジュツシャ</t>
    </rPh>
    <rPh sb="20" eb="22">
      <t>ジョウホウ</t>
    </rPh>
    <rPh sb="23" eb="25">
      <t>ニュウリョク</t>
    </rPh>
    <rPh sb="32" eb="34">
      <t>ニュウリョク</t>
    </rPh>
    <rPh sb="36" eb="38">
      <t>ジョウホウ</t>
    </rPh>
    <rPh sb="40" eb="42">
      <t>カクシュ</t>
    </rPh>
    <rPh sb="42" eb="44">
      <t>ヨウシキ</t>
    </rPh>
    <rPh sb="45" eb="47">
      <t>ハンエイ</t>
    </rPh>
    <phoneticPr fontId="2"/>
  </si>
  <si>
    <t>企業回答5</t>
    <rPh sb="0" eb="2">
      <t>キギョウ</t>
    </rPh>
    <rPh sb="2" eb="4">
      <t>カイトウ</t>
    </rPh>
    <phoneticPr fontId="2"/>
  </si>
  <si>
    <t>単体</t>
    <rPh sb="0" eb="2">
      <t>タンタイ</t>
    </rPh>
    <phoneticPr fontId="2"/>
  </si>
  <si>
    <t>本店</t>
    <rPh sb="0" eb="2">
      <t>ホンテン</t>
    </rPh>
    <phoneticPr fontId="2"/>
  </si>
  <si>
    <t>支店</t>
    <rPh sb="0" eb="2">
      <t>シテン</t>
    </rPh>
    <phoneticPr fontId="2"/>
  </si>
  <si>
    <t>営業所</t>
    <rPh sb="0" eb="3">
      <t>エイギョウショ</t>
    </rPh>
    <phoneticPr fontId="2"/>
  </si>
  <si>
    <t>企業回答6</t>
    <phoneticPr fontId="2"/>
  </si>
  <si>
    <t>企業回答7</t>
    <rPh sb="0" eb="2">
      <t>キギョウ</t>
    </rPh>
    <rPh sb="2" eb="4">
      <t>カイトウ</t>
    </rPh>
    <phoneticPr fontId="2"/>
  </si>
  <si>
    <t>監理技術者</t>
    <rPh sb="0" eb="2">
      <t>カンリ</t>
    </rPh>
    <rPh sb="2" eb="5">
      <t>ギジュツシャ</t>
    </rPh>
    <phoneticPr fontId="2"/>
  </si>
  <si>
    <t>主任技術者</t>
    <rPh sb="0" eb="2">
      <t>シュニン</t>
    </rPh>
    <rPh sb="2" eb="5">
      <t>ギジュツシャ</t>
    </rPh>
    <phoneticPr fontId="2"/>
  </si>
  <si>
    <t>現場代理人</t>
    <rPh sb="0" eb="2">
      <t>ゲンバ</t>
    </rPh>
    <rPh sb="2" eb="5">
      <t>ダイリニン</t>
    </rPh>
    <phoneticPr fontId="2"/>
  </si>
  <si>
    <t>担当技術者</t>
    <rPh sb="0" eb="2">
      <t>タントウ</t>
    </rPh>
    <rPh sb="2" eb="5">
      <t>ギジュツシャ</t>
    </rPh>
    <phoneticPr fontId="2"/>
  </si>
  <si>
    <t>　　（特殊な評価項目でプルダウンリストに項目がない場合は、【表３】で項目を追加してください）</t>
    <rPh sb="3" eb="5">
      <t>トクシュ</t>
    </rPh>
    <rPh sb="6" eb="8">
      <t>ヒョウカ</t>
    </rPh>
    <rPh sb="8" eb="10">
      <t>コウモク</t>
    </rPh>
    <rPh sb="20" eb="22">
      <t>コウモク</t>
    </rPh>
    <rPh sb="25" eb="27">
      <t>バアイ</t>
    </rPh>
    <rPh sb="30" eb="31">
      <t>ヒョウ</t>
    </rPh>
    <rPh sb="34" eb="36">
      <t>コウモク</t>
    </rPh>
    <rPh sb="37" eb="39">
      <t>ツイカ</t>
    </rPh>
    <phoneticPr fontId="2"/>
  </si>
  <si>
    <r>
      <t>①PPI掲載用ファイルを</t>
    </r>
    <r>
      <rPr>
        <sz val="11"/>
        <color rgb="FFFF0000"/>
        <rFont val="ＭＳ Ｐゴシック"/>
        <family val="3"/>
        <charset val="128"/>
        <scheme val="minor"/>
      </rPr>
      <t>別ファイルで作成</t>
    </r>
    <r>
      <rPr>
        <sz val="11"/>
        <color theme="1"/>
        <rFont val="ＭＳ Ｐゴシック"/>
        <family val="2"/>
        <charset val="128"/>
        <scheme val="minor"/>
      </rPr>
      <t>してください（シート削除するとシートの復活できないので、</t>
    </r>
    <r>
      <rPr>
        <sz val="11"/>
        <color rgb="FFFF0000"/>
        <rFont val="ＭＳ Ｐゴシック"/>
        <family val="3"/>
        <charset val="128"/>
        <scheme val="minor"/>
      </rPr>
      <t>必ず削除作業前に別ファイルを作成</t>
    </r>
    <r>
      <rPr>
        <sz val="11"/>
        <color theme="1"/>
        <rFont val="ＭＳ Ｐゴシック"/>
        <family val="2"/>
        <charset val="128"/>
        <scheme val="minor"/>
      </rPr>
      <t>してください）</t>
    </r>
    <rPh sb="4" eb="7">
      <t>ケイサイヨウ</t>
    </rPh>
    <rPh sb="12" eb="13">
      <t>ベツ</t>
    </rPh>
    <rPh sb="18" eb="20">
      <t>サクセイ</t>
    </rPh>
    <rPh sb="30" eb="32">
      <t>サクジョ</t>
    </rPh>
    <rPh sb="39" eb="41">
      <t>フッカツ</t>
    </rPh>
    <rPh sb="48" eb="49">
      <t>カナラ</t>
    </rPh>
    <rPh sb="50" eb="52">
      <t>サクジョ</t>
    </rPh>
    <rPh sb="52" eb="54">
      <t>サギョウ</t>
    </rPh>
    <rPh sb="54" eb="55">
      <t>マエ</t>
    </rPh>
    <rPh sb="56" eb="57">
      <t>ベツ</t>
    </rPh>
    <rPh sb="62" eb="64">
      <t>サクセイ</t>
    </rPh>
    <phoneticPr fontId="2"/>
  </si>
  <si>
    <t>商号又は名称</t>
    <rPh sb="0" eb="2">
      <t>ショウゴウ</t>
    </rPh>
    <rPh sb="2" eb="3">
      <t>マタ</t>
    </rPh>
    <rPh sb="4" eb="6">
      <t>メイショウ</t>
    </rPh>
    <phoneticPr fontId="2"/>
  </si>
  <si>
    <t>←ｙｙｙｙ/m/dで入力</t>
    <phoneticPr fontId="2"/>
  </si>
  <si>
    <t>【共通事項】</t>
    <rPh sb="1" eb="3">
      <t>キョウツウ</t>
    </rPh>
    <rPh sb="3" eb="5">
      <t>ジコウ</t>
    </rPh>
    <phoneticPr fontId="2"/>
  </si>
  <si>
    <t>入札公告日前日</t>
    <phoneticPr fontId="2"/>
  </si>
  <si>
    <t>企業回答8</t>
    <rPh sb="0" eb="2">
      <t>キギョウ</t>
    </rPh>
    <rPh sb="2" eb="4">
      <t>カイトウ</t>
    </rPh>
    <phoneticPr fontId="2"/>
  </si>
  <si>
    <t>企業回答9</t>
    <rPh sb="0" eb="2">
      <t>キギョウ</t>
    </rPh>
    <rPh sb="2" eb="4">
      <t>カイトウ</t>
    </rPh>
    <phoneticPr fontId="2"/>
  </si>
  <si>
    <t>ｼｮﾍﾞﾙ系掘削機(ｼｮﾍﾞﾙ)</t>
    <rPh sb="5" eb="6">
      <t>ケイ</t>
    </rPh>
    <rPh sb="6" eb="9">
      <t>クッサクキ</t>
    </rPh>
    <phoneticPr fontId="2"/>
  </si>
  <si>
    <t>ｼｮﾍﾞﾙ系掘削機(ﾊﾞｯｸﾎｳ)</t>
    <phoneticPr fontId="2"/>
  </si>
  <si>
    <t>ｼｮﾍﾞﾙ系掘削機(ﾄﾞﾗｸﾞﾗｲﾝ)</t>
    <phoneticPr fontId="2"/>
  </si>
  <si>
    <t>ｼｮﾍﾞﾙ系掘削機(ｸﾗﾑｼｪﾙ)</t>
    <phoneticPr fontId="2"/>
  </si>
  <si>
    <t>ｼｮﾍﾞﾙ系掘削機(ｸﾚｰﾝ)</t>
    <phoneticPr fontId="2"/>
  </si>
  <si>
    <t>ｼｮﾍﾞﾙ系掘削機(ﾊﾟｲﾙﾄﾞﾗｲﾊﾞｰ)</t>
    <phoneticPr fontId="2"/>
  </si>
  <si>
    <t>ﾄﾗｸﾀｰｼｮﾍﾞﾙ</t>
    <phoneticPr fontId="2"/>
  </si>
  <si>
    <t>保有</t>
    <rPh sb="0" eb="2">
      <t>ホユウ</t>
    </rPh>
    <phoneticPr fontId="2"/>
  </si>
  <si>
    <t>リース契約</t>
    <rPh sb="3" eb="5">
      <t>ケイヤク</t>
    </rPh>
    <phoneticPr fontId="2"/>
  </si>
  <si>
    <t>←ｙｙｙｙ/m/dで入力【重要】</t>
    <rPh sb="10" eb="12">
      <t>ニュウリョク</t>
    </rPh>
    <rPh sb="13" eb="15">
      <t>ジュウヨウ</t>
    </rPh>
    <phoneticPr fontId="2"/>
  </si>
  <si>
    <t>←削除厳禁</t>
    <rPh sb="1" eb="3">
      <t>サクジョ</t>
    </rPh>
    <rPh sb="3" eb="5">
      <t>ゲンキン</t>
    </rPh>
    <phoneticPr fontId="2"/>
  </si>
  <si>
    <t>企業回答10</t>
    <rPh sb="0" eb="2">
      <t>キギョウ</t>
    </rPh>
    <rPh sb="2" eb="4">
      <t>カイトウ</t>
    </rPh>
    <phoneticPr fontId="2"/>
  </si>
  <si>
    <t>第1ｸﾞﾙｰﾌﾟ</t>
    <rPh sb="0" eb="1">
      <t>ダイ</t>
    </rPh>
    <phoneticPr fontId="2"/>
  </si>
  <si>
    <t>第2ｸﾞﾙｰﾌﾟ</t>
    <phoneticPr fontId="2"/>
  </si>
  <si>
    <t>第3ｸﾞﾙｰﾌﾟ</t>
    <phoneticPr fontId="2"/>
  </si>
  <si>
    <t>　</t>
    <phoneticPr fontId="2"/>
  </si>
  <si>
    <t>評価対象地域</t>
    <rPh sb="0" eb="2">
      <t>ヒョウカ</t>
    </rPh>
    <rPh sb="2" eb="4">
      <t>タイショウ</t>
    </rPh>
    <rPh sb="4" eb="6">
      <t>チイキ</t>
    </rPh>
    <phoneticPr fontId="2"/>
  </si>
  <si>
    <t>　ただし、本提出書類では契約実績が確認できない（評価対象となる施工範囲を満足していないなど）場合、再度、技術資料及び必要な添付資料の提出が必要である。</t>
    <rPh sb="5" eb="6">
      <t>ホン</t>
    </rPh>
    <rPh sb="6" eb="8">
      <t>テイシュツ</t>
    </rPh>
    <rPh sb="8" eb="10">
      <t>ショルイ</t>
    </rPh>
    <rPh sb="12" eb="14">
      <t>ケイヤク</t>
    </rPh>
    <rPh sb="14" eb="16">
      <t>ジッセキ</t>
    </rPh>
    <rPh sb="17" eb="19">
      <t>カクニン</t>
    </rPh>
    <rPh sb="46" eb="48">
      <t>バアイ</t>
    </rPh>
    <rPh sb="49" eb="51">
      <t>サイド</t>
    </rPh>
    <rPh sb="52" eb="54">
      <t>ギジュツ</t>
    </rPh>
    <rPh sb="54" eb="56">
      <t>シリョウ</t>
    </rPh>
    <rPh sb="56" eb="57">
      <t>オヨ</t>
    </rPh>
    <rPh sb="58" eb="60">
      <t>ヒツヨウ</t>
    </rPh>
    <rPh sb="61" eb="63">
      <t>テンプ</t>
    </rPh>
    <rPh sb="63" eb="65">
      <t>シリョウ</t>
    </rPh>
    <rPh sb="66" eb="68">
      <t>テイシュツ</t>
    </rPh>
    <rPh sb="69" eb="71">
      <t>ヒツヨウ</t>
    </rPh>
    <phoneticPr fontId="2"/>
  </si>
  <si>
    <t>登録団体名</t>
    <rPh sb="4" eb="5">
      <t>メイ</t>
    </rPh>
    <phoneticPr fontId="2"/>
  </si>
  <si>
    <t>　ただし、本提出書類では契約実績が確認できない（評価対象となる施工範囲を満足していないなど）場合、再度、技術資料及び必要な添付資料の提出が必要である。</t>
    <rPh sb="5" eb="6">
      <t>ホン</t>
    </rPh>
    <rPh sb="46" eb="48">
      <t>バアイ</t>
    </rPh>
    <phoneticPr fontId="2"/>
  </si>
  <si>
    <t>特別（特定）JV</t>
    <rPh sb="0" eb="2">
      <t>トクベツ</t>
    </rPh>
    <rPh sb="3" eb="5">
      <t>トクテイ</t>
    </rPh>
    <phoneticPr fontId="2"/>
  </si>
  <si>
    <t>一般（経常）JV</t>
    <rPh sb="0" eb="2">
      <t>イッパン</t>
    </rPh>
    <rPh sb="3" eb="5">
      <t>ケイジョウ</t>
    </rPh>
    <phoneticPr fontId="2"/>
  </si>
  <si>
    <t>建設工事の種類</t>
    <rPh sb="0" eb="2">
      <t>ケンセツ</t>
    </rPh>
    <phoneticPr fontId="2"/>
  </si>
  <si>
    <t>○技術資料の審査について</t>
    <rPh sb="1" eb="3">
      <t>ギジュツ</t>
    </rPh>
    <rPh sb="3" eb="5">
      <t>シリョウ</t>
    </rPh>
    <rPh sb="6" eb="8">
      <t>シンサ</t>
    </rPh>
    <phoneticPr fontId="2"/>
  </si>
  <si>
    <t>○技術資料様式の凡例について</t>
    <rPh sb="1" eb="3">
      <t>ギジュツ</t>
    </rPh>
    <rPh sb="3" eb="5">
      <t>シリョウ</t>
    </rPh>
    <rPh sb="5" eb="7">
      <t>ヨウシキ</t>
    </rPh>
    <rPh sb="8" eb="10">
      <t>ハンレイ</t>
    </rPh>
    <phoneticPr fontId="2"/>
  </si>
  <si>
    <t>　シート名着色の区分は次のとおりです</t>
    <rPh sb="4" eb="5">
      <t>メイ</t>
    </rPh>
    <rPh sb="5" eb="7">
      <t>チャクショク</t>
    </rPh>
    <rPh sb="8" eb="10">
      <t>クブン</t>
    </rPh>
    <rPh sb="11" eb="12">
      <t>ツギ</t>
    </rPh>
    <phoneticPr fontId="2"/>
  </si>
  <si>
    <t>：「企業入力シート」で入力した情報が表示される箇所（数式でリンク有）</t>
    <rPh sb="2" eb="4">
      <t>キギョウ</t>
    </rPh>
    <rPh sb="4" eb="6">
      <t>ニュウリョク</t>
    </rPh>
    <rPh sb="11" eb="13">
      <t>ニュウリョク</t>
    </rPh>
    <rPh sb="15" eb="17">
      <t>ジョウホウ</t>
    </rPh>
    <rPh sb="18" eb="20">
      <t>ヒョウジ</t>
    </rPh>
    <rPh sb="23" eb="25">
      <t>カショ</t>
    </rPh>
    <rPh sb="26" eb="28">
      <t>スウシキ</t>
    </rPh>
    <rPh sb="32" eb="33">
      <t>アリ</t>
    </rPh>
    <phoneticPr fontId="2"/>
  </si>
  <si>
    <t>：「発注者入力シート」や他のシートで入力した情報が表示される箇所（数式でリンク有）</t>
    <rPh sb="2" eb="5">
      <t>ハッチュウシャ</t>
    </rPh>
    <rPh sb="5" eb="7">
      <t>ニュウリョク</t>
    </rPh>
    <rPh sb="12" eb="13">
      <t>タ</t>
    </rPh>
    <rPh sb="18" eb="20">
      <t>ニュウリョク</t>
    </rPh>
    <rPh sb="22" eb="24">
      <t>ジョウホウ</t>
    </rPh>
    <rPh sb="25" eb="27">
      <t>ヒョウジ</t>
    </rPh>
    <rPh sb="30" eb="32">
      <t>カショ</t>
    </rPh>
    <rPh sb="33" eb="35">
      <t>スウシキ</t>
    </rPh>
    <rPh sb="39" eb="40">
      <t>アリ</t>
    </rPh>
    <phoneticPr fontId="2"/>
  </si>
  <si>
    <t>：同じシート内で入力した情報が表示される箇所（数式でリンク有）</t>
    <rPh sb="1" eb="2">
      <t>オナ</t>
    </rPh>
    <rPh sb="6" eb="7">
      <t>ナイ</t>
    </rPh>
    <rPh sb="8" eb="10">
      <t>ニュウリョク</t>
    </rPh>
    <rPh sb="12" eb="14">
      <t>ジョウホウ</t>
    </rPh>
    <rPh sb="15" eb="17">
      <t>ヒョウジ</t>
    </rPh>
    <rPh sb="20" eb="22">
      <t>カショ</t>
    </rPh>
    <rPh sb="23" eb="25">
      <t>スウシキ</t>
    </rPh>
    <rPh sb="29" eb="30">
      <t>アリ</t>
    </rPh>
    <phoneticPr fontId="2"/>
  </si>
  <si>
    <t>（企業・発注者共通事項）</t>
    <rPh sb="1" eb="3">
      <t>キギョウ</t>
    </rPh>
    <rPh sb="4" eb="7">
      <t>ハッチュウシャ</t>
    </rPh>
    <rPh sb="7" eb="9">
      <t>キョウツウ</t>
    </rPh>
    <rPh sb="9" eb="11">
      <t>ジコウ</t>
    </rPh>
    <phoneticPr fontId="2"/>
  </si>
  <si>
    <t>：企業専用シート（企業入力シート（申請企業の基本情報を入力）、質問書など）</t>
    <rPh sb="1" eb="3">
      <t>キギョウ</t>
    </rPh>
    <rPh sb="3" eb="5">
      <t>センヨウ</t>
    </rPh>
    <rPh sb="9" eb="11">
      <t>キギョウ</t>
    </rPh>
    <rPh sb="11" eb="13">
      <t>ニュウリョク</t>
    </rPh>
    <rPh sb="17" eb="19">
      <t>シンセイ</t>
    </rPh>
    <rPh sb="19" eb="21">
      <t>キギョウ</t>
    </rPh>
    <rPh sb="22" eb="24">
      <t>キホン</t>
    </rPh>
    <rPh sb="24" eb="26">
      <t>ジョウホウ</t>
    </rPh>
    <rPh sb="27" eb="29">
      <t>ニュウリョク</t>
    </rPh>
    <rPh sb="31" eb="34">
      <t>シツモンショ</t>
    </rPh>
    <phoneticPr fontId="2"/>
  </si>
  <si>
    <t>：技術資料様式の表紙シート、ファイル使用上の注意事項シート</t>
    <rPh sb="1" eb="3">
      <t>ギジュツ</t>
    </rPh>
    <rPh sb="3" eb="5">
      <t>シリョウ</t>
    </rPh>
    <rPh sb="5" eb="7">
      <t>ヨウシキ</t>
    </rPh>
    <rPh sb="8" eb="10">
      <t>ヒョウシ</t>
    </rPh>
    <rPh sb="18" eb="20">
      <t>シヨウ</t>
    </rPh>
    <rPh sb="20" eb="21">
      <t>ジョウ</t>
    </rPh>
    <rPh sb="22" eb="24">
      <t>チュウイ</t>
    </rPh>
    <rPh sb="24" eb="26">
      <t>ジコウ</t>
    </rPh>
    <phoneticPr fontId="2"/>
  </si>
  <si>
    <t>：「企業の評価」様式シート</t>
    <rPh sb="2" eb="4">
      <t>キギョウ</t>
    </rPh>
    <rPh sb="5" eb="7">
      <t>ヒョウカ</t>
    </rPh>
    <rPh sb="8" eb="10">
      <t>ヨウシキ</t>
    </rPh>
    <phoneticPr fontId="2"/>
  </si>
  <si>
    <t>：「配置予定技術者」様式シート</t>
    <rPh sb="2" eb="4">
      <t>ハイチ</t>
    </rPh>
    <rPh sb="4" eb="6">
      <t>ヨテイ</t>
    </rPh>
    <rPh sb="6" eb="9">
      <t>ギジュツシャ</t>
    </rPh>
    <rPh sb="10" eb="12">
      <t>ヨウシキ</t>
    </rPh>
    <phoneticPr fontId="2"/>
  </si>
  <si>
    <t>：「地理的条件の評価」様式シート</t>
    <rPh sb="2" eb="5">
      <t>チリテキ</t>
    </rPh>
    <rPh sb="5" eb="7">
      <t>ジョウケン</t>
    </rPh>
    <rPh sb="8" eb="10">
      <t>ヒョウカ</t>
    </rPh>
    <rPh sb="11" eb="13">
      <t>ヨウシキ</t>
    </rPh>
    <phoneticPr fontId="2"/>
  </si>
  <si>
    <t>（特別簡易型　総合評価方式）</t>
    <phoneticPr fontId="2"/>
  </si>
  <si>
    <t>上記事項の外、入札説明書本文にある要件を必ず確認すること。</t>
    <phoneticPr fontId="2"/>
  </si>
  <si>
    <t>(1)</t>
    <phoneticPr fontId="2"/>
  </si>
  <si>
    <r>
      <t>行高・列幅不足により</t>
    </r>
    <r>
      <rPr>
        <sz val="11"/>
        <color rgb="FFFF0000"/>
        <rFont val="ＭＳ Ｐゴシック"/>
        <family val="3"/>
        <charset val="128"/>
      </rPr>
      <t>文字切れ</t>
    </r>
    <r>
      <rPr>
        <sz val="11"/>
        <color theme="1"/>
        <rFont val="ＭＳ Ｐゴシック"/>
        <family val="3"/>
        <charset val="128"/>
      </rPr>
      <t>や</t>
    </r>
    <r>
      <rPr>
        <sz val="11"/>
        <color rgb="FFFF0000"/>
        <rFont val="ＭＳ Ｐゴシック"/>
        <family val="3"/>
        <charset val="128"/>
      </rPr>
      <t>「＃＃＃＃」表示</t>
    </r>
    <r>
      <rPr>
        <sz val="11"/>
        <color theme="1"/>
        <rFont val="ＭＳ Ｐゴシック"/>
        <family val="3"/>
        <charset val="128"/>
      </rPr>
      <t>で出力されていないか、提出する前に</t>
    </r>
    <r>
      <rPr>
        <sz val="11"/>
        <color rgb="FFFF0000"/>
        <rFont val="ＭＳ Ｐゴシック"/>
        <family val="3"/>
        <charset val="128"/>
      </rPr>
      <t>必ず印刷物で確認</t>
    </r>
    <r>
      <rPr>
        <sz val="11"/>
        <color theme="1"/>
        <rFont val="ＭＳ Ｐゴシック"/>
        <family val="3"/>
        <charset val="128"/>
      </rPr>
      <t>してください。</t>
    </r>
    <rPh sb="1" eb="2">
      <t>タカ</t>
    </rPh>
    <rPh sb="40" eb="41">
      <t>カナラ</t>
    </rPh>
    <rPh sb="42" eb="45">
      <t>インサツブツ</t>
    </rPh>
    <phoneticPr fontId="2"/>
  </si>
  <si>
    <r>
      <t>文字切れや「＃＃＃＃」表示になっている場合、</t>
    </r>
    <r>
      <rPr>
        <sz val="11"/>
        <color rgb="FFFF0000"/>
        <rFont val="ＭＳ Ｐゴシック"/>
        <family val="3"/>
        <charset val="128"/>
      </rPr>
      <t>行高・列幅を広げる</t>
    </r>
    <r>
      <rPr>
        <sz val="11"/>
        <color theme="1"/>
        <rFont val="ＭＳ Ｐゴシック"/>
        <family val="3"/>
        <charset val="128"/>
      </rPr>
      <t>、</t>
    </r>
    <r>
      <rPr>
        <sz val="11"/>
        <color rgb="FFFF0000"/>
        <rFont val="ＭＳ Ｐゴシック"/>
        <family val="3"/>
        <charset val="128"/>
      </rPr>
      <t>文字を縮小して表示</t>
    </r>
    <r>
      <rPr>
        <sz val="11"/>
        <color theme="1"/>
        <rFont val="ＭＳ Ｐゴシック"/>
        <family val="3"/>
        <charset val="128"/>
      </rPr>
      <t>させるなど調整してください。</t>
    </r>
    <rPh sb="23" eb="24">
      <t>タカ</t>
    </rPh>
    <phoneticPr fontId="2"/>
  </si>
  <si>
    <t>技術資料様式は、「ページ設定」で「白黒印刷」と「印刷範囲」を設定していますので、画面表示の着色セルも白色で印刷されます。</t>
    <rPh sb="0" eb="2">
      <t>ギジュツ</t>
    </rPh>
    <rPh sb="2" eb="4">
      <t>シリョウ</t>
    </rPh>
    <rPh sb="4" eb="6">
      <t>ヨウシキ</t>
    </rPh>
    <rPh sb="40" eb="42">
      <t>ガメン</t>
    </rPh>
    <rPh sb="42" eb="44">
      <t>ヒョウジ</t>
    </rPh>
    <rPh sb="45" eb="47">
      <t>チャクショク</t>
    </rPh>
    <rPh sb="50" eb="51">
      <t>シロ</t>
    </rPh>
    <rPh sb="51" eb="52">
      <t>イロ</t>
    </rPh>
    <rPh sb="53" eb="55">
      <t>インサツ</t>
    </rPh>
    <phoneticPr fontId="2"/>
  </si>
  <si>
    <t>○数式に不具合があった場合の対応について</t>
    <rPh sb="1" eb="3">
      <t>スウシキ</t>
    </rPh>
    <rPh sb="4" eb="7">
      <t>フグアイ</t>
    </rPh>
    <rPh sb="11" eb="13">
      <t>バアイ</t>
    </rPh>
    <rPh sb="14" eb="16">
      <t>タイオウ</t>
    </rPh>
    <phoneticPr fontId="2"/>
  </si>
  <si>
    <r>
      <t>：発注者専用シート（</t>
    </r>
    <r>
      <rPr>
        <b/>
        <sz val="11"/>
        <color rgb="FFFF0000"/>
        <rFont val="ＭＳ Ｐゴシック"/>
        <family val="3"/>
        <charset val="128"/>
      </rPr>
      <t>企業は入力厳禁です！！</t>
    </r>
    <r>
      <rPr>
        <sz val="11"/>
        <color theme="1"/>
        <rFont val="ＭＳ Ｐゴシック"/>
        <family val="3"/>
        <charset val="128"/>
      </rPr>
      <t>）</t>
    </r>
    <rPh sb="1" eb="4">
      <t>ハッチュウシャ</t>
    </rPh>
    <rPh sb="4" eb="6">
      <t>センヨウ</t>
    </rPh>
    <rPh sb="10" eb="12">
      <t>キギョウ</t>
    </rPh>
    <rPh sb="13" eb="15">
      <t>ニュウリョク</t>
    </rPh>
    <rPh sb="15" eb="17">
      <t>ゲンキン</t>
    </rPh>
    <phoneticPr fontId="2"/>
  </si>
  <si>
    <t>県課長</t>
    <rPh sb="0" eb="1">
      <t>ケン</t>
    </rPh>
    <rPh sb="1" eb="2">
      <t>カ</t>
    </rPh>
    <rPh sb="2" eb="3">
      <t>チョウ</t>
    </rPh>
    <phoneticPr fontId="2"/>
  </si>
  <si>
    <t>県課長表彰該当工事の表彰</t>
    <rPh sb="0" eb="1">
      <t>ケン</t>
    </rPh>
    <rPh sb="1" eb="3">
      <t>カチョウ</t>
    </rPh>
    <rPh sb="3" eb="5">
      <t>ヒョウショウ</t>
    </rPh>
    <rPh sb="5" eb="7">
      <t>ガイトウ</t>
    </rPh>
    <rPh sb="7" eb="9">
      <t>コウジ</t>
    </rPh>
    <rPh sb="10" eb="12">
      <t>ヒョウショウ</t>
    </rPh>
    <phoneticPr fontId="2"/>
  </si>
  <si>
    <t>国事務所長</t>
    <rPh sb="0" eb="1">
      <t>クニ</t>
    </rPh>
    <rPh sb="1" eb="3">
      <t>ジム</t>
    </rPh>
    <rPh sb="3" eb="5">
      <t>ショチョウ</t>
    </rPh>
    <phoneticPr fontId="2"/>
  </si>
  <si>
    <t>県事務所長</t>
    <rPh sb="0" eb="1">
      <t>ケン</t>
    </rPh>
    <rPh sb="1" eb="3">
      <t>ジム</t>
    </rPh>
    <rPh sb="3" eb="4">
      <t>ショ</t>
    </rPh>
    <rPh sb="4" eb="5">
      <t>チョウ</t>
    </rPh>
    <phoneticPr fontId="2"/>
  </si>
  <si>
    <t>①短時間勤務制度</t>
    <phoneticPr fontId="13"/>
  </si>
  <si>
    <r>
      <t>⑤</t>
    </r>
    <r>
      <rPr>
        <sz val="10"/>
        <rFont val="ＭＳ Ｐゴシック"/>
        <family val="3"/>
        <charset val="128"/>
      </rPr>
      <t>所定外労働をさせない制度</t>
    </r>
    <phoneticPr fontId="13"/>
  </si>
  <si>
    <t>②「育児時間」：出産後１歳未満の子どもを育てる女性から請求があった場合、1日2回それぞれ30分以上、育児のための時間を与えなければなりません。（労働基準法第67条）</t>
    <phoneticPr fontId="13"/>
  </si>
  <si>
    <t>★</t>
    <phoneticPr fontId="13"/>
  </si>
  <si>
    <t>１回の契約期間が両年度にわたるものは、契約期間の長い方の年度に契約実績を記入すること。</t>
    <rPh sb="26" eb="27">
      <t>ホウ</t>
    </rPh>
    <rPh sb="31" eb="33">
      <t>ケイヤク</t>
    </rPh>
    <rPh sb="33" eb="35">
      <t>ジッセキ</t>
    </rPh>
    <rPh sb="36" eb="38">
      <t>キニュウ</t>
    </rPh>
    <phoneticPr fontId="2"/>
  </si>
  <si>
    <t>評価項目○－○</t>
    <phoneticPr fontId="2"/>
  </si>
  <si>
    <t>商号又は名称</t>
    <rPh sb="0" eb="1">
      <t>ショウ</t>
    </rPh>
    <phoneticPr fontId="2"/>
  </si>
  <si>
    <t>(2)</t>
    <phoneticPr fontId="2"/>
  </si>
  <si>
    <r>
      <rPr>
        <sz val="11"/>
        <color rgb="FFFF0000"/>
        <rFont val="ＭＳ Ｐゴシック"/>
        <family val="3"/>
        <charset val="128"/>
      </rPr>
      <t>発注者専用シート</t>
    </r>
    <r>
      <rPr>
        <sz val="11"/>
        <color theme="1"/>
        <rFont val="ＭＳ Ｐゴシック"/>
        <family val="3"/>
        <charset val="128"/>
      </rPr>
      <t>（シート名が赤色シート）には</t>
    </r>
    <r>
      <rPr>
        <sz val="11"/>
        <color rgb="FFFF0000"/>
        <rFont val="ＭＳ Ｐゴシック"/>
        <family val="3"/>
        <charset val="128"/>
      </rPr>
      <t>触れないでください</t>
    </r>
    <r>
      <rPr>
        <sz val="11"/>
        <color theme="1"/>
        <rFont val="ＭＳ Ｐゴシック"/>
        <family val="3"/>
        <charset val="128"/>
      </rPr>
      <t>。</t>
    </r>
    <rPh sb="0" eb="3">
      <t>ハッチュウシャ</t>
    </rPh>
    <rPh sb="3" eb="5">
      <t>センヨウ</t>
    </rPh>
    <rPh sb="12" eb="13">
      <t>メイ</t>
    </rPh>
    <rPh sb="14" eb="16">
      <t>アカイロ</t>
    </rPh>
    <rPh sb="22" eb="23">
      <t>フ</t>
    </rPh>
    <phoneticPr fontId="2"/>
  </si>
  <si>
    <r>
      <t>記入しない様式があっても、</t>
    </r>
    <r>
      <rPr>
        <sz val="11"/>
        <color rgb="FFFF0000"/>
        <rFont val="ＭＳ Ｐゴシック"/>
        <family val="3"/>
        <charset val="128"/>
      </rPr>
      <t>シートは絶対に削除しないでください</t>
    </r>
    <r>
      <rPr>
        <sz val="11"/>
        <color theme="1"/>
        <rFont val="ＭＳ Ｐゴシック"/>
        <family val="3"/>
        <charset val="128"/>
      </rPr>
      <t>。</t>
    </r>
    <rPh sb="0" eb="2">
      <t>キニュウ</t>
    </rPh>
    <rPh sb="5" eb="7">
      <t>ヨウシキ</t>
    </rPh>
    <rPh sb="17" eb="19">
      <t>ゼッタイ</t>
    </rPh>
    <rPh sb="20" eb="22">
      <t>サクジョ</t>
    </rPh>
    <phoneticPr fontId="2"/>
  </si>
  <si>
    <t>(5)</t>
  </si>
  <si>
    <r>
      <t>各様式の企業直接入力欄（青色着色セル）に記入する際、</t>
    </r>
    <r>
      <rPr>
        <sz val="11"/>
        <color rgb="FFFF0000"/>
        <rFont val="ＭＳ Ｐゴシック"/>
        <family val="3"/>
        <charset val="128"/>
      </rPr>
      <t>結合されたセル</t>
    </r>
    <r>
      <rPr>
        <sz val="11"/>
        <color theme="1"/>
        <rFont val="ＭＳ Ｐゴシック"/>
        <family val="3"/>
        <charset val="128"/>
      </rPr>
      <t>は</t>
    </r>
    <r>
      <rPr>
        <sz val="11"/>
        <color rgb="FFFF0000"/>
        <rFont val="ＭＳ Ｐゴシック"/>
        <family val="3"/>
        <charset val="128"/>
      </rPr>
      <t>絶対に解除しないでください</t>
    </r>
    <r>
      <rPr>
        <sz val="11"/>
        <color theme="1"/>
        <rFont val="ＭＳ Ｐゴシック"/>
        <family val="3"/>
        <charset val="128"/>
      </rPr>
      <t>。</t>
    </r>
    <rPh sb="0" eb="3">
      <t>カクヨウシキ</t>
    </rPh>
    <rPh sb="4" eb="6">
      <t>キギョウ</t>
    </rPh>
    <rPh sb="6" eb="8">
      <t>チョクセツ</t>
    </rPh>
    <rPh sb="8" eb="10">
      <t>ニュウリョク</t>
    </rPh>
    <rPh sb="10" eb="11">
      <t>ラン</t>
    </rPh>
    <rPh sb="12" eb="14">
      <t>アオイロ</t>
    </rPh>
    <rPh sb="14" eb="16">
      <t>チャクショク</t>
    </rPh>
    <rPh sb="20" eb="22">
      <t>キニュウ</t>
    </rPh>
    <rPh sb="24" eb="25">
      <t>サイ</t>
    </rPh>
    <rPh sb="26" eb="28">
      <t>ケツゴウ</t>
    </rPh>
    <rPh sb="34" eb="36">
      <t>ゼッタイ</t>
    </rPh>
    <rPh sb="37" eb="39">
      <t>カイジョ</t>
    </rPh>
    <phoneticPr fontId="2"/>
  </si>
  <si>
    <t>(6)</t>
    <phoneticPr fontId="2"/>
  </si>
  <si>
    <t>(1)</t>
    <phoneticPr fontId="2"/>
  </si>
  <si>
    <t>工事成績(5年用)</t>
    <rPh sb="6" eb="7">
      <t>ネン</t>
    </rPh>
    <rPh sb="7" eb="8">
      <t>ヨウ</t>
    </rPh>
    <phoneticPr fontId="2"/>
  </si>
  <si>
    <t>従業員数</t>
    <rPh sb="0" eb="3">
      <t>ジュウギョウイン</t>
    </rPh>
    <rPh sb="3" eb="4">
      <t>スウ</t>
    </rPh>
    <phoneticPr fontId="2"/>
  </si>
  <si>
    <t>従業員数の欄には、当該活動時点の常用雇用労働者と短時間労働者の合計人数を記載すること。</t>
    <rPh sb="0" eb="3">
      <t>ジュウギョウイン</t>
    </rPh>
    <rPh sb="3" eb="4">
      <t>スウ</t>
    </rPh>
    <rPh sb="5" eb="6">
      <t>ラン</t>
    </rPh>
    <rPh sb="9" eb="11">
      <t>トウガイ</t>
    </rPh>
    <rPh sb="11" eb="13">
      <t>カツドウ</t>
    </rPh>
    <rPh sb="13" eb="15">
      <t>ジテン</t>
    </rPh>
    <rPh sb="16" eb="18">
      <t>ジョウヨウ</t>
    </rPh>
    <rPh sb="18" eb="20">
      <t>コヨウ</t>
    </rPh>
    <rPh sb="20" eb="23">
      <t>ロウドウシャ</t>
    </rPh>
    <rPh sb="24" eb="27">
      <t>タンジカン</t>
    </rPh>
    <rPh sb="27" eb="30">
      <t>ロウドウシャ</t>
    </rPh>
    <rPh sb="31" eb="33">
      <t>ゴウケイ</t>
    </rPh>
    <rPh sb="33" eb="35">
      <t>ニンズウ</t>
    </rPh>
    <rPh sb="36" eb="38">
      <t>キサイ</t>
    </rPh>
    <phoneticPr fontId="2"/>
  </si>
  <si>
    <t>活動期間中に従業員数の変動があった場合は、最大時の人数を記載してください</t>
  </si>
  <si>
    <t>就業規則等は、原本と相異ないことを代表者名で証明すること。(押印のこと)</t>
    <phoneticPr fontId="2"/>
  </si>
  <si>
    <t>□</t>
    <phoneticPr fontId="2"/>
  </si>
  <si>
    <t>■</t>
    <phoneticPr fontId="2"/>
  </si>
  <si>
    <t>企業回答11</t>
    <rPh sb="0" eb="2">
      <t>キギョウ</t>
    </rPh>
    <rPh sb="2" eb="4">
      <t>カイトウ</t>
    </rPh>
    <phoneticPr fontId="2"/>
  </si>
  <si>
    <t>様式内の吹出しコメントは印刷されません。</t>
    <rPh sb="0" eb="2">
      <t>ヨウシキ</t>
    </rPh>
    <rPh sb="2" eb="3">
      <t>ナイ</t>
    </rPh>
    <rPh sb="4" eb="6">
      <t>フキダ</t>
    </rPh>
    <rPh sb="12" eb="14">
      <t>インサツ</t>
    </rPh>
    <phoneticPr fontId="2"/>
  </si>
  <si>
    <t>企業回答12</t>
    <rPh sb="0" eb="2">
      <t>キギョウ</t>
    </rPh>
    <rPh sb="2" eb="4">
      <t>カイトウ</t>
    </rPh>
    <phoneticPr fontId="2"/>
  </si>
  <si>
    <t>2回</t>
    <rPh sb="1" eb="2">
      <t>カイ</t>
    </rPh>
    <phoneticPr fontId="2"/>
  </si>
  <si>
    <t>1回</t>
    <rPh sb="1" eb="2">
      <t>カイ</t>
    </rPh>
    <phoneticPr fontId="2"/>
  </si>
  <si>
    <t>活動箇所</t>
    <phoneticPr fontId="2"/>
  </si>
  <si>
    <t>：リストから選択が必要な箇所</t>
    <rPh sb="6" eb="8">
      <t>センタク</t>
    </rPh>
    <rPh sb="9" eb="11">
      <t>ヒツヨウ</t>
    </rPh>
    <rPh sb="12" eb="14">
      <t>カショ</t>
    </rPh>
    <phoneticPr fontId="2"/>
  </si>
  <si>
    <t>0回</t>
    <rPh sb="1" eb="2">
      <t>カイ</t>
    </rPh>
    <phoneticPr fontId="2"/>
  </si>
  <si>
    <t>２　提出書類（下記項目の該当するもの）</t>
    <rPh sb="7" eb="9">
      <t>カキ</t>
    </rPh>
    <rPh sb="9" eb="11">
      <t>コウモク</t>
    </rPh>
    <rPh sb="12" eb="14">
      <t>ガイトウ</t>
    </rPh>
    <phoneticPr fontId="2"/>
  </si>
  <si>
    <r>
      <t>：セルに直接入力が必要な箇所</t>
    </r>
    <r>
      <rPr>
        <b/>
        <sz val="11"/>
        <color rgb="FFFF0000"/>
        <rFont val="ＭＳ Ｐゴシック"/>
        <family val="3"/>
        <charset val="128"/>
      </rPr>
      <t>【記載漏れ等があった場合、その該当箇所は評価しません】</t>
    </r>
    <rPh sb="4" eb="6">
      <t>チョクセツ</t>
    </rPh>
    <rPh sb="6" eb="8">
      <t>ニュウリョク</t>
    </rPh>
    <rPh sb="9" eb="11">
      <t>ヒツヨウ</t>
    </rPh>
    <rPh sb="12" eb="14">
      <t>カショ</t>
    </rPh>
    <rPh sb="15" eb="17">
      <t>キサイ</t>
    </rPh>
    <rPh sb="17" eb="18">
      <t>モ</t>
    </rPh>
    <rPh sb="19" eb="20">
      <t>トウ</t>
    </rPh>
    <rPh sb="24" eb="26">
      <t>バアイ</t>
    </rPh>
    <rPh sb="29" eb="31">
      <t>ガイトウ</t>
    </rPh>
    <rPh sb="31" eb="33">
      <t>カショ</t>
    </rPh>
    <rPh sb="34" eb="36">
      <t>ヒョウカ</t>
    </rPh>
    <phoneticPr fontId="2"/>
  </si>
  <si>
    <t>技術資料作成用エクセル形式の電子ファイル使用上の注意事項</t>
    <rPh sb="0" eb="2">
      <t>ギジュツ</t>
    </rPh>
    <rPh sb="2" eb="4">
      <t>シリョウ</t>
    </rPh>
    <rPh sb="4" eb="7">
      <t>サクセイヨウ</t>
    </rPh>
    <rPh sb="11" eb="13">
      <t>ケイシキ</t>
    </rPh>
    <rPh sb="14" eb="16">
      <t>デンシ</t>
    </rPh>
    <rPh sb="20" eb="22">
      <t>シヨウ</t>
    </rPh>
    <rPh sb="22" eb="23">
      <t>ジョウ</t>
    </rPh>
    <rPh sb="24" eb="26">
      <t>チュウイ</t>
    </rPh>
    <rPh sb="26" eb="28">
      <t>ジコウ</t>
    </rPh>
    <phoneticPr fontId="2"/>
  </si>
  <si>
    <r>
      <t>本エクセル形式で作成したデータを</t>
    </r>
    <r>
      <rPr>
        <sz val="11"/>
        <color rgb="FFFF0000"/>
        <rFont val="ＭＳ Ｐゴシック"/>
        <family val="3"/>
        <charset val="128"/>
      </rPr>
      <t>PDF形式に変換</t>
    </r>
    <r>
      <rPr>
        <sz val="11"/>
        <color theme="1"/>
        <rFont val="ＭＳ Ｐゴシック"/>
        <family val="3"/>
        <charset val="128"/>
      </rPr>
      <t>したものを「</t>
    </r>
    <r>
      <rPr>
        <sz val="11"/>
        <color rgb="FFFF0000"/>
        <rFont val="ＭＳ Ｐゴシック"/>
        <family val="3"/>
        <charset val="128"/>
      </rPr>
      <t>技術資料</t>
    </r>
    <r>
      <rPr>
        <sz val="11"/>
        <color theme="1"/>
        <rFont val="ＭＳ Ｐゴシック"/>
        <family val="3"/>
        <charset val="128"/>
      </rPr>
      <t xml:space="preserve">」として、提出しなければなりません。
</t>
    </r>
    <r>
      <rPr>
        <sz val="11"/>
        <color rgb="FFFF0000"/>
        <rFont val="ＭＳ Ｐゴシック"/>
        <family val="3"/>
        <charset val="128"/>
      </rPr>
      <t>（提出：必須）</t>
    </r>
    <rPh sb="0" eb="1">
      <t>ホン</t>
    </rPh>
    <rPh sb="5" eb="7">
      <t>ケイシキ</t>
    </rPh>
    <rPh sb="8" eb="10">
      <t>サクセイ</t>
    </rPh>
    <rPh sb="19" eb="21">
      <t>ケイシキ</t>
    </rPh>
    <rPh sb="22" eb="24">
      <t>ヘンカン</t>
    </rPh>
    <rPh sb="30" eb="32">
      <t>ギジュツ</t>
    </rPh>
    <rPh sb="32" eb="34">
      <t>シリョウ</t>
    </rPh>
    <rPh sb="39" eb="41">
      <t>テイシュツ</t>
    </rPh>
    <rPh sb="54" eb="56">
      <t>テイシュツ</t>
    </rPh>
    <rPh sb="57" eb="59">
      <t>ヒッス</t>
    </rPh>
    <phoneticPr fontId="2"/>
  </si>
  <si>
    <r>
      <t>本エクセル形式は、発注者が技術資料の審査を行う際に「</t>
    </r>
    <r>
      <rPr>
        <sz val="11"/>
        <color rgb="FFFF0000"/>
        <rFont val="ＭＳ Ｐゴシック"/>
        <family val="3"/>
        <charset val="128"/>
      </rPr>
      <t>参考資料</t>
    </r>
    <r>
      <rPr>
        <sz val="11"/>
        <color theme="1"/>
        <rFont val="ＭＳ Ｐゴシック"/>
        <family val="3"/>
        <charset val="128"/>
      </rPr>
      <t>」として使用しますので、</t>
    </r>
    <r>
      <rPr>
        <sz val="11"/>
        <color rgb="FFFF0000"/>
        <rFont val="ＭＳ Ｐゴシック"/>
        <family val="3"/>
        <charset val="128"/>
      </rPr>
      <t>提出の協力をお願いします</t>
    </r>
    <r>
      <rPr>
        <sz val="11"/>
        <color theme="1"/>
        <rFont val="ＭＳ Ｐゴシック"/>
        <family val="3"/>
        <charset val="128"/>
      </rPr>
      <t>。
本エクセル形式のみの提出をもって、技術資料を提出したことにはなりませんので、ご注意ください。</t>
    </r>
    <rPh sb="5" eb="7">
      <t>ケイシキ</t>
    </rPh>
    <rPh sb="15" eb="17">
      <t>シリョウ</t>
    </rPh>
    <rPh sb="26" eb="28">
      <t>サンコウ</t>
    </rPh>
    <rPh sb="28" eb="30">
      <t>シリョウ</t>
    </rPh>
    <rPh sb="34" eb="36">
      <t>シヨウ</t>
    </rPh>
    <rPh sb="45" eb="47">
      <t>キョウリョク</t>
    </rPh>
    <rPh sb="49" eb="50">
      <t>ネガ</t>
    </rPh>
    <rPh sb="61" eb="63">
      <t>ケイシキ</t>
    </rPh>
    <phoneticPr fontId="2"/>
  </si>
  <si>
    <t>○エクセル形式使用時及び技術資料提出時の注意事項について</t>
    <rPh sb="5" eb="7">
      <t>ケイシキ</t>
    </rPh>
    <rPh sb="7" eb="9">
      <t>シヨウ</t>
    </rPh>
    <rPh sb="9" eb="10">
      <t>ジ</t>
    </rPh>
    <rPh sb="10" eb="11">
      <t>オヨ</t>
    </rPh>
    <rPh sb="12" eb="14">
      <t>ギジュツ</t>
    </rPh>
    <rPh sb="14" eb="16">
      <t>シリョウ</t>
    </rPh>
    <rPh sb="16" eb="18">
      <t>テイシュツ</t>
    </rPh>
    <rPh sb="18" eb="19">
      <t>ジ</t>
    </rPh>
    <rPh sb="20" eb="22">
      <t>チュウイ</t>
    </rPh>
    <rPh sb="22" eb="24">
      <t>ジコウ</t>
    </rPh>
    <phoneticPr fontId="2"/>
  </si>
  <si>
    <t>本エクセル形式に設定されている数式に不具合があり、正しく表示されない場合がありましたら、直接セルに正しいものを記入してください。</t>
    <rPh sb="0" eb="1">
      <t>ホン</t>
    </rPh>
    <rPh sb="5" eb="7">
      <t>ケイシキ</t>
    </rPh>
    <rPh sb="8" eb="10">
      <t>セッテイ</t>
    </rPh>
    <rPh sb="15" eb="17">
      <t>スウシキ</t>
    </rPh>
    <rPh sb="18" eb="21">
      <t>フグアイ</t>
    </rPh>
    <rPh sb="25" eb="26">
      <t>タダ</t>
    </rPh>
    <rPh sb="28" eb="30">
      <t>ヒョウジ</t>
    </rPh>
    <rPh sb="34" eb="36">
      <t>バアイ</t>
    </rPh>
    <rPh sb="44" eb="46">
      <t>チョクセツ</t>
    </rPh>
    <rPh sb="49" eb="50">
      <t>タダ</t>
    </rPh>
    <rPh sb="55" eb="57">
      <t>キニュウ</t>
    </rPh>
    <phoneticPr fontId="2"/>
  </si>
  <si>
    <r>
      <t>発注者は、</t>
    </r>
    <r>
      <rPr>
        <sz val="11"/>
        <color rgb="FFFF0000"/>
        <rFont val="ＭＳ Ｐゴシック"/>
        <family val="3"/>
        <charset val="128"/>
      </rPr>
      <t>技術資料【PDF形式】</t>
    </r>
    <r>
      <rPr>
        <sz val="11"/>
        <color theme="1"/>
        <rFont val="ＭＳ Ｐゴシック"/>
        <family val="3"/>
        <charset val="128"/>
      </rPr>
      <t>に記載された内容により</t>
    </r>
    <r>
      <rPr>
        <sz val="11"/>
        <color rgb="FFFF0000"/>
        <rFont val="ＭＳ Ｐゴシック"/>
        <family val="3"/>
        <charset val="128"/>
      </rPr>
      <t>審査</t>
    </r>
    <r>
      <rPr>
        <sz val="11"/>
        <color theme="1"/>
        <rFont val="ＭＳ Ｐゴシック"/>
        <family val="3"/>
        <charset val="128"/>
      </rPr>
      <t>しますので、提出書類に記載漏れ、添付漏れ、文字切れ等の不備がないか必ず確認してください。</t>
    </r>
    <rPh sb="0" eb="3">
      <t>ハッチュウシャ</t>
    </rPh>
    <rPh sb="5" eb="7">
      <t>ギジュツ</t>
    </rPh>
    <rPh sb="7" eb="9">
      <t>シリョウ</t>
    </rPh>
    <rPh sb="13" eb="15">
      <t>ケイシキ</t>
    </rPh>
    <rPh sb="17" eb="19">
      <t>キサイ</t>
    </rPh>
    <rPh sb="22" eb="24">
      <t>ナイヨウ</t>
    </rPh>
    <rPh sb="27" eb="29">
      <t>シンサ</t>
    </rPh>
    <rPh sb="35" eb="37">
      <t>テイシュツ</t>
    </rPh>
    <rPh sb="37" eb="39">
      <t>ショルイ</t>
    </rPh>
    <rPh sb="40" eb="42">
      <t>キサイ</t>
    </rPh>
    <rPh sb="42" eb="43">
      <t>モ</t>
    </rPh>
    <rPh sb="45" eb="47">
      <t>テンプ</t>
    </rPh>
    <rPh sb="47" eb="48">
      <t>モ</t>
    </rPh>
    <rPh sb="50" eb="52">
      <t>モジ</t>
    </rPh>
    <rPh sb="52" eb="53">
      <t>ギ</t>
    </rPh>
    <rPh sb="54" eb="55">
      <t>トウ</t>
    </rPh>
    <rPh sb="56" eb="58">
      <t>フビ</t>
    </rPh>
    <rPh sb="62" eb="63">
      <t>カナラ</t>
    </rPh>
    <rPh sb="64" eb="66">
      <t>カクニン</t>
    </rPh>
    <phoneticPr fontId="2"/>
  </si>
  <si>
    <t>○本エクセル形式のシート名着色の区分について</t>
    <rPh sb="1" eb="2">
      <t>ホン</t>
    </rPh>
    <rPh sb="6" eb="8">
      <t>ケイシキ</t>
    </rPh>
    <rPh sb="12" eb="13">
      <t>メイ</t>
    </rPh>
    <rPh sb="13" eb="15">
      <t>チャクショク</t>
    </rPh>
    <rPh sb="16" eb="18">
      <t>クブン</t>
    </rPh>
    <phoneticPr fontId="2"/>
  </si>
  <si>
    <t>○技術資料【PDF形式】と参考資料【本エクセル形式】の位置づけについて</t>
    <rPh sb="1" eb="3">
      <t>ギジュツ</t>
    </rPh>
    <rPh sb="3" eb="5">
      <t>シリョウ</t>
    </rPh>
    <rPh sb="9" eb="11">
      <t>ケイシキ</t>
    </rPh>
    <rPh sb="13" eb="15">
      <t>サンコウ</t>
    </rPh>
    <rPh sb="15" eb="17">
      <t>シリョウ</t>
    </rPh>
    <rPh sb="18" eb="19">
      <t>ホン</t>
    </rPh>
    <rPh sb="23" eb="25">
      <t>ケイシキ</t>
    </rPh>
    <rPh sb="27" eb="29">
      <t>イチ</t>
    </rPh>
    <phoneticPr fontId="2"/>
  </si>
  <si>
    <t>3.押印済資料で提出する評価項目</t>
    <rPh sb="2" eb="4">
      <t>オウイン</t>
    </rPh>
    <rPh sb="4" eb="5">
      <t>ズ</t>
    </rPh>
    <rPh sb="5" eb="7">
      <t>シリョウ</t>
    </rPh>
    <rPh sb="8" eb="10">
      <t>テイシュツ</t>
    </rPh>
    <rPh sb="12" eb="14">
      <t>ヒョウカ</t>
    </rPh>
    <rPh sb="14" eb="16">
      <t>コウモク</t>
    </rPh>
    <phoneticPr fontId="2"/>
  </si>
  <si>
    <r>
      <t>　「有」を選択した評価項目は、このファイルで技術資料を作成する必要はありません。</t>
    </r>
    <r>
      <rPr>
        <sz val="11"/>
        <color rgb="FFFF0000"/>
        <rFont val="ＭＳ Ｐゴシック"/>
        <family val="3"/>
        <charset val="128"/>
        <scheme val="minor"/>
      </rPr>
      <t>押印済資料のみ提出</t>
    </r>
    <r>
      <rPr>
        <sz val="11"/>
        <color theme="1"/>
        <rFont val="ＭＳ Ｐゴシック"/>
        <family val="2"/>
        <charset val="128"/>
        <scheme val="minor"/>
      </rPr>
      <t>してください。</t>
    </r>
    <rPh sb="2" eb="3">
      <t>アリ</t>
    </rPh>
    <rPh sb="5" eb="7">
      <t>センタク</t>
    </rPh>
    <rPh sb="9" eb="11">
      <t>ヒョウカ</t>
    </rPh>
    <rPh sb="11" eb="13">
      <t>コウモク</t>
    </rPh>
    <rPh sb="22" eb="24">
      <t>ギジュツ</t>
    </rPh>
    <rPh sb="24" eb="26">
      <t>シリョウ</t>
    </rPh>
    <rPh sb="27" eb="29">
      <t>サクセイ</t>
    </rPh>
    <rPh sb="31" eb="33">
      <t>ヒツヨウ</t>
    </rPh>
    <rPh sb="43" eb="45">
      <t>シリョウ</t>
    </rPh>
    <rPh sb="47" eb="49">
      <t>テイシュツ</t>
    </rPh>
    <phoneticPr fontId="2"/>
  </si>
  <si>
    <t>押印済資料での提出</t>
    <rPh sb="0" eb="2">
      <t>オウイン</t>
    </rPh>
    <rPh sb="2" eb="3">
      <t>ズ</t>
    </rPh>
    <rPh sb="3" eb="5">
      <t>シリョウ</t>
    </rPh>
    <rPh sb="7" eb="9">
      <t>テイシュツ</t>
    </rPh>
    <phoneticPr fontId="2"/>
  </si>
  <si>
    <r>
      <t>　発注者収受印欄に押印した技術資料の写し（以下「</t>
    </r>
    <r>
      <rPr>
        <sz val="11"/>
        <color rgb="FFFF0000"/>
        <rFont val="ＭＳ Ｐゴシック"/>
        <family val="3"/>
        <charset val="128"/>
        <scheme val="minor"/>
      </rPr>
      <t>押印済資料</t>
    </r>
    <r>
      <rPr>
        <sz val="11"/>
        <color theme="1"/>
        <rFont val="ＭＳ Ｐゴシック"/>
        <family val="3"/>
        <charset val="128"/>
        <scheme val="minor"/>
      </rPr>
      <t>」</t>
    </r>
    <r>
      <rPr>
        <sz val="11"/>
        <color theme="1"/>
        <rFont val="ＭＳ Ｐゴシック"/>
        <family val="2"/>
        <charset val="128"/>
        <scheme val="minor"/>
      </rPr>
      <t>という。）で技術資料を提出する評価項目が</t>
    </r>
    <r>
      <rPr>
        <sz val="11"/>
        <color rgb="FFFF0000"/>
        <rFont val="ＭＳ Ｐゴシック"/>
        <family val="3"/>
        <charset val="128"/>
        <scheme val="minor"/>
      </rPr>
      <t>ある場合は、表のB列（赤枠）に「有」を、ない場合は「無」を選択</t>
    </r>
    <r>
      <rPr>
        <sz val="11"/>
        <color theme="1"/>
        <rFont val="ＭＳ Ｐゴシック"/>
        <family val="2"/>
        <charset val="128"/>
        <scheme val="minor"/>
      </rPr>
      <t>してください。</t>
    </r>
    <rPh sb="1" eb="4">
      <t>ハッチュウシャ</t>
    </rPh>
    <rPh sb="4" eb="6">
      <t>シュウジュ</t>
    </rPh>
    <rPh sb="6" eb="7">
      <t>イン</t>
    </rPh>
    <rPh sb="7" eb="8">
      <t>ラン</t>
    </rPh>
    <rPh sb="9" eb="11">
      <t>オウイン</t>
    </rPh>
    <rPh sb="13" eb="15">
      <t>ギジュツ</t>
    </rPh>
    <rPh sb="15" eb="17">
      <t>シリョウ</t>
    </rPh>
    <rPh sb="18" eb="19">
      <t>ウツ</t>
    </rPh>
    <rPh sb="21" eb="23">
      <t>イカ</t>
    </rPh>
    <rPh sb="24" eb="26">
      <t>オウイン</t>
    </rPh>
    <rPh sb="26" eb="27">
      <t>ズ</t>
    </rPh>
    <rPh sb="27" eb="29">
      <t>シリョウ</t>
    </rPh>
    <rPh sb="36" eb="38">
      <t>ギジュツ</t>
    </rPh>
    <rPh sb="38" eb="40">
      <t>シリョウ</t>
    </rPh>
    <rPh sb="41" eb="43">
      <t>テイシュツ</t>
    </rPh>
    <rPh sb="45" eb="47">
      <t>ヒョウカ</t>
    </rPh>
    <rPh sb="47" eb="49">
      <t>コウモク</t>
    </rPh>
    <rPh sb="52" eb="54">
      <t>バアイ</t>
    </rPh>
    <rPh sb="56" eb="57">
      <t>ヒョウ</t>
    </rPh>
    <rPh sb="59" eb="60">
      <t>レツ</t>
    </rPh>
    <rPh sb="61" eb="62">
      <t>アカ</t>
    </rPh>
    <rPh sb="62" eb="63">
      <t>ワク</t>
    </rPh>
    <rPh sb="66" eb="67">
      <t>アリ</t>
    </rPh>
    <rPh sb="72" eb="74">
      <t>バアイ</t>
    </rPh>
    <rPh sb="76" eb="77">
      <t>ナシ</t>
    </rPh>
    <rPh sb="79" eb="81">
      <t>センタク</t>
    </rPh>
    <phoneticPr fontId="2"/>
  </si>
  <si>
    <t>技術資料の提出方法</t>
    <rPh sb="0" eb="2">
      <t>ギジュツ</t>
    </rPh>
    <rPh sb="2" eb="4">
      <t>シリョウ</t>
    </rPh>
    <rPh sb="5" eb="7">
      <t>テイシュツ</t>
    </rPh>
    <rPh sb="7" eb="9">
      <t>ホウホウ</t>
    </rPh>
    <phoneticPr fontId="2"/>
  </si>
  <si>
    <t>技術資料の提出方法の表示</t>
    <rPh sb="0" eb="2">
      <t>ギジュツ</t>
    </rPh>
    <rPh sb="2" eb="4">
      <t>シリョウ</t>
    </rPh>
    <rPh sb="5" eb="7">
      <t>テイシュツ</t>
    </rPh>
    <rPh sb="7" eb="9">
      <t>ホウホウ</t>
    </rPh>
    <rPh sb="10" eb="12">
      <t>ヒョウジ</t>
    </rPh>
    <phoneticPr fontId="13"/>
  </si>
  <si>
    <t>未記入</t>
    <rPh sb="0" eb="3">
      <t>ミキニュウ</t>
    </rPh>
    <phoneticPr fontId="2"/>
  </si>
  <si>
    <t>有</t>
    <rPh sb="0" eb="1">
      <t>アリ</t>
    </rPh>
    <phoneticPr fontId="2"/>
  </si>
  <si>
    <t>無</t>
    <rPh sb="0" eb="1">
      <t>ナシ</t>
    </rPh>
    <phoneticPr fontId="2"/>
  </si>
  <si>
    <t>本技術資料により提出します</t>
  </si>
  <si>
    <t>単年度の対象工事件数が６０件を超える場合、「工事成績評定点の平均」欄の「件数」及び「平均点」は、自動計算されないため、直接記入すること。</t>
    <rPh sb="0" eb="2">
      <t>タンネン</t>
    </rPh>
    <rPh sb="2" eb="3">
      <t>ド</t>
    </rPh>
    <rPh sb="4" eb="6">
      <t>タイショウ</t>
    </rPh>
    <rPh sb="6" eb="8">
      <t>コウジ</t>
    </rPh>
    <rPh sb="8" eb="10">
      <t>ケンスウ</t>
    </rPh>
    <rPh sb="13" eb="14">
      <t>ケン</t>
    </rPh>
    <rPh sb="15" eb="16">
      <t>コ</t>
    </rPh>
    <rPh sb="18" eb="20">
      <t>バアイ</t>
    </rPh>
    <rPh sb="22" eb="24">
      <t>コウジ</t>
    </rPh>
    <rPh sb="24" eb="26">
      <t>セイセキ</t>
    </rPh>
    <rPh sb="26" eb="28">
      <t>ヒョウテイ</t>
    </rPh>
    <rPh sb="28" eb="29">
      <t>テン</t>
    </rPh>
    <rPh sb="30" eb="32">
      <t>ヘイキン</t>
    </rPh>
    <rPh sb="33" eb="34">
      <t>ラン</t>
    </rPh>
    <rPh sb="36" eb="38">
      <t>ケンスウ</t>
    </rPh>
    <rPh sb="39" eb="40">
      <t>オヨ</t>
    </rPh>
    <rPh sb="42" eb="45">
      <t>ヘイキンテン</t>
    </rPh>
    <rPh sb="48" eb="50">
      <t>ジドウ</t>
    </rPh>
    <rPh sb="50" eb="52">
      <t>ケイサン</t>
    </rPh>
    <rPh sb="59" eb="61">
      <t>チョクセツ</t>
    </rPh>
    <rPh sb="61" eb="63">
      <t>キニュウ</t>
    </rPh>
    <phoneticPr fontId="2"/>
  </si>
  <si>
    <t>工事種別については、各工事の契約時における「島根県土木工事仕様書」等において確認すること。</t>
    <phoneticPr fontId="2"/>
  </si>
  <si>
    <t>別添押印済資料により提出しますので、本書への記載は省略します</t>
    <rPh sb="0" eb="2">
      <t>ベッテン</t>
    </rPh>
    <rPh sb="18" eb="20">
      <t>ホンショ</t>
    </rPh>
    <rPh sb="22" eb="24">
      <t>キサイ</t>
    </rPh>
    <rPh sb="25" eb="27">
      <t>ショウリャク</t>
    </rPh>
    <phoneticPr fontId="2"/>
  </si>
  <si>
    <t>対象工事の工事成績評定点一覧表（別紙）を添付すること。</t>
    <phoneticPr fontId="2"/>
  </si>
  <si>
    <t>上記（４）の資料で評価対象地域が確認できない場合は、確認できる資料（位置図）を追加添付すること。</t>
    <rPh sb="0" eb="2">
      <t>ジョウキ</t>
    </rPh>
    <rPh sb="6" eb="8">
      <t>シリョウ</t>
    </rPh>
    <rPh sb="9" eb="11">
      <t>ヒョウカ</t>
    </rPh>
    <rPh sb="11" eb="13">
      <t>タイショウ</t>
    </rPh>
    <rPh sb="13" eb="15">
      <t>チイキ</t>
    </rPh>
    <rPh sb="16" eb="18">
      <t>カクニン</t>
    </rPh>
    <rPh sb="22" eb="24">
      <t>バアイ</t>
    </rPh>
    <rPh sb="26" eb="28">
      <t>カクニン</t>
    </rPh>
    <rPh sb="31" eb="33">
      <t>シリョウ</t>
    </rPh>
    <rPh sb="34" eb="37">
      <t>イチズ</t>
    </rPh>
    <rPh sb="39" eb="41">
      <t>ツイカ</t>
    </rPh>
    <rPh sb="41" eb="43">
      <t>テンプ</t>
    </rPh>
    <phoneticPr fontId="2"/>
  </si>
  <si>
    <t>企業回答13</t>
    <rPh sb="0" eb="2">
      <t>キギョウ</t>
    </rPh>
    <rPh sb="2" eb="4">
      <t>カイトウ</t>
    </rPh>
    <phoneticPr fontId="2"/>
  </si>
  <si>
    <t>元請</t>
    <rPh sb="0" eb="2">
      <t>モトウケ</t>
    </rPh>
    <phoneticPr fontId="2"/>
  </si>
  <si>
    <t>下請</t>
    <rPh sb="0" eb="1">
      <t>シタ</t>
    </rPh>
    <rPh sb="1" eb="2">
      <t>ウ</t>
    </rPh>
    <phoneticPr fontId="2"/>
  </si>
  <si>
    <t>上記（２）の資料で評価対象地域が確認できない場合は、確認できる資料（位置図）を追加添付すること。</t>
    <rPh sb="0" eb="2">
      <t>ジョウキ</t>
    </rPh>
    <rPh sb="6" eb="8">
      <t>シリョウ</t>
    </rPh>
    <rPh sb="9" eb="11">
      <t>ヒョウカ</t>
    </rPh>
    <rPh sb="11" eb="13">
      <t>タイショウ</t>
    </rPh>
    <rPh sb="13" eb="15">
      <t>チイキ</t>
    </rPh>
    <rPh sb="16" eb="18">
      <t>カクニン</t>
    </rPh>
    <rPh sb="22" eb="24">
      <t>バアイ</t>
    </rPh>
    <rPh sb="26" eb="28">
      <t>カクニン</t>
    </rPh>
    <rPh sb="31" eb="33">
      <t>シリョウ</t>
    </rPh>
    <rPh sb="34" eb="37">
      <t>イチズ</t>
    </rPh>
    <rPh sb="39" eb="41">
      <t>ツイカ</t>
    </rPh>
    <rPh sb="41" eb="43">
      <t>テンプ</t>
    </rPh>
    <phoneticPr fontId="2"/>
  </si>
  <si>
    <t>企業回答14</t>
    <rPh sb="0" eb="2">
      <t>キギョウ</t>
    </rPh>
    <rPh sb="2" eb="4">
      <t>カイトウ</t>
    </rPh>
    <phoneticPr fontId="2"/>
  </si>
  <si>
    <t>対象年度において、島根県との家畜伝染病防疫協定締結実績の有無を記載すること。</t>
    <rPh sb="23" eb="25">
      <t>テイケツ</t>
    </rPh>
    <rPh sb="25" eb="27">
      <t>ジッセキ</t>
    </rPh>
    <rPh sb="28" eb="30">
      <t>ウム</t>
    </rPh>
    <phoneticPr fontId="2"/>
  </si>
  <si>
    <t>対象年度において、島根県との防災協定締結実績の有無を記載すること。</t>
    <rPh sb="18" eb="20">
      <t>テイケツ</t>
    </rPh>
    <rPh sb="20" eb="22">
      <t>ジッセキ</t>
    </rPh>
    <rPh sb="23" eb="25">
      <t>ウム</t>
    </rPh>
    <phoneticPr fontId="2"/>
  </si>
  <si>
    <t>配置なし</t>
    <rPh sb="0" eb="2">
      <t>ハイチ</t>
    </rPh>
    <phoneticPr fontId="2"/>
  </si>
  <si>
    <t>県管理公共土木施設に関する維持管理業務または海岸漂着物の回収業務の契約実績</t>
    <phoneticPr fontId="2"/>
  </si>
  <si>
    <t>ボランティア活動等への参加実績</t>
    <phoneticPr fontId="2"/>
  </si>
  <si>
    <t>工事種別、建設工事の種類は、各工事の契約時における「島根県土木工事仕様書」等において確認すること。</t>
    <rPh sb="0" eb="2">
      <t>コウジ</t>
    </rPh>
    <rPh sb="2" eb="4">
      <t>シュベツ</t>
    </rPh>
    <rPh sb="5" eb="7">
      <t>ケンセツ</t>
    </rPh>
    <rPh sb="7" eb="9">
      <t>コウジ</t>
    </rPh>
    <rPh sb="10" eb="12">
      <t>シュルイ</t>
    </rPh>
    <rPh sb="14" eb="17">
      <t>カクコウジ</t>
    </rPh>
    <rPh sb="18" eb="20">
      <t>ケイヤク</t>
    </rPh>
    <rPh sb="20" eb="21">
      <t>ジ</t>
    </rPh>
    <rPh sb="26" eb="29">
      <t>シマネケン</t>
    </rPh>
    <rPh sb="29" eb="31">
      <t>ドボク</t>
    </rPh>
    <rPh sb="31" eb="33">
      <t>コウジ</t>
    </rPh>
    <rPh sb="33" eb="36">
      <t>シヨウショ</t>
    </rPh>
    <rPh sb="37" eb="38">
      <t>トウ</t>
    </rPh>
    <rPh sb="42" eb="44">
      <t>カクニン</t>
    </rPh>
    <phoneticPr fontId="2"/>
  </si>
  <si>
    <t>島根県内</t>
    <rPh sb="0" eb="3">
      <t>シマネケン</t>
    </rPh>
    <rPh sb="3" eb="4">
      <t>ナイ</t>
    </rPh>
    <phoneticPr fontId="2"/>
  </si>
  <si>
    <t>評価対象地域</t>
    <rPh sb="0" eb="2">
      <t>ヒョウカ</t>
    </rPh>
    <rPh sb="2" eb="4">
      <t>タイショウ</t>
    </rPh>
    <rPh sb="4" eb="6">
      <t>チイキ</t>
    </rPh>
    <phoneticPr fontId="2"/>
  </si>
  <si>
    <t>↓押印済資料提出状況【削除厳禁】</t>
    <rPh sb="1" eb="3">
      <t>オウイン</t>
    </rPh>
    <rPh sb="3" eb="4">
      <t>ズ</t>
    </rPh>
    <rPh sb="4" eb="6">
      <t>シリョウ</t>
    </rPh>
    <rPh sb="6" eb="8">
      <t>テイシュツ</t>
    </rPh>
    <rPh sb="8" eb="10">
      <t>ジョウキョウ</t>
    </rPh>
    <rPh sb="11" eb="13">
      <t>サクジョ</t>
    </rPh>
    <rPh sb="13" eb="15">
      <t>ゲンキン</t>
    </rPh>
    <phoneticPr fontId="2"/>
  </si>
  <si>
    <r>
      <t>１．</t>
    </r>
    <r>
      <rPr>
        <sz val="12"/>
        <color rgb="FFFF0000"/>
        <rFont val="ＭＳ Ｐゴシック"/>
        <family val="3"/>
        <charset val="128"/>
        <scheme val="minor"/>
      </rPr>
      <t>【表２】C列</t>
    </r>
    <r>
      <rPr>
        <sz val="12"/>
        <color theme="1"/>
        <rFont val="ＭＳ Ｐゴシック"/>
        <family val="2"/>
        <charset val="128"/>
        <scheme val="minor"/>
      </rPr>
      <t>に発注工事の</t>
    </r>
    <r>
      <rPr>
        <sz val="12"/>
        <color rgb="FFFF0000"/>
        <rFont val="ＭＳ Ｐゴシック"/>
        <family val="3"/>
        <charset val="128"/>
        <scheme val="minor"/>
      </rPr>
      <t>評価項目を入力</t>
    </r>
    <r>
      <rPr>
        <sz val="12"/>
        <color theme="1"/>
        <rFont val="ＭＳ Ｐゴシック"/>
        <family val="2"/>
        <charset val="128"/>
        <scheme val="minor"/>
      </rPr>
      <t>してください（プルダウンリストから選択）</t>
    </r>
    <rPh sb="3" eb="4">
      <t>ヒョウ</t>
    </rPh>
    <rPh sb="38" eb="40">
      <t>センタク</t>
    </rPh>
    <phoneticPr fontId="2"/>
  </si>
  <si>
    <t>海上援助活動の実績</t>
    <rPh sb="1" eb="2">
      <t>ウエ</t>
    </rPh>
    <rPh sb="2" eb="4">
      <t>エンジョ</t>
    </rPh>
    <phoneticPr fontId="2"/>
  </si>
  <si>
    <t>一般土木工事</t>
    <rPh sb="0" eb="2">
      <t>イッパン</t>
    </rPh>
    <rPh sb="2" eb="4">
      <t>ドボク</t>
    </rPh>
    <rPh sb="4" eb="6">
      <t>コウジ</t>
    </rPh>
    <phoneticPr fontId="2"/>
  </si>
  <si>
    <t>維持修繕工事</t>
    <rPh sb="0" eb="2">
      <t>イジ</t>
    </rPh>
    <rPh sb="2" eb="4">
      <t>シュウゼン</t>
    </rPh>
    <rPh sb="4" eb="6">
      <t>コウジ</t>
    </rPh>
    <phoneticPr fontId="2"/>
  </si>
  <si>
    <t>舗装工事</t>
    <rPh sb="0" eb="2">
      <t>ホソウ</t>
    </rPh>
    <rPh sb="2" eb="4">
      <t>コウジ</t>
    </rPh>
    <phoneticPr fontId="2"/>
  </si>
  <si>
    <t>鋼橋上部工事</t>
    <rPh sb="0" eb="2">
      <t>コウキョウ</t>
    </rPh>
    <rPh sb="2" eb="4">
      <t>ジョウブ</t>
    </rPh>
    <rPh sb="4" eb="6">
      <t>コウジ</t>
    </rPh>
    <phoneticPr fontId="2"/>
  </si>
  <si>
    <t>港湾工事</t>
    <rPh sb="0" eb="2">
      <t>コウワン</t>
    </rPh>
    <rPh sb="2" eb="4">
      <t>コウジ</t>
    </rPh>
    <phoneticPr fontId="2"/>
  </si>
  <si>
    <t>機械設備工事</t>
    <rPh sb="0" eb="2">
      <t>キカイ</t>
    </rPh>
    <rPh sb="2" eb="4">
      <t>セツビ</t>
    </rPh>
    <rPh sb="4" eb="6">
      <t>コウジ</t>
    </rPh>
    <phoneticPr fontId="2"/>
  </si>
  <si>
    <t>塗装工事</t>
    <rPh sb="0" eb="2">
      <t>トソウ</t>
    </rPh>
    <rPh sb="2" eb="4">
      <t>コウジ</t>
    </rPh>
    <phoneticPr fontId="2"/>
  </si>
  <si>
    <t>造園工事</t>
    <rPh sb="0" eb="2">
      <t>ゾウエン</t>
    </rPh>
    <rPh sb="2" eb="4">
      <t>コウジ</t>
    </rPh>
    <phoneticPr fontId="2"/>
  </si>
  <si>
    <t>さく井工事</t>
    <rPh sb="2" eb="3">
      <t>セイ</t>
    </rPh>
    <rPh sb="3" eb="5">
      <t>コウジ</t>
    </rPh>
    <phoneticPr fontId="2"/>
  </si>
  <si>
    <t>法面処理工事</t>
    <rPh sb="0" eb="2">
      <t>ノリメン</t>
    </rPh>
    <rPh sb="2" eb="4">
      <t>ショリ</t>
    </rPh>
    <rPh sb="4" eb="6">
      <t>コウジ</t>
    </rPh>
    <phoneticPr fontId="2"/>
  </si>
  <si>
    <t>電気工事</t>
    <rPh sb="0" eb="2">
      <t>デンキ</t>
    </rPh>
    <rPh sb="2" eb="4">
      <t>コウジ</t>
    </rPh>
    <phoneticPr fontId="2"/>
  </si>
  <si>
    <t>グラウト工事</t>
    <rPh sb="4" eb="6">
      <t>コウジ</t>
    </rPh>
    <phoneticPr fontId="2"/>
  </si>
  <si>
    <t>管工事</t>
    <rPh sb="0" eb="1">
      <t>カン</t>
    </rPh>
    <rPh sb="1" eb="3">
      <t>コウジ</t>
    </rPh>
    <phoneticPr fontId="2"/>
  </si>
  <si>
    <t>通信設備工事</t>
    <rPh sb="0" eb="2">
      <t>ツウシン</t>
    </rPh>
    <rPh sb="2" eb="4">
      <t>セツビ</t>
    </rPh>
    <rPh sb="4" eb="6">
      <t>コウジ</t>
    </rPh>
    <phoneticPr fontId="2"/>
  </si>
  <si>
    <t>工事種別</t>
    <rPh sb="0" eb="2">
      <t>コウジ</t>
    </rPh>
    <rPh sb="2" eb="4">
      <t>シュベツ</t>
    </rPh>
    <phoneticPr fontId="2"/>
  </si>
  <si>
    <t>建設工事の種類</t>
    <rPh sb="0" eb="2">
      <t>ケンセツ</t>
    </rPh>
    <rPh sb="2" eb="4">
      <t>コウジ</t>
    </rPh>
    <rPh sb="5" eb="7">
      <t>シュルイ</t>
    </rPh>
    <phoneticPr fontId="2"/>
  </si>
  <si>
    <t>土木一式工事</t>
    <rPh sb="0" eb="2">
      <t>ドボク</t>
    </rPh>
    <rPh sb="2" eb="4">
      <t>イッシキ</t>
    </rPh>
    <rPh sb="4" eb="6">
      <t>コウジ</t>
    </rPh>
    <phoneticPr fontId="2"/>
  </si>
  <si>
    <t>判定用</t>
    <rPh sb="0" eb="2">
      <t>ハンテイ</t>
    </rPh>
    <rPh sb="2" eb="3">
      <t>ヨウ</t>
    </rPh>
    <phoneticPr fontId="2"/>
  </si>
  <si>
    <t>技術資料「企業の工事成績評定点」、「配置予定技術者の工事成績評定点」の表示</t>
    <rPh sb="0" eb="2">
      <t>ギジュツ</t>
    </rPh>
    <rPh sb="2" eb="4">
      <t>シリョウ</t>
    </rPh>
    <rPh sb="5" eb="7">
      <t>キギョウ</t>
    </rPh>
    <rPh sb="8" eb="10">
      <t>コウジ</t>
    </rPh>
    <rPh sb="10" eb="12">
      <t>セイセキ</t>
    </rPh>
    <rPh sb="12" eb="14">
      <t>ヒョウテイ</t>
    </rPh>
    <rPh sb="14" eb="15">
      <t>テン</t>
    </rPh>
    <rPh sb="18" eb="20">
      <t>ハイチ</t>
    </rPh>
    <rPh sb="20" eb="22">
      <t>ヨテイ</t>
    </rPh>
    <rPh sb="22" eb="25">
      <t>ギジュツシャ</t>
    </rPh>
    <rPh sb="26" eb="28">
      <t>コウジ</t>
    </rPh>
    <rPh sb="28" eb="30">
      <t>セイセキ</t>
    </rPh>
    <rPh sb="30" eb="32">
      <t>ヒョウテイ</t>
    </rPh>
    <rPh sb="32" eb="33">
      <t>テン</t>
    </rPh>
    <rPh sb="35" eb="37">
      <t>ヒョウジ</t>
    </rPh>
    <phoneticPr fontId="13"/>
  </si>
  <si>
    <t>とび・土工・コンクリート工事</t>
    <rPh sb="3" eb="4">
      <t>ド</t>
    </rPh>
    <rPh sb="4" eb="5">
      <t>コウ</t>
    </rPh>
    <rPh sb="12" eb="14">
      <t>コウジ</t>
    </rPh>
    <phoneticPr fontId="2"/>
  </si>
  <si>
    <t>鋼構造物工事</t>
    <rPh sb="0" eb="1">
      <t>コウ</t>
    </rPh>
    <rPh sb="1" eb="4">
      <t>コウゾウブツ</t>
    </rPh>
    <rPh sb="4" eb="6">
      <t>コウジ</t>
    </rPh>
    <phoneticPr fontId="2"/>
  </si>
  <si>
    <t>しゅんせつ工事</t>
    <rPh sb="5" eb="7">
      <t>コウジ</t>
    </rPh>
    <phoneticPr fontId="2"/>
  </si>
  <si>
    <t>機械器具設置工事</t>
    <rPh sb="0" eb="2">
      <t>キカイ</t>
    </rPh>
    <rPh sb="2" eb="4">
      <t>キグ</t>
    </rPh>
    <rPh sb="4" eb="6">
      <t>セッチ</t>
    </rPh>
    <rPh sb="6" eb="8">
      <t>コウジ</t>
    </rPh>
    <phoneticPr fontId="2"/>
  </si>
  <si>
    <t>水道施設工事</t>
    <rPh sb="0" eb="2">
      <t>スイドウ</t>
    </rPh>
    <rPh sb="2" eb="4">
      <t>シセツ</t>
    </rPh>
    <rPh sb="4" eb="6">
      <t>コウジ</t>
    </rPh>
    <phoneticPr fontId="2"/>
  </si>
  <si>
    <t>消防施設工事</t>
    <rPh sb="0" eb="2">
      <t>ショウボウ</t>
    </rPh>
    <rPh sb="2" eb="4">
      <t>シセツ</t>
    </rPh>
    <rPh sb="4" eb="6">
      <t>コウジ</t>
    </rPh>
    <phoneticPr fontId="2"/>
  </si>
  <si>
    <t>電気通信工事</t>
    <rPh sb="0" eb="2">
      <t>デンキ</t>
    </rPh>
    <rPh sb="2" eb="4">
      <t>ツウシン</t>
    </rPh>
    <rPh sb="4" eb="6">
      <t>コウジ</t>
    </rPh>
    <phoneticPr fontId="2"/>
  </si>
  <si>
    <t>表示（工事種別）</t>
    <rPh sb="0" eb="2">
      <t>ヒョウジ</t>
    </rPh>
    <phoneticPr fontId="2"/>
  </si>
  <si>
    <t>表示（建設工事の種類）</t>
    <rPh sb="0" eb="2">
      <t>ヒョウジ</t>
    </rPh>
    <phoneticPr fontId="2"/>
  </si>
  <si>
    <t>一般土木工事、維持修繕工事</t>
    <rPh sb="0" eb="2">
      <t>イッパン</t>
    </rPh>
    <rPh sb="2" eb="4">
      <t>ドボク</t>
    </rPh>
    <rPh sb="4" eb="6">
      <t>コウジ</t>
    </rPh>
    <rPh sb="7" eb="9">
      <t>イジ</t>
    </rPh>
    <rPh sb="9" eb="11">
      <t>シュウゼン</t>
    </rPh>
    <rPh sb="11" eb="13">
      <t>コウジ</t>
    </rPh>
    <phoneticPr fontId="2"/>
  </si>
  <si>
    <t>土木一式工事、とび・土工・ｺﾝｸﾘｰﾄ工事、しゅんせつ工事</t>
    <rPh sb="0" eb="2">
      <t>ドボク</t>
    </rPh>
    <rPh sb="2" eb="4">
      <t>イッシキ</t>
    </rPh>
    <rPh sb="4" eb="6">
      <t>コウジ</t>
    </rPh>
    <rPh sb="10" eb="11">
      <t>ド</t>
    </rPh>
    <rPh sb="11" eb="12">
      <t>コウ</t>
    </rPh>
    <rPh sb="19" eb="21">
      <t>コウジ</t>
    </rPh>
    <rPh sb="27" eb="29">
      <t>コウジ</t>
    </rPh>
    <phoneticPr fontId="2"/>
  </si>
  <si>
    <t>土木一式工事、しゅんせつ工事</t>
    <rPh sb="0" eb="2">
      <t>ドボク</t>
    </rPh>
    <rPh sb="2" eb="4">
      <t>イッシキ</t>
    </rPh>
    <rPh sb="4" eb="6">
      <t>コウジ</t>
    </rPh>
    <rPh sb="12" eb="14">
      <t>コウジ</t>
    </rPh>
    <phoneticPr fontId="2"/>
  </si>
  <si>
    <t>機械器具設置工事、鋼構造物工事</t>
    <rPh sb="0" eb="2">
      <t>キカイ</t>
    </rPh>
    <rPh sb="2" eb="4">
      <t>キグ</t>
    </rPh>
    <rPh sb="4" eb="6">
      <t>セッチ</t>
    </rPh>
    <rPh sb="6" eb="8">
      <t>コウジ</t>
    </rPh>
    <rPh sb="9" eb="10">
      <t>コウ</t>
    </rPh>
    <rPh sb="10" eb="13">
      <t>コウゾウブツ</t>
    </rPh>
    <rPh sb="13" eb="15">
      <t>コウジ</t>
    </rPh>
    <phoneticPr fontId="2"/>
  </si>
  <si>
    <t>塗装工事、維持修繕工事</t>
    <rPh sb="0" eb="2">
      <t>トソウ</t>
    </rPh>
    <rPh sb="2" eb="4">
      <t>コウジ</t>
    </rPh>
    <rPh sb="5" eb="7">
      <t>イジ</t>
    </rPh>
    <rPh sb="7" eb="9">
      <t>シュウゼン</t>
    </rPh>
    <rPh sb="9" eb="11">
      <t>コウジ</t>
    </rPh>
    <phoneticPr fontId="2"/>
  </si>
  <si>
    <t>電気工事、維持修繕工事</t>
    <rPh sb="0" eb="2">
      <t>デンキ</t>
    </rPh>
    <rPh sb="2" eb="4">
      <t>コウジ</t>
    </rPh>
    <rPh sb="5" eb="7">
      <t>イジ</t>
    </rPh>
    <rPh sb="7" eb="9">
      <t>シュウゼン</t>
    </rPh>
    <rPh sb="9" eb="11">
      <t>コウジ</t>
    </rPh>
    <phoneticPr fontId="2"/>
  </si>
  <si>
    <t>土木一式工事、とび・土工・ｺﾝｸﾘｰﾄ工事</t>
    <rPh sb="0" eb="2">
      <t>ドボク</t>
    </rPh>
    <rPh sb="2" eb="4">
      <t>イッシキ</t>
    </rPh>
    <rPh sb="4" eb="6">
      <t>コウジ</t>
    </rPh>
    <rPh sb="10" eb="11">
      <t>ド</t>
    </rPh>
    <rPh sb="11" eb="12">
      <t>コウ</t>
    </rPh>
    <rPh sb="19" eb="21">
      <t>コウジ</t>
    </rPh>
    <phoneticPr fontId="2"/>
  </si>
  <si>
    <t>管工事、水道施設工事</t>
    <rPh sb="0" eb="1">
      <t>カン</t>
    </rPh>
    <rPh sb="1" eb="3">
      <t>コウジ</t>
    </rPh>
    <rPh sb="4" eb="6">
      <t>スイドウ</t>
    </rPh>
    <rPh sb="6" eb="8">
      <t>シセツ</t>
    </rPh>
    <rPh sb="8" eb="10">
      <t>コウジ</t>
    </rPh>
    <phoneticPr fontId="2"/>
  </si>
  <si>
    <t>ﾌﾟﾚｽﾄﾚｽﾄｺﾝｸﾘｰﾄ構造物工事（旧ﾌﾟﾚｽﾄﾚｽﾄｺﾝｸﾘｰﾄ工事）</t>
    <rPh sb="14" eb="17">
      <t>コウゾウブツ</t>
    </rPh>
    <rPh sb="17" eb="19">
      <t>コウジ</t>
    </rPh>
    <rPh sb="20" eb="21">
      <t>キュウ</t>
    </rPh>
    <rPh sb="35" eb="37">
      <t>コウジ</t>
    </rPh>
    <phoneticPr fontId="2"/>
  </si>
  <si>
    <t>ﾌﾟﾚｽﾄﾚｽﾄｺﾝｸﾘｰﾄ構造物工事</t>
    <rPh sb="14" eb="17">
      <t>コウゾウブツ</t>
    </rPh>
    <rPh sb="17" eb="19">
      <t>コウジ</t>
    </rPh>
    <phoneticPr fontId="2"/>
  </si>
  <si>
    <t>工事成績評価対象期間</t>
    <rPh sb="0" eb="2">
      <t>コウジ</t>
    </rPh>
    <rPh sb="2" eb="4">
      <t>セイセキ</t>
    </rPh>
    <rPh sb="4" eb="6">
      <t>ヒョウカ</t>
    </rPh>
    <rPh sb="6" eb="8">
      <t>タイショウ</t>
    </rPh>
    <rPh sb="8" eb="10">
      <t>キカン</t>
    </rPh>
    <phoneticPr fontId="2"/>
  </si>
  <si>
    <t>入力状況</t>
    <rPh sb="0" eb="2">
      <t>ニュウリョク</t>
    </rPh>
    <rPh sb="2" eb="4">
      <t>ジョウキョウ</t>
    </rPh>
    <phoneticPr fontId="2"/>
  </si>
  <si>
    <t>工事成績（過去5年間で評価）</t>
    <rPh sb="0" eb="2">
      <t>コウジ</t>
    </rPh>
    <rPh sb="2" eb="4">
      <t>セイセキ</t>
    </rPh>
    <rPh sb="5" eb="7">
      <t>カコ</t>
    </rPh>
    <rPh sb="8" eb="10">
      <t>ネンカン</t>
    </rPh>
    <rPh sb="11" eb="13">
      <t>ヒョウカ</t>
    </rPh>
    <phoneticPr fontId="2"/>
  </si>
  <si>
    <t>←エラー表示の場合、工事種別と建設工事の種類を再確認</t>
    <rPh sb="4" eb="6">
      <t>ヒョウジ</t>
    </rPh>
    <rPh sb="7" eb="9">
      <t>バアイ</t>
    </rPh>
    <rPh sb="10" eb="12">
      <t>コウジ</t>
    </rPh>
    <rPh sb="12" eb="14">
      <t>シュベツ</t>
    </rPh>
    <rPh sb="15" eb="17">
      <t>ケンセツ</t>
    </rPh>
    <rPh sb="17" eb="19">
      <t>コウジ</t>
    </rPh>
    <rPh sb="20" eb="22">
      <t>シュルイ</t>
    </rPh>
    <rPh sb="23" eb="26">
      <t>サイカクニン</t>
    </rPh>
    <phoneticPr fontId="2"/>
  </si>
  <si>
    <t>評価対象工事は、個別判断</t>
    <rPh sb="0" eb="2">
      <t>ヒョウカ</t>
    </rPh>
    <rPh sb="2" eb="4">
      <t>タイショウ</t>
    </rPh>
    <rPh sb="4" eb="6">
      <t>コウジ</t>
    </rPh>
    <rPh sb="8" eb="10">
      <t>コベツ</t>
    </rPh>
    <rPh sb="10" eb="12">
      <t>ハンダン</t>
    </rPh>
    <phoneticPr fontId="2"/>
  </si>
  <si>
    <t>←必須【入力結果が技術資料(企業成績評定点、技術者成績評定点）シートの対象工事欄に反映される】</t>
    <rPh sb="1" eb="3">
      <t>ヒッス</t>
    </rPh>
    <rPh sb="4" eb="6">
      <t>ニュウリョク</t>
    </rPh>
    <rPh sb="6" eb="8">
      <t>ケッカ</t>
    </rPh>
    <rPh sb="9" eb="11">
      <t>ギジュツ</t>
    </rPh>
    <rPh sb="11" eb="13">
      <t>シリョウ</t>
    </rPh>
    <rPh sb="14" eb="16">
      <t>キギョウ</t>
    </rPh>
    <rPh sb="16" eb="18">
      <t>セイセキ</t>
    </rPh>
    <rPh sb="18" eb="20">
      <t>ヒョウテイ</t>
    </rPh>
    <rPh sb="20" eb="21">
      <t>テン</t>
    </rPh>
    <rPh sb="22" eb="25">
      <t>ギジュツシャ</t>
    </rPh>
    <rPh sb="25" eb="27">
      <t>セイセキ</t>
    </rPh>
    <rPh sb="27" eb="29">
      <t>ヒョウテイ</t>
    </rPh>
    <rPh sb="29" eb="30">
      <t>テン</t>
    </rPh>
    <rPh sb="35" eb="37">
      <t>タイショウ</t>
    </rPh>
    <rPh sb="37" eb="39">
      <t>コウジ</t>
    </rPh>
    <rPh sb="39" eb="40">
      <t>ラン</t>
    </rPh>
    <rPh sb="41" eb="43">
      <t>ハンエイ</t>
    </rPh>
    <phoneticPr fontId="2"/>
  </si>
  <si>
    <t>ﾓｰﾀｰｸﾞﾚｰﾀﾞｰ</t>
    <phoneticPr fontId="2"/>
  </si>
  <si>
    <t>移動式ｸﾚｰﾝ</t>
    <rPh sb="0" eb="2">
      <t>イドウ</t>
    </rPh>
    <rPh sb="2" eb="3">
      <t>シキ</t>
    </rPh>
    <phoneticPr fontId="2"/>
  </si>
  <si>
    <t>大型ﾀﾞﾝﾌﾟ車</t>
    <rPh sb="0" eb="2">
      <t>オオガタ</t>
    </rPh>
    <rPh sb="7" eb="8">
      <t>シャ</t>
    </rPh>
    <phoneticPr fontId="2"/>
  </si>
  <si>
    <t>ﾌﾞﾙﾄﾞｰｻﾞｰ</t>
    <phoneticPr fontId="2"/>
  </si>
  <si>
    <t>建設機械保有状況（土木一式用）</t>
    <rPh sb="0" eb="2">
      <t>ケンセツ</t>
    </rPh>
    <rPh sb="2" eb="4">
      <t>キカイ</t>
    </rPh>
    <rPh sb="4" eb="6">
      <t>ホユウ</t>
    </rPh>
    <rPh sb="6" eb="8">
      <t>ジョウキョウ</t>
    </rPh>
    <rPh sb="9" eb="11">
      <t>ドボク</t>
    </rPh>
    <rPh sb="11" eb="13">
      <t>イッシキ</t>
    </rPh>
    <rPh sb="13" eb="14">
      <t>ヨウ</t>
    </rPh>
    <phoneticPr fontId="2"/>
  </si>
  <si>
    <t>注意！</t>
    <rPh sb="0" eb="2">
      <t>チュウイ</t>
    </rPh>
    <phoneticPr fontId="2"/>
  </si>
  <si>
    <r>
      <rPr>
        <b/>
        <sz val="11"/>
        <color rgb="FFFF0000"/>
        <rFont val="ＭＳ Ｐゴシック"/>
        <family val="3"/>
        <charset val="128"/>
      </rPr>
      <t>下請契約</t>
    </r>
    <r>
      <rPr>
        <sz val="11"/>
        <color theme="1"/>
        <rFont val="ＭＳ Ｐゴシック"/>
        <family val="3"/>
        <charset val="128"/>
      </rPr>
      <t>で申請する場合、「発注機関」欄は</t>
    </r>
    <r>
      <rPr>
        <b/>
        <sz val="11"/>
        <color rgb="FFFF0000"/>
        <rFont val="ＭＳ Ｐゴシック"/>
        <family val="3"/>
        <charset val="128"/>
      </rPr>
      <t>元請企業名ではありません</t>
    </r>
    <r>
      <rPr>
        <sz val="11"/>
        <color theme="1"/>
        <rFont val="ＭＳ Ｐゴシック"/>
        <family val="3"/>
        <charset val="128"/>
      </rPr>
      <t>。</t>
    </r>
    <rPh sb="0" eb="1">
      <t>シタ</t>
    </rPh>
    <rPh sb="1" eb="2">
      <t>ウ</t>
    </rPh>
    <rPh sb="2" eb="4">
      <t>ケイヤク</t>
    </rPh>
    <rPh sb="5" eb="7">
      <t>シンセイ</t>
    </rPh>
    <rPh sb="9" eb="11">
      <t>バアイ</t>
    </rPh>
    <rPh sb="13" eb="15">
      <t>ハッチュウ</t>
    </rPh>
    <rPh sb="15" eb="17">
      <t>キカン</t>
    </rPh>
    <rPh sb="18" eb="19">
      <t>ラン</t>
    </rPh>
    <rPh sb="20" eb="22">
      <t>モトウケ</t>
    </rPh>
    <rPh sb="22" eb="24">
      <t>キギョウ</t>
    </rPh>
    <rPh sb="24" eb="25">
      <t>メイ</t>
    </rPh>
    <phoneticPr fontId="2"/>
  </si>
  <si>
    <t>（内容　　　　　　　　　　　　　　　　　　　　　　　　　　　　　　　　　　　　　　　　　　　　　　　　　　　　　　　　 　）</t>
    <rPh sb="1" eb="3">
      <t>ナイヨウ</t>
    </rPh>
    <phoneticPr fontId="13"/>
  </si>
  <si>
    <t>建設機械保有状況（舗装用）</t>
    <rPh sb="0" eb="2">
      <t>ケンセツ</t>
    </rPh>
    <rPh sb="2" eb="4">
      <t>キカイ</t>
    </rPh>
    <rPh sb="4" eb="6">
      <t>ホユウ</t>
    </rPh>
    <rPh sb="6" eb="8">
      <t>ジョウキョウ</t>
    </rPh>
    <rPh sb="9" eb="11">
      <t>ホソウ</t>
    </rPh>
    <rPh sb="11" eb="12">
      <t>ヨウ</t>
    </rPh>
    <rPh sb="12" eb="13">
      <t>ソウヨウ</t>
    </rPh>
    <phoneticPr fontId="2"/>
  </si>
  <si>
    <t>地域設定</t>
    <rPh sb="0" eb="2">
      <t>チイキ</t>
    </rPh>
    <rPh sb="2" eb="4">
      <t>セッテイ</t>
    </rPh>
    <phoneticPr fontId="2"/>
  </si>
  <si>
    <t>【地域設定】</t>
    <rPh sb="1" eb="3">
      <t>チイキ</t>
    </rPh>
    <rPh sb="3" eb="5">
      <t>セッテイ</t>
    </rPh>
    <phoneticPr fontId="2"/>
  </si>
  <si>
    <r>
      <t>３．</t>
    </r>
    <r>
      <rPr>
        <sz val="12"/>
        <color rgb="FFFF0000"/>
        <rFont val="ＭＳ Ｐゴシック"/>
        <family val="3"/>
        <charset val="128"/>
        <scheme val="minor"/>
      </rPr>
      <t>地域条件を設定する評価項目</t>
    </r>
    <r>
      <rPr>
        <sz val="12"/>
        <color theme="1"/>
        <rFont val="ＭＳ Ｐゴシック"/>
        <family val="2"/>
        <charset val="128"/>
        <scheme val="minor"/>
      </rPr>
      <t>は、</t>
    </r>
    <r>
      <rPr>
        <sz val="12"/>
        <color rgb="FFFF0000"/>
        <rFont val="ＭＳ Ｐゴシック"/>
        <family val="3"/>
        <charset val="128"/>
        <scheme val="minor"/>
      </rPr>
      <t>【表２】D列</t>
    </r>
    <r>
      <rPr>
        <sz val="12"/>
        <color theme="1"/>
        <rFont val="ＭＳ Ｐゴシック"/>
        <family val="2"/>
        <charset val="128"/>
        <scheme val="minor"/>
      </rPr>
      <t>で【地域設定】を</t>
    </r>
    <r>
      <rPr>
        <sz val="12"/>
        <color rgb="FFFF0000"/>
        <rFont val="ＭＳ Ｐゴシック"/>
        <family val="3"/>
        <charset val="128"/>
        <scheme val="minor"/>
      </rPr>
      <t>選択</t>
    </r>
    <r>
      <rPr>
        <sz val="12"/>
        <color theme="1"/>
        <rFont val="ＭＳ Ｐゴシック"/>
        <family val="2"/>
        <charset val="128"/>
        <scheme val="minor"/>
      </rPr>
      <t>してください</t>
    </r>
    <rPh sb="2" eb="4">
      <t>チイキ</t>
    </rPh>
    <rPh sb="4" eb="6">
      <t>ジョウケン</t>
    </rPh>
    <rPh sb="7" eb="9">
      <t>セッテイ</t>
    </rPh>
    <rPh sb="11" eb="13">
      <t>ヒョウカ</t>
    </rPh>
    <rPh sb="13" eb="15">
      <t>コウモク</t>
    </rPh>
    <rPh sb="18" eb="19">
      <t>ヒョウ</t>
    </rPh>
    <rPh sb="22" eb="23">
      <t>レツ</t>
    </rPh>
    <rPh sb="25" eb="27">
      <t>チイキ</t>
    </rPh>
    <rPh sb="27" eb="29">
      <t>セッテイ</t>
    </rPh>
    <rPh sb="31" eb="33">
      <t>センタク</t>
    </rPh>
    <phoneticPr fontId="2"/>
  </si>
  <si>
    <t>○企業としてのハートフルしまねの参加実績</t>
    <rPh sb="16" eb="18">
      <t>サンカ</t>
    </rPh>
    <phoneticPr fontId="2"/>
  </si>
  <si>
    <t>①介護休業とは別に、利用開始から３年を超える期間で２回の利用を可能としている。</t>
    <rPh sb="1" eb="3">
      <t>カイゴ</t>
    </rPh>
    <rPh sb="3" eb="5">
      <t>キュウギョウ</t>
    </rPh>
    <rPh sb="7" eb="8">
      <t>ベツ</t>
    </rPh>
    <rPh sb="10" eb="12">
      <t>リヨウ</t>
    </rPh>
    <rPh sb="12" eb="14">
      <t>カイシ</t>
    </rPh>
    <rPh sb="17" eb="18">
      <t>ネン</t>
    </rPh>
    <rPh sb="19" eb="20">
      <t>コ</t>
    </rPh>
    <rPh sb="22" eb="24">
      <t>キカン</t>
    </rPh>
    <rPh sb="26" eb="27">
      <t>カイ</t>
    </rPh>
    <rPh sb="28" eb="30">
      <t>リヨウ</t>
    </rPh>
    <rPh sb="31" eb="33">
      <t>カノウ</t>
    </rPh>
    <phoneticPr fontId="13"/>
  </si>
  <si>
    <t>②介護休業とは別に、利用開始から３年の間で３回以上の利用を可能としている。</t>
    <rPh sb="1" eb="3">
      <t>カイゴ</t>
    </rPh>
    <rPh sb="3" eb="5">
      <t>キュウギョウ</t>
    </rPh>
    <rPh sb="7" eb="8">
      <t>ベツ</t>
    </rPh>
    <rPh sb="10" eb="12">
      <t>リヨウ</t>
    </rPh>
    <rPh sb="12" eb="14">
      <t>カイシ</t>
    </rPh>
    <rPh sb="17" eb="18">
      <t>ネン</t>
    </rPh>
    <rPh sb="19" eb="20">
      <t>アイダ</t>
    </rPh>
    <rPh sb="22" eb="23">
      <t>カイ</t>
    </rPh>
    <rPh sb="23" eb="25">
      <t>イジョウ</t>
    </rPh>
    <rPh sb="26" eb="28">
      <t>リヨウ</t>
    </rPh>
    <rPh sb="29" eb="31">
      <t>カノウ</t>
    </rPh>
    <phoneticPr fontId="13"/>
  </si>
  <si>
    <t>③介護休業とは別に、利用開始から３年を超える期間で３回以上の利用を可能としている。</t>
    <rPh sb="1" eb="3">
      <t>カイゴ</t>
    </rPh>
    <rPh sb="3" eb="5">
      <t>キュウギョウ</t>
    </rPh>
    <rPh sb="7" eb="8">
      <t>ベツ</t>
    </rPh>
    <rPh sb="10" eb="12">
      <t>リヨウ</t>
    </rPh>
    <rPh sb="12" eb="14">
      <t>カイシ</t>
    </rPh>
    <rPh sb="17" eb="18">
      <t>ネン</t>
    </rPh>
    <rPh sb="19" eb="20">
      <t>コ</t>
    </rPh>
    <rPh sb="22" eb="24">
      <t>キカン</t>
    </rPh>
    <rPh sb="26" eb="27">
      <t>カイ</t>
    </rPh>
    <rPh sb="27" eb="29">
      <t>イジョウ</t>
    </rPh>
    <rPh sb="30" eb="32">
      <t>リヨウ</t>
    </rPh>
    <rPh sb="33" eb="35">
      <t>カノウ</t>
    </rPh>
    <phoneticPr fontId="13"/>
  </si>
  <si>
    <t>④その他</t>
    <rPh sb="3" eb="4">
      <t>タ</t>
    </rPh>
    <phoneticPr fontId="13"/>
  </si>
  <si>
    <t>妊娠、出産、育児、介護を理由に退職した従業員を対象とした再雇用制度がある。</t>
    <rPh sb="0" eb="2">
      <t>ニンシン</t>
    </rPh>
    <rPh sb="3" eb="5">
      <t>シュッサン</t>
    </rPh>
    <rPh sb="6" eb="8">
      <t>イクジ</t>
    </rPh>
    <rPh sb="9" eb="11">
      <t>カイゴ</t>
    </rPh>
    <rPh sb="12" eb="14">
      <t>リユウ</t>
    </rPh>
    <rPh sb="15" eb="17">
      <t>タイショク</t>
    </rPh>
    <rPh sb="19" eb="22">
      <t>ジュウギョウイン</t>
    </rPh>
    <rPh sb="23" eb="25">
      <t>タイショウ</t>
    </rPh>
    <rPh sb="28" eb="31">
      <t>サイコヨウ</t>
    </rPh>
    <rPh sb="31" eb="33">
      <t>セイド</t>
    </rPh>
    <phoneticPr fontId="13"/>
  </si>
  <si>
    <r>
      <t>介護休業の取得可能期間を、法定を超える</t>
    </r>
    <r>
      <rPr>
        <sz val="11"/>
        <color theme="1"/>
        <rFont val="ＭＳ Ｐゴシック"/>
        <family val="3"/>
        <charset val="128"/>
      </rPr>
      <t>日数や回数</t>
    </r>
    <r>
      <rPr>
        <sz val="11"/>
        <rFont val="ＭＳ Ｐゴシック"/>
        <family val="3"/>
        <charset val="128"/>
      </rPr>
      <t>としている。</t>
    </r>
    <rPh sb="0" eb="2">
      <t>カイゴ</t>
    </rPh>
    <rPh sb="2" eb="4">
      <t>キュウギョウ</t>
    </rPh>
    <rPh sb="5" eb="7">
      <t>シュトク</t>
    </rPh>
    <rPh sb="7" eb="9">
      <t>カノウ</t>
    </rPh>
    <rPh sb="9" eb="11">
      <t>キカン</t>
    </rPh>
    <rPh sb="13" eb="15">
      <t>ホウテイ</t>
    </rPh>
    <rPh sb="16" eb="17">
      <t>コ</t>
    </rPh>
    <rPh sb="19" eb="21">
      <t>ニッスウ</t>
    </rPh>
    <rPh sb="20" eb="21">
      <t>キジツ</t>
    </rPh>
    <rPh sb="22" eb="24">
      <t>カイスウ</t>
    </rPh>
    <phoneticPr fontId="13"/>
  </si>
  <si>
    <r>
      <t>要介護状態にある対象家族の介護を行う従業員が利用できる</t>
    </r>
    <r>
      <rPr>
        <b/>
        <u/>
        <sz val="11"/>
        <color theme="1"/>
        <rFont val="ＭＳ Ｐゴシック"/>
        <family val="3"/>
        <charset val="128"/>
      </rPr>
      <t>短時間勤務制度を除く</t>
    </r>
    <r>
      <rPr>
        <sz val="11"/>
        <color theme="1"/>
        <rFont val="ＭＳ Ｐゴシック"/>
        <family val="3"/>
        <charset val="128"/>
      </rPr>
      <t>以下の制度のうち、いくつの制度を定めていますか。</t>
    </r>
    <r>
      <rPr>
        <sz val="11"/>
        <color indexed="8"/>
        <rFont val="ＭＳ Ｐゴシック"/>
        <family val="3"/>
        <charset val="128"/>
      </rPr>
      <t/>
    </r>
    <rPh sb="0" eb="3">
      <t>ヨウカイゴ</t>
    </rPh>
    <rPh sb="3" eb="5">
      <t>ジョウタイ</t>
    </rPh>
    <rPh sb="8" eb="10">
      <t>タイショウ</t>
    </rPh>
    <rPh sb="10" eb="12">
      <t>カゾク</t>
    </rPh>
    <rPh sb="13" eb="15">
      <t>カイゴ</t>
    </rPh>
    <rPh sb="16" eb="17">
      <t>オコナ</t>
    </rPh>
    <rPh sb="18" eb="21">
      <t>ジュウギョウイン</t>
    </rPh>
    <rPh sb="22" eb="24">
      <t>リヨウ</t>
    </rPh>
    <rPh sb="27" eb="30">
      <t>タンジカン</t>
    </rPh>
    <rPh sb="30" eb="32">
      <t>キンム</t>
    </rPh>
    <rPh sb="32" eb="34">
      <t>セイド</t>
    </rPh>
    <rPh sb="35" eb="36">
      <t>ノゾ</t>
    </rPh>
    <rPh sb="37" eb="39">
      <t>イカ</t>
    </rPh>
    <rPh sb="40" eb="42">
      <t>セイド</t>
    </rPh>
    <rPh sb="50" eb="52">
      <t>セイド</t>
    </rPh>
    <rPh sb="53" eb="54">
      <t>サダ</t>
    </rPh>
    <phoneticPr fontId="13"/>
  </si>
  <si>
    <t>①フレックスタイム制</t>
    <phoneticPr fontId="13"/>
  </si>
  <si>
    <r>
      <t>②</t>
    </r>
    <r>
      <rPr>
        <sz val="11"/>
        <color theme="1"/>
        <rFont val="ＭＳ Ｐゴシック"/>
        <family val="2"/>
        <charset val="128"/>
        <scheme val="minor"/>
      </rPr>
      <t>始業・終業時刻の繰上げ・繰下げ
（１日の所定労働時間は変わらない）</t>
    </r>
    <phoneticPr fontId="2"/>
  </si>
  <si>
    <r>
      <t>③</t>
    </r>
    <r>
      <rPr>
        <sz val="11"/>
        <color theme="1"/>
        <rFont val="ＭＳ Ｐゴシック"/>
        <family val="2"/>
        <charset val="128"/>
        <scheme val="minor"/>
      </rPr>
      <t>介護サービス費用を補助する制度　　　　　　　　　　　　　　　　　　（ホームヘルパーや介護サービスの利用料補助等）</t>
    </r>
    <phoneticPr fontId="13"/>
  </si>
  <si>
    <r>
      <t>④</t>
    </r>
    <r>
      <rPr>
        <sz val="11"/>
        <color theme="1"/>
        <rFont val="ＭＳ Ｐゴシック"/>
        <family val="2"/>
        <charset val="128"/>
        <scheme val="minor"/>
      </rPr>
      <t>その他これに準ずる制度</t>
    </r>
    <r>
      <rPr>
        <b/>
        <sz val="10"/>
        <rFont val="ＭＳ Ｐゴシック"/>
        <family val="3"/>
        <charset val="128"/>
      </rPr>
      <t>（</t>
    </r>
    <r>
      <rPr>
        <sz val="10"/>
        <rFont val="ＭＳ Ｐゴシック"/>
        <family val="3"/>
        <charset val="128"/>
      </rPr>
      <t>　　　　　　　　　　　　　　　　　　　　　　　　　　　　　　　　　　　　　　　　　　　　　　</t>
    </r>
    <r>
      <rPr>
        <b/>
        <sz val="10"/>
        <rFont val="ＭＳ Ｐゴシック"/>
        <family val="3"/>
        <charset val="128"/>
      </rPr>
      <t>）</t>
    </r>
    <rPh sb="3" eb="4">
      <t>タ</t>
    </rPh>
    <rPh sb="7" eb="8">
      <t>ジュン</t>
    </rPh>
    <rPh sb="10" eb="12">
      <t>セイド</t>
    </rPh>
    <phoneticPr fontId="13"/>
  </si>
  <si>
    <r>
      <t xml:space="preserve">⑥事業所内託児施設の運営
</t>
    </r>
    <r>
      <rPr>
        <sz val="9"/>
        <color indexed="8"/>
        <rFont val="ＭＳ Ｐゴシック"/>
        <family val="3"/>
        <charset val="128"/>
      </rPr>
      <t>（共同運営や保育施設と契約している場合も含む）</t>
    </r>
    <rPh sb="5" eb="7">
      <t>タクジ</t>
    </rPh>
    <phoneticPr fontId="13"/>
  </si>
  <si>
    <r>
      <t>⑦</t>
    </r>
    <r>
      <rPr>
        <sz val="10"/>
        <rFont val="ＭＳ Ｐゴシック"/>
        <family val="3"/>
        <charset val="128"/>
      </rPr>
      <t>育児サービス費用を補助する制度
（ベビーシッターや</t>
    </r>
    <r>
      <rPr>
        <sz val="10"/>
        <color theme="1"/>
        <rFont val="ＭＳ Ｐゴシック"/>
        <family val="3"/>
        <charset val="128"/>
      </rPr>
      <t>託児</t>
    </r>
    <r>
      <rPr>
        <sz val="10"/>
        <rFont val="ＭＳ Ｐゴシック"/>
        <family val="3"/>
        <charset val="128"/>
      </rPr>
      <t>施設の利用料補助等）</t>
    </r>
    <rPh sb="26" eb="28">
      <t>タクジ</t>
    </rPh>
    <phoneticPr fontId="13"/>
  </si>
  <si>
    <r>
      <t>子の看護休暇について、従業員に対する次の配慮のうち、</t>
    </r>
    <r>
      <rPr>
        <b/>
        <sz val="11"/>
        <color theme="1"/>
        <rFont val="ＭＳ Ｐゴシック"/>
        <family val="3"/>
        <charset val="128"/>
      </rPr>
      <t>何</t>
    </r>
    <r>
      <rPr>
        <b/>
        <sz val="11"/>
        <rFont val="ＭＳ Ｐゴシック"/>
        <family val="3"/>
        <charset val="128"/>
      </rPr>
      <t>項目</t>
    </r>
    <r>
      <rPr>
        <sz val="11"/>
        <rFont val="ＭＳ Ｐゴシック"/>
        <family val="3"/>
        <charset val="128"/>
      </rPr>
      <t>実施していますか。</t>
    </r>
    <rPh sb="0" eb="1">
      <t>コ</t>
    </rPh>
    <rPh sb="2" eb="4">
      <t>カンゴ</t>
    </rPh>
    <rPh sb="4" eb="6">
      <t>キュウカ</t>
    </rPh>
    <rPh sb="11" eb="14">
      <t>ジュウギョウイン</t>
    </rPh>
    <rPh sb="15" eb="16">
      <t>タイ</t>
    </rPh>
    <rPh sb="18" eb="19">
      <t>ツギ</t>
    </rPh>
    <rPh sb="20" eb="22">
      <t>ハイリョ</t>
    </rPh>
    <rPh sb="26" eb="27">
      <t>ナン</t>
    </rPh>
    <rPh sb="27" eb="29">
      <t>コウモク</t>
    </rPh>
    <rPh sb="29" eb="31">
      <t>ジッシ</t>
    </rPh>
    <phoneticPr fontId="13"/>
  </si>
  <si>
    <r>
      <t>介護休暇について、従業員に対する次の配慮のうち、</t>
    </r>
    <r>
      <rPr>
        <b/>
        <sz val="11"/>
        <color theme="1"/>
        <rFont val="ＭＳ Ｐゴシック"/>
        <family val="3"/>
        <charset val="128"/>
      </rPr>
      <t>何</t>
    </r>
    <r>
      <rPr>
        <b/>
        <sz val="11"/>
        <rFont val="ＭＳ Ｐゴシック"/>
        <family val="3"/>
        <charset val="128"/>
      </rPr>
      <t>項目</t>
    </r>
    <r>
      <rPr>
        <sz val="11"/>
        <rFont val="ＭＳ Ｐゴシック"/>
        <family val="3"/>
        <charset val="128"/>
      </rPr>
      <t>実施していますか。</t>
    </r>
    <rPh sb="0" eb="2">
      <t>カイゴ</t>
    </rPh>
    <rPh sb="2" eb="4">
      <t>キュウカ</t>
    </rPh>
    <rPh sb="9" eb="12">
      <t>ジュウギョウイン</t>
    </rPh>
    <rPh sb="13" eb="14">
      <t>タイ</t>
    </rPh>
    <rPh sb="16" eb="17">
      <t>ツギ</t>
    </rPh>
    <rPh sb="18" eb="20">
      <t>ハイリョ</t>
    </rPh>
    <rPh sb="24" eb="25">
      <t>ナン</t>
    </rPh>
    <rPh sb="25" eb="27">
      <t>コウモク</t>
    </rPh>
    <rPh sb="27" eb="29">
      <t>ジッシ</t>
    </rPh>
    <phoneticPr fontId="13"/>
  </si>
  <si>
    <t>子供が生まれる際の父親の休暇制度がある。</t>
    <rPh sb="0" eb="2">
      <t>コドモ</t>
    </rPh>
    <rPh sb="3" eb="4">
      <t>ウ</t>
    </rPh>
    <rPh sb="7" eb="8">
      <t>サイ</t>
    </rPh>
    <rPh sb="9" eb="11">
      <t>チチオヤ</t>
    </rPh>
    <rPh sb="12" eb="14">
      <t>キュウカ</t>
    </rPh>
    <rPh sb="14" eb="16">
      <t>セイド</t>
    </rPh>
    <phoneticPr fontId="13"/>
  </si>
  <si>
    <t>前々年（度）に残った年次有給休暇の積立制度を設けている。</t>
    <rPh sb="0" eb="2">
      <t>ゼンゼン</t>
    </rPh>
    <rPh sb="2" eb="3">
      <t>トシ</t>
    </rPh>
    <rPh sb="4" eb="5">
      <t>タビ</t>
    </rPh>
    <rPh sb="7" eb="8">
      <t>ノコ</t>
    </rPh>
    <rPh sb="10" eb="12">
      <t>ネンジ</t>
    </rPh>
    <rPh sb="12" eb="14">
      <t>ユウキュウ</t>
    </rPh>
    <rPh sb="14" eb="16">
      <t>キュウカ</t>
    </rPh>
    <rPh sb="17" eb="19">
      <t>ツミタテ</t>
    </rPh>
    <rPh sb="19" eb="21">
      <t>セイド</t>
    </rPh>
    <rPh sb="22" eb="23">
      <t>モウ</t>
    </rPh>
    <phoneticPr fontId="13"/>
  </si>
  <si>
    <r>
      <t>次の制度等のうち、</t>
    </r>
    <r>
      <rPr>
        <b/>
        <sz val="11"/>
        <color theme="1"/>
        <rFont val="ＭＳ Ｐゴシック"/>
        <family val="3"/>
        <charset val="128"/>
      </rPr>
      <t>有給</t>
    </r>
    <r>
      <rPr>
        <sz val="11"/>
        <color theme="1"/>
        <rFont val="ＭＳ Ｐゴシック"/>
        <family val="3"/>
        <charset val="128"/>
      </rPr>
      <t>としているものが、いくつありますか。（一部支給でも可）</t>
    </r>
    <rPh sb="0" eb="1">
      <t>ツギ</t>
    </rPh>
    <rPh sb="2" eb="4">
      <t>セイド</t>
    </rPh>
    <rPh sb="4" eb="5">
      <t>トウ</t>
    </rPh>
    <rPh sb="9" eb="11">
      <t>ユウキュウ</t>
    </rPh>
    <rPh sb="30" eb="32">
      <t>イチブ</t>
    </rPh>
    <rPh sb="32" eb="34">
      <t>シキュウ</t>
    </rPh>
    <rPh sb="36" eb="37">
      <t>カ</t>
    </rPh>
    <phoneticPr fontId="13"/>
  </si>
  <si>
    <t>⑦独自の有給休暇制度
　（休暇名：　　　　　　　　　　）</t>
    <rPh sb="1" eb="3">
      <t>ドクジ</t>
    </rPh>
    <rPh sb="4" eb="6">
      <t>ユウキュウ</t>
    </rPh>
    <rPh sb="6" eb="8">
      <t>キュウカ</t>
    </rPh>
    <rPh sb="8" eb="10">
      <t>セイド</t>
    </rPh>
    <rPh sb="13" eb="15">
      <t>キュウカ</t>
    </rPh>
    <rPh sb="15" eb="16">
      <t>メイ</t>
    </rPh>
    <phoneticPr fontId="13"/>
  </si>
  <si>
    <r>
      <rPr>
        <b/>
        <sz val="18"/>
        <color theme="1"/>
        <rFont val="HG丸ｺﾞｼｯｸM-PRO"/>
        <family val="3"/>
        <charset val="128"/>
      </rPr>
      <t>【法定を超える内容チェック表３】</t>
    </r>
    <r>
      <rPr>
        <b/>
        <sz val="12"/>
        <color theme="1"/>
        <rFont val="HG丸ｺﾞｼｯｸM-PRO"/>
        <family val="3"/>
        <charset val="128"/>
      </rPr>
      <t xml:space="preserve">
　各Ｑの「はい」または「いいえ」、「該当項目」に■ をご記入下さい。</t>
    </r>
    <rPh sb="1" eb="3">
      <t>ホウテイ</t>
    </rPh>
    <rPh sb="4" eb="5">
      <t>コ</t>
    </rPh>
    <rPh sb="7" eb="9">
      <t>ナイヨウ</t>
    </rPh>
    <rPh sb="13" eb="14">
      <t>ヒョウ</t>
    </rPh>
    <rPh sb="35" eb="37">
      <t>ガイトウ</t>
    </rPh>
    <rPh sb="37" eb="39">
      <t>コウモク</t>
    </rPh>
    <phoneticPr fontId="13"/>
  </si>
  <si>
    <r>
      <t>育児・介護休業に関する制度の内容を確認するため、</t>
    </r>
    <r>
      <rPr>
        <u val="double"/>
        <sz val="11"/>
        <color theme="1"/>
        <rFont val="ＭＳ Ｐ明朝"/>
        <family val="1"/>
        <charset val="128"/>
      </rPr>
      <t>必ず別紙「育児・介護休業に関する制度　チェック表」を記入し、添付すること。</t>
    </r>
    <phoneticPr fontId="2"/>
  </si>
  <si>
    <t>育児・介護休業に関する制度の評価基準</t>
    <phoneticPr fontId="2"/>
  </si>
  <si>
    <t>（収受印）</t>
    <phoneticPr fontId="2"/>
  </si>
  <si>
    <t>活動したことを証明する資料と活動箇所が確認できる資料を添付すること。</t>
    <phoneticPr fontId="2"/>
  </si>
  <si>
    <t>活動箇所が確認できる資料を添付すること。</t>
    <phoneticPr fontId="2"/>
  </si>
  <si>
    <t>（収受印）</t>
    <phoneticPr fontId="2"/>
  </si>
  <si>
    <t>（収受印）</t>
    <phoneticPr fontId="2"/>
  </si>
  <si>
    <t>橋梁維持修繕工事実績</t>
    <phoneticPr fontId="13"/>
  </si>
  <si>
    <t>←“こっころカンパニーの認定”で申請する場合は入力不要です。</t>
    <rPh sb="16" eb="18">
      <t>シンセイ</t>
    </rPh>
    <rPh sb="20" eb="22">
      <t>バアイ</t>
    </rPh>
    <rPh sb="23" eb="25">
      <t>ニュウリョク</t>
    </rPh>
    <rPh sb="25" eb="27">
      <t>フヨウ</t>
    </rPh>
    <phoneticPr fontId="2"/>
  </si>
  <si>
    <t>※“こっころカンパニーの認定”で申請する場合</t>
    <rPh sb="12" eb="14">
      <t>ニンテイ</t>
    </rPh>
    <rPh sb="16" eb="18">
      <t>シンセイ</t>
    </rPh>
    <phoneticPr fontId="2"/>
  </si>
  <si>
    <t>※“育児・介護休業法で定める制度を超える制度”で申請する場合</t>
    <rPh sb="2" eb="4">
      <t>イクジ</t>
    </rPh>
    <rPh sb="5" eb="7">
      <t>カイゴ</t>
    </rPh>
    <rPh sb="7" eb="10">
      <t>キュウギョウホウ</t>
    </rPh>
    <rPh sb="11" eb="12">
      <t>サダ</t>
    </rPh>
    <rPh sb="14" eb="16">
      <t>セイド</t>
    </rPh>
    <rPh sb="17" eb="18">
      <t>コ</t>
    </rPh>
    <rPh sb="20" eb="22">
      <t>セイド</t>
    </rPh>
    <rPh sb="24" eb="26">
      <t>シンセイ</t>
    </rPh>
    <phoneticPr fontId="2"/>
  </si>
  <si>
    <t>こっころカンパニー(しまね子育て応援企業)に認定されていること</t>
    <phoneticPr fontId="2"/>
  </si>
  <si>
    <t>労働福祉関連の状況(b 育児・介護休業に関する制度)</t>
    <phoneticPr fontId="2"/>
  </si>
  <si>
    <t>b 育児・介護休業に関する制度（下表のいずれかの取組みが評価対象）</t>
    <rPh sb="17" eb="18">
      <t>ヒョウ</t>
    </rPh>
    <rPh sb="28" eb="30">
      <t>ヒョウカ</t>
    </rPh>
    <rPh sb="30" eb="32">
      <t>タイショウ</t>
    </rPh>
    <phoneticPr fontId="2"/>
  </si>
  <si>
    <t>アスファルト舗装工事・特殊舗装工事（旧舗装工事）</t>
    <rPh sb="6" eb="8">
      <t>ホソウ</t>
    </rPh>
    <rPh sb="8" eb="10">
      <t>コウジ</t>
    </rPh>
    <rPh sb="11" eb="13">
      <t>トクシュ</t>
    </rPh>
    <rPh sb="13" eb="15">
      <t>ホソウ</t>
    </rPh>
    <rPh sb="15" eb="17">
      <t>コウジ</t>
    </rPh>
    <rPh sb="18" eb="19">
      <t>キュウ</t>
    </rPh>
    <rPh sb="19" eb="21">
      <t>ホソウ</t>
    </rPh>
    <rPh sb="21" eb="23">
      <t>コウジ</t>
    </rPh>
    <phoneticPr fontId="2"/>
  </si>
  <si>
    <t>アスファルト舗装工事・特殊舗装工事（旧舗装工事）、維持修繕工事</t>
    <rPh sb="6" eb="8">
      <t>ホソウ</t>
    </rPh>
    <rPh sb="8" eb="10">
      <t>コウジ</t>
    </rPh>
    <rPh sb="11" eb="13">
      <t>トクシュ</t>
    </rPh>
    <rPh sb="13" eb="15">
      <t>ホソウ</t>
    </rPh>
    <rPh sb="15" eb="17">
      <t>コウジ</t>
    </rPh>
    <rPh sb="18" eb="19">
      <t>キュウ</t>
    </rPh>
    <rPh sb="19" eb="21">
      <t>ホソウ</t>
    </rPh>
    <rPh sb="21" eb="23">
      <t>コウジ</t>
    </rPh>
    <rPh sb="25" eb="27">
      <t>イジ</t>
    </rPh>
    <rPh sb="27" eb="29">
      <t>シュウゼン</t>
    </rPh>
    <rPh sb="29" eb="31">
      <t>コウジ</t>
    </rPh>
    <phoneticPr fontId="2"/>
  </si>
  <si>
    <t>（１）</t>
  </si>
  <si>
    <t>④</t>
  </si>
  <si>
    <t>⑤</t>
  </si>
  <si>
    <t>⑥</t>
  </si>
  <si>
    <t>契約実績を確認する資料として、当該年度の業務内容の分かる資料（契約書、下請負人通知書、施工体制台帳、下請契約書、注文書・請書、発注者の実績証明証等の写し）を添付すること。</t>
    <phoneticPr fontId="2"/>
  </si>
  <si>
    <t>ＯＫ！</t>
    <phoneticPr fontId="2"/>
  </si>
  <si>
    <t>Q1</t>
    <phoneticPr fontId="2"/>
  </si>
  <si>
    <t>Q2</t>
    <phoneticPr fontId="2"/>
  </si>
  <si>
    <t>Q3</t>
    <phoneticPr fontId="2"/>
  </si>
  <si>
    <t>Q4</t>
    <phoneticPr fontId="2"/>
  </si>
  <si>
    <t>Q5</t>
    <phoneticPr fontId="2"/>
  </si>
  <si>
    <t>Q6</t>
    <phoneticPr fontId="2"/>
  </si>
  <si>
    <t>Q7</t>
    <phoneticPr fontId="2"/>
  </si>
  <si>
    <t>Q8</t>
    <phoneticPr fontId="2"/>
  </si>
  <si>
    <r>
      <t>法定基準の制度とは別に、３歳未満</t>
    </r>
    <r>
      <rPr>
        <sz val="11"/>
        <color indexed="8"/>
        <rFont val="ＭＳ Ｐゴシック"/>
        <family val="3"/>
        <charset val="128"/>
      </rPr>
      <t xml:space="preserve">の子を養育する従業員が利用できる以下の制度のうち、いずれか１つ以上の制度を定めている。
</t>
    </r>
    <rPh sb="0" eb="2">
      <t>ホウテイ</t>
    </rPh>
    <rPh sb="2" eb="4">
      <t>キジュン</t>
    </rPh>
    <rPh sb="5" eb="7">
      <t>セイド</t>
    </rPh>
    <rPh sb="9" eb="10">
      <t>ベツ</t>
    </rPh>
    <rPh sb="13" eb="14">
      <t>サイ</t>
    </rPh>
    <rPh sb="14" eb="16">
      <t>ミマン</t>
    </rPh>
    <rPh sb="19" eb="21">
      <t>ヨウイク</t>
    </rPh>
    <rPh sb="32" eb="34">
      <t>イカ</t>
    </rPh>
    <rPh sb="35" eb="37">
      <t>セイド</t>
    </rPh>
    <rPh sb="47" eb="49">
      <t>イジョウ</t>
    </rPh>
    <rPh sb="50" eb="52">
      <t>セイド</t>
    </rPh>
    <rPh sb="53" eb="54">
      <t>サダ</t>
    </rPh>
    <phoneticPr fontId="13"/>
  </si>
  <si>
    <t>Q4で定めているとした制度について、当てはまるものにチェックをしてください。（定めている制度のうち、一つでも当てはまる制度があればチェックをしてください。）</t>
    <rPh sb="3" eb="4">
      <t>サダ</t>
    </rPh>
    <rPh sb="11" eb="13">
      <t>セイド</t>
    </rPh>
    <rPh sb="18" eb="19">
      <t>ア</t>
    </rPh>
    <rPh sb="39" eb="40">
      <t>サダ</t>
    </rPh>
    <rPh sb="44" eb="46">
      <t>セイド</t>
    </rPh>
    <rPh sb="50" eb="51">
      <t>ヒト</t>
    </rPh>
    <rPh sb="54" eb="55">
      <t>ア</t>
    </rPh>
    <rPh sb="59" eb="61">
      <t>セイド</t>
    </rPh>
    <phoneticPr fontId="13"/>
  </si>
  <si>
    <t>★Ｑ1～14の「はい」または「該当項目」に１つでも■がある場合、総合評価の加点対象となります。
★ 記載内容については、就業規則等により確認できるよう必ず該当条文を記入願います。</t>
    <rPh sb="15" eb="17">
      <t>ガイトウ</t>
    </rPh>
    <rPh sb="17" eb="19">
      <t>コウモク</t>
    </rPh>
    <rPh sb="29" eb="31">
      <t>バアイ</t>
    </rPh>
    <rPh sb="32" eb="34">
      <t>ソウゴウ</t>
    </rPh>
    <rPh sb="34" eb="36">
      <t>ヒョウカ</t>
    </rPh>
    <rPh sb="37" eb="39">
      <t>カテン</t>
    </rPh>
    <rPh sb="39" eb="41">
      <t>タイショウ</t>
    </rPh>
    <phoneticPr fontId="13"/>
  </si>
  <si>
    <t>法定内　　判　定</t>
    <rPh sb="0" eb="2">
      <t>ホウテイ</t>
    </rPh>
    <rPh sb="2" eb="3">
      <t>ナイ</t>
    </rPh>
    <rPh sb="5" eb="6">
      <t>ハン</t>
    </rPh>
    <rPh sb="7" eb="8">
      <t>テイ</t>
    </rPh>
    <phoneticPr fontId="13"/>
  </si>
  <si>
    <t>(1)</t>
    <phoneticPr fontId="2"/>
  </si>
  <si>
    <t>こっころカンパニーについては、「こっころカンパニー認定書」の写しを添付すること。</t>
    <rPh sb="30" eb="31">
      <t>ウツ</t>
    </rPh>
    <phoneticPr fontId="2"/>
  </si>
  <si>
    <t>国整備局部長</t>
    <rPh sb="0" eb="1">
      <t>クニ</t>
    </rPh>
    <rPh sb="1" eb="4">
      <t>セイビキョク</t>
    </rPh>
    <rPh sb="4" eb="6">
      <t>ブチョウ</t>
    </rPh>
    <phoneticPr fontId="2"/>
  </si>
  <si>
    <t>国整備局部長の表彰</t>
    <rPh sb="0" eb="1">
      <t>クニ</t>
    </rPh>
    <rPh sb="1" eb="4">
      <t>セイビキョク</t>
    </rPh>
    <rPh sb="4" eb="6">
      <t>ブチョウ</t>
    </rPh>
    <rPh sb="7" eb="9">
      <t>ヒョウショウ</t>
    </rPh>
    <phoneticPr fontId="2"/>
  </si>
  <si>
    <t>委託期間</t>
    <rPh sb="0" eb="2">
      <t>イタク</t>
    </rPh>
    <phoneticPr fontId="2"/>
  </si>
  <si>
    <t>上段：着手日/下段：完了日</t>
    <phoneticPr fontId="2"/>
  </si>
  <si>
    <t>企業の育児・介護休業に関する制度の概要が分かる資料（就業規則等）のうち「育児・介護休業法」に関係する部分を添付資料として提出すること。その際、法定の制度を超える箇所にアンダーライン明示すること。なお、明示が無い場合は、評価の対象としない。</t>
    <rPh sb="80" eb="82">
      <t>カショ</t>
    </rPh>
    <rPh sb="100" eb="102">
      <t>メイジ</t>
    </rPh>
    <rPh sb="103" eb="104">
      <t>ナ</t>
    </rPh>
    <rPh sb="105" eb="107">
      <t>バアイ</t>
    </rPh>
    <rPh sb="109" eb="111">
      <t>ヒョウカ</t>
    </rPh>
    <rPh sb="112" eb="114">
      <t>タイショウ</t>
    </rPh>
    <phoneticPr fontId="2"/>
  </si>
  <si>
    <t>工事成績（過去3年間で評価）</t>
    <rPh sb="0" eb="2">
      <t>コウジ</t>
    </rPh>
    <rPh sb="2" eb="4">
      <t>セイセキ</t>
    </rPh>
    <rPh sb="5" eb="7">
      <t>カコ</t>
    </rPh>
    <rPh sb="8" eb="10">
      <t>ネンカン</t>
    </rPh>
    <rPh sb="11" eb="13">
      <t>ヒョウカ</t>
    </rPh>
    <phoneticPr fontId="2"/>
  </si>
  <si>
    <t>工事成績(3年用)</t>
    <rPh sb="6" eb="7">
      <t>ネン</t>
    </rPh>
    <rPh sb="7" eb="8">
      <t>ヨウ</t>
    </rPh>
    <phoneticPr fontId="2"/>
  </si>
  <si>
    <t>散布業務</t>
    <rPh sb="0" eb="2">
      <t>サンプ</t>
    </rPh>
    <rPh sb="2" eb="4">
      <t>ギョウム</t>
    </rPh>
    <phoneticPr fontId="2"/>
  </si>
  <si>
    <t>除雪・散布業務</t>
    <rPh sb="0" eb="2">
      <t>ジョセツ</t>
    </rPh>
    <rPh sb="3" eb="5">
      <t>サンプ</t>
    </rPh>
    <rPh sb="5" eb="7">
      <t>ギョウム</t>
    </rPh>
    <phoneticPr fontId="2"/>
  </si>
  <si>
    <t>県管理道路・空港を含む除雪業務の契約実績</t>
    <rPh sb="6" eb="8">
      <t>クウコウ</t>
    </rPh>
    <rPh sb="9" eb="10">
      <t>フク</t>
    </rPh>
    <phoneticPr fontId="2"/>
  </si>
  <si>
    <t>１３</t>
  </si>
  <si>
    <t>１４</t>
  </si>
  <si>
    <t>１５</t>
  </si>
  <si>
    <t>申請する場合は、「企業入力シート」の「押印済資料での提出」欄で「有」を選択してください</t>
    <rPh sb="32" eb="33">
      <t>アリ</t>
    </rPh>
    <rPh sb="35" eb="37">
      <t>センタク</t>
    </rPh>
    <phoneticPr fontId="2"/>
  </si>
  <si>
    <t>「企業入力シート」の「押印済資料での提出」欄が未記入ですので、リストから「有」、「無」どちらかを選択してください</t>
    <rPh sb="37" eb="38">
      <t>アリ</t>
    </rPh>
    <rPh sb="41" eb="42">
      <t>ナシ</t>
    </rPh>
    <rPh sb="48" eb="50">
      <t>センタク</t>
    </rPh>
    <phoneticPr fontId="2"/>
  </si>
  <si>
    <t>　技術資料様式のセルの着色の凡例は次のとおりです</t>
    <rPh sb="1" eb="3">
      <t>ギジュツ</t>
    </rPh>
    <rPh sb="3" eb="5">
      <t>シリョウ</t>
    </rPh>
    <rPh sb="5" eb="7">
      <t>ヨウシキ</t>
    </rPh>
    <rPh sb="11" eb="13">
      <t>チャクショク</t>
    </rPh>
    <rPh sb="14" eb="16">
      <t>ハンレイ</t>
    </rPh>
    <rPh sb="17" eb="18">
      <t>ツギ</t>
    </rPh>
    <phoneticPr fontId="2"/>
  </si>
  <si>
    <t>【注】</t>
  </si>
  <si>
    <t>・押印済資料で提出する場合、押印済資料で評価する。</t>
    <phoneticPr fontId="2"/>
  </si>
  <si>
    <t>【注】</t>
    <phoneticPr fontId="2"/>
  </si>
  <si>
    <t>・対象工事が異なる押印済資料を提出した場合、当該評価項目の加算点はゼロとする。</t>
    <phoneticPr fontId="2"/>
  </si>
  <si>
    <t>・押印済資料で提出する場合、押印済資料で評価する。　</t>
    <phoneticPr fontId="2"/>
  </si>
  <si>
    <t>・押印済資料で提出する場合、押印済資料で評価する。</t>
    <phoneticPr fontId="2"/>
  </si>
  <si>
    <t>・押印済資料で提出する場合、押印済資料で評価する。　</t>
    <phoneticPr fontId="2"/>
  </si>
  <si>
    <t>・押印済資料で提出する場合、押印済資料で評価する。</t>
    <phoneticPr fontId="2"/>
  </si>
  <si>
    <t>押印済資料有効期限</t>
    <rPh sb="0" eb="2">
      <t>オウイン</t>
    </rPh>
    <rPh sb="2" eb="3">
      <t>ズミ</t>
    </rPh>
    <rPh sb="3" eb="5">
      <t>シリョウ</t>
    </rPh>
    <rPh sb="5" eb="7">
      <t>ユウコウ</t>
    </rPh>
    <rPh sb="7" eb="9">
      <t>キゲン</t>
    </rPh>
    <phoneticPr fontId="2"/>
  </si>
  <si>
    <t>手引き年度</t>
    <rPh sb="0" eb="2">
      <t>テビ</t>
    </rPh>
    <rPh sb="3" eb="5">
      <t>ネンド</t>
    </rPh>
    <phoneticPr fontId="2"/>
  </si>
  <si>
    <t>←削除しないでください</t>
    <rPh sb="1" eb="3">
      <t>サクジョ</t>
    </rPh>
    <phoneticPr fontId="2"/>
  </si>
  <si>
    <t>橋梁の維持修繕工事の契約実績</t>
    <rPh sb="0" eb="2">
      <t>キョウリョウ</t>
    </rPh>
    <rPh sb="3" eb="5">
      <t>イジ</t>
    </rPh>
    <rPh sb="5" eb="7">
      <t>シュウゼン</t>
    </rPh>
    <rPh sb="7" eb="9">
      <t>コウジ</t>
    </rPh>
    <rPh sb="10" eb="12">
      <t>ケイヤク</t>
    </rPh>
    <rPh sb="12" eb="14">
      <t>ジッセキ</t>
    </rPh>
    <phoneticPr fontId="2"/>
  </si>
  <si>
    <t>家畜伝染病防疫協定</t>
    <phoneticPr fontId="13"/>
  </si>
  <si>
    <t>対象年度において、県管理道路・空港を含む除雪業務（凍結防止剤散布業務を含む。）の契約実績（島根県発注業務においては県が認めた下請け実績も含む。）について記載すること。</t>
    <rPh sb="15" eb="17">
      <t>クウコウ</t>
    </rPh>
    <rPh sb="18" eb="19">
      <t>フク</t>
    </rPh>
    <rPh sb="45" eb="48">
      <t>シマネケン</t>
    </rPh>
    <rPh sb="48" eb="50">
      <t>ハッチュウ</t>
    </rPh>
    <rPh sb="50" eb="52">
      <t>ギョウム</t>
    </rPh>
    <phoneticPr fontId="2"/>
  </si>
  <si>
    <t>若手技術者・若手従業員の新規雇用</t>
    <rPh sb="0" eb="2">
      <t>ワカテ</t>
    </rPh>
    <rPh sb="2" eb="5">
      <t>ギジュツシャ</t>
    </rPh>
    <rPh sb="6" eb="8">
      <t>ワカテ</t>
    </rPh>
    <rPh sb="8" eb="11">
      <t>ジュウギョウイン</t>
    </rPh>
    <rPh sb="12" eb="14">
      <t>シンキ</t>
    </rPh>
    <rPh sb="14" eb="16">
      <t>コヨウ</t>
    </rPh>
    <phoneticPr fontId="13"/>
  </si>
  <si>
    <t>※特例監理技術者を配置する場合は特例監理技術者とする。監理技術者補佐は除く。</t>
    <rPh sb="1" eb="3">
      <t>トクレイ</t>
    </rPh>
    <rPh sb="3" eb="5">
      <t>カンリ</t>
    </rPh>
    <rPh sb="5" eb="8">
      <t>ギジュツシャ</t>
    </rPh>
    <rPh sb="9" eb="11">
      <t>ハイチ</t>
    </rPh>
    <rPh sb="13" eb="15">
      <t>バアイ</t>
    </rPh>
    <rPh sb="16" eb="18">
      <t>トクレイ</t>
    </rPh>
    <rPh sb="18" eb="20">
      <t>カンリ</t>
    </rPh>
    <rPh sb="20" eb="23">
      <t>ギジュツシャ</t>
    </rPh>
    <rPh sb="27" eb="29">
      <t>カンリ</t>
    </rPh>
    <rPh sb="29" eb="32">
      <t>ギジュツシャ</t>
    </rPh>
    <rPh sb="32" eb="34">
      <t>ホサ</t>
    </rPh>
    <rPh sb="35" eb="36">
      <t>ノゾ</t>
    </rPh>
    <phoneticPr fontId="2"/>
  </si>
  <si>
    <t>特例監理技術者</t>
    <rPh sb="0" eb="7">
      <t>トクレイカンリギジュツシャ</t>
    </rPh>
    <phoneticPr fontId="2"/>
  </si>
  <si>
    <t>監理技術者補佐</t>
    <rPh sb="0" eb="2">
      <t>カンリ</t>
    </rPh>
    <rPh sb="2" eb="5">
      <t>ギジュツシャ</t>
    </rPh>
    <rPh sb="5" eb="7">
      <t>ホサ</t>
    </rPh>
    <phoneticPr fontId="2"/>
  </si>
  <si>
    <t>(3)</t>
    <phoneticPr fontId="2"/>
  </si>
  <si>
    <t>令和４年度</t>
    <rPh sb="0" eb="2">
      <t>レイワ</t>
    </rPh>
    <rPh sb="3" eb="5">
      <t>ネンド</t>
    </rPh>
    <phoneticPr fontId="2"/>
  </si>
  <si>
    <t>住所　</t>
    <phoneticPr fontId="2"/>
  </si>
  <si>
    <t>令和２年度</t>
    <rPh sb="0" eb="2">
      <t>レイワ</t>
    </rPh>
    <phoneticPr fontId="2"/>
  </si>
  <si>
    <t>令和３年度</t>
    <rPh sb="0" eb="2">
      <t>レイワ</t>
    </rPh>
    <phoneticPr fontId="2"/>
  </si>
  <si>
    <t>若手技術者・若手従業員の新規雇用</t>
    <rPh sb="0" eb="2">
      <t>ワカテ</t>
    </rPh>
    <rPh sb="2" eb="5">
      <t>ギジュツシャ</t>
    </rPh>
    <rPh sb="6" eb="8">
      <t>ワカテ</t>
    </rPh>
    <rPh sb="8" eb="11">
      <t>ジュウギョウイン</t>
    </rPh>
    <rPh sb="12" eb="14">
      <t>シンキ</t>
    </rPh>
    <rPh sb="14" eb="16">
      <t>コヨウ</t>
    </rPh>
    <phoneticPr fontId="2"/>
  </si>
  <si>
    <t>災害復旧工事受注実績</t>
    <rPh sb="0" eb="2">
      <t>サイガイ</t>
    </rPh>
    <rPh sb="2" eb="4">
      <t>フッキュウ</t>
    </rPh>
    <rPh sb="4" eb="6">
      <t>コウジ</t>
    </rPh>
    <rPh sb="6" eb="8">
      <t>ジュチュウ</t>
    </rPh>
    <rPh sb="8" eb="10">
      <t>ジッセキ</t>
    </rPh>
    <phoneticPr fontId="13"/>
  </si>
  <si>
    <t>ＩＣＴ活用工事施工実績</t>
    <rPh sb="3" eb="11">
      <t>カツヨウコウジセコウジッセキ</t>
    </rPh>
    <phoneticPr fontId="13"/>
  </si>
  <si>
    <t>CCUSの活用</t>
    <rPh sb="5" eb="7">
      <t>カツヨウ</t>
    </rPh>
    <phoneticPr fontId="2"/>
  </si>
  <si>
    <t>対象ＩＣＴ工種</t>
    <rPh sb="0" eb="2">
      <t>タイショウ</t>
    </rPh>
    <rPh sb="5" eb="7">
      <t>コウシュ</t>
    </rPh>
    <phoneticPr fontId="2"/>
  </si>
  <si>
    <t>災害復旧工事受注実績</t>
    <rPh sb="0" eb="2">
      <t>サイガイ</t>
    </rPh>
    <rPh sb="2" eb="4">
      <t>フッキュウ</t>
    </rPh>
    <rPh sb="4" eb="6">
      <t>コウジ</t>
    </rPh>
    <rPh sb="6" eb="8">
      <t>ジュチュウ</t>
    </rPh>
    <rPh sb="8" eb="10">
      <t>ジッセキ</t>
    </rPh>
    <phoneticPr fontId="2"/>
  </si>
  <si>
    <t>ＩＣＴ活用工事施工実績</t>
    <rPh sb="3" eb="11">
      <t>カツヨウコウジセコウジッセキ</t>
    </rPh>
    <phoneticPr fontId="2"/>
  </si>
  <si>
    <t>CCUSの活用</t>
  </si>
  <si>
    <t>【地域貢献・その他】評価項目</t>
    <rPh sb="10" eb="12">
      <t>ヒョウカ</t>
    </rPh>
    <rPh sb="12" eb="14">
      <t>コウモク</t>
    </rPh>
    <phoneticPr fontId="13"/>
  </si>
  <si>
    <t>地域貢献・その他</t>
    <phoneticPr fontId="2"/>
  </si>
  <si>
    <t>表３【地域貢献・その他】評価項目の着色セルに項目を記入した場合、ここに記載文を直接入力！</t>
  </si>
  <si>
    <t>＜地域貢献・その他＞</t>
    <phoneticPr fontId="2"/>
  </si>
  <si>
    <t>：「地域貢献・その他の評価」様式シート</t>
    <rPh sb="11" eb="13">
      <t>ヒョウカ</t>
    </rPh>
    <rPh sb="14" eb="16">
      <t>ヨウシキ</t>
    </rPh>
    <phoneticPr fontId="2"/>
  </si>
  <si>
    <t>協力企業等の場合、企業名が明示された協定書等の写しや団体の代表者の証明書など、協定に参加している企業であることがわかる資料を添付すること。</t>
    <rPh sb="0" eb="2">
      <t>キョウリョク</t>
    </rPh>
    <rPh sb="2" eb="4">
      <t>キギョウ</t>
    </rPh>
    <rPh sb="4" eb="5">
      <t>トウ</t>
    </rPh>
    <rPh sb="6" eb="8">
      <t>バアイ</t>
    </rPh>
    <rPh sb="9" eb="12">
      <t>キギョウメイ</t>
    </rPh>
    <rPh sb="13" eb="15">
      <t>メイジ</t>
    </rPh>
    <rPh sb="18" eb="21">
      <t>キョウテイショ</t>
    </rPh>
    <rPh sb="21" eb="22">
      <t>トウ</t>
    </rPh>
    <rPh sb="23" eb="24">
      <t>ウツ</t>
    </rPh>
    <rPh sb="26" eb="28">
      <t>ダンタイ</t>
    </rPh>
    <rPh sb="29" eb="32">
      <t>ダイヒョウシャ</t>
    </rPh>
    <rPh sb="33" eb="36">
      <t>ショウメイショ</t>
    </rPh>
    <rPh sb="39" eb="41">
      <t>キョウテイ</t>
    </rPh>
    <rPh sb="42" eb="44">
      <t>サンカ</t>
    </rPh>
    <rPh sb="48" eb="50">
      <t>キギョウ</t>
    </rPh>
    <rPh sb="59" eb="61">
      <t>シリョウ</t>
    </rPh>
    <rPh sb="62" eb="64">
      <t>テンプ</t>
    </rPh>
    <phoneticPr fontId="2"/>
  </si>
  <si>
    <t>協定を締結した団体の構成員はもとより、協定に参加している協力企業等も対象とする。ただし、評価の対象者は、団体が所管する地域内に建設業法に規定する営業所を有する者に限る。また、年度途中で脱退した場合、年度途中から加入した場合はその年度の契約締結実績として認めない。</t>
    <rPh sb="87" eb="89">
      <t>ネンド</t>
    </rPh>
    <rPh sb="89" eb="91">
      <t>トチュウ</t>
    </rPh>
    <rPh sb="92" eb="94">
      <t>ダッタイ</t>
    </rPh>
    <rPh sb="96" eb="98">
      <t>バアイ</t>
    </rPh>
    <rPh sb="99" eb="101">
      <t>ネンド</t>
    </rPh>
    <rPh sb="101" eb="103">
      <t>トチュウ</t>
    </rPh>
    <rPh sb="105" eb="107">
      <t>カニュウ</t>
    </rPh>
    <rPh sb="109" eb="111">
      <t>バアイ</t>
    </rPh>
    <rPh sb="114" eb="116">
      <t>ネンド</t>
    </rPh>
    <rPh sb="117" eb="119">
      <t>ケイヤク</t>
    </rPh>
    <rPh sb="119" eb="121">
      <t>テイケツ</t>
    </rPh>
    <rPh sb="121" eb="123">
      <t>ジッセキ</t>
    </rPh>
    <rPh sb="126" eb="127">
      <t>ミト</t>
    </rPh>
    <phoneticPr fontId="2"/>
  </si>
  <si>
    <t>令和５年度</t>
    <rPh sb="0" eb="2">
      <t>レイワ</t>
    </rPh>
    <rPh sb="3" eb="5">
      <t>ネンド</t>
    </rPh>
    <phoneticPr fontId="2"/>
  </si>
  <si>
    <t>【令和４年度完成工事分】</t>
    <rPh sb="1" eb="3">
      <t>レイワ</t>
    </rPh>
    <rPh sb="4" eb="6">
      <t>ネンド</t>
    </rPh>
    <rPh sb="5" eb="6">
      <t>ド</t>
    </rPh>
    <rPh sb="6" eb="8">
      <t>カンセイ</t>
    </rPh>
    <rPh sb="8" eb="10">
      <t>コウジ</t>
    </rPh>
    <rPh sb="10" eb="11">
      <t>ブン</t>
    </rPh>
    <phoneticPr fontId="2"/>
  </si>
  <si>
    <t>令和４年度</t>
    <rPh sb="0" eb="2">
      <t>レイワ</t>
    </rPh>
    <phoneticPr fontId="2"/>
  </si>
  <si>
    <t>〇〇県土整備事務所</t>
    <rPh sb="2" eb="9">
      <t>ケンドセイビジムショ</t>
    </rPh>
    <phoneticPr fontId="2"/>
  </si>
  <si>
    <t>法面機械保有</t>
    <rPh sb="0" eb="2">
      <t>ノリメン</t>
    </rPh>
    <rPh sb="2" eb="4">
      <t>キカイ</t>
    </rPh>
    <rPh sb="4" eb="6">
      <t>ホユウ</t>
    </rPh>
    <phoneticPr fontId="13"/>
  </si>
  <si>
    <t>令和６年度</t>
    <rPh sb="0" eb="2">
      <t>レイワ</t>
    </rPh>
    <rPh sb="3" eb="5">
      <t>ネンド</t>
    </rPh>
    <phoneticPr fontId="2"/>
  </si>
  <si>
    <t xml:space="preserve"> </t>
    <phoneticPr fontId="2"/>
  </si>
  <si>
    <t>【令和５年度完成工事分】</t>
    <rPh sb="1" eb="3">
      <t>レイワ</t>
    </rPh>
    <rPh sb="4" eb="6">
      <t>ネンド</t>
    </rPh>
    <rPh sb="5" eb="6">
      <t>ド</t>
    </rPh>
    <rPh sb="6" eb="8">
      <t>カンセイ</t>
    </rPh>
    <rPh sb="8" eb="10">
      <t>コウジ</t>
    </rPh>
    <rPh sb="10" eb="11">
      <t>ブン</t>
    </rPh>
    <phoneticPr fontId="2"/>
  </si>
  <si>
    <t>R5</t>
    <phoneticPr fontId="2"/>
  </si>
  <si>
    <t>年度間延べ参加人数</t>
    <rPh sb="0" eb="1">
      <t>ネン</t>
    </rPh>
    <rPh sb="1" eb="2">
      <t>ド</t>
    </rPh>
    <rPh sb="2" eb="3">
      <t>カン</t>
    </rPh>
    <rPh sb="3" eb="4">
      <t>ノ</t>
    </rPh>
    <rPh sb="5" eb="7">
      <t>サンカ</t>
    </rPh>
    <rPh sb="7" eb="9">
      <t>ニンズウ</t>
    </rPh>
    <phoneticPr fontId="2"/>
  </si>
  <si>
    <r>
      <t>令和</t>
    </r>
    <r>
      <rPr>
        <sz val="11"/>
        <color rgb="FFFF0000"/>
        <rFont val="ＭＳ Ｐ明朝"/>
        <family val="1"/>
        <charset val="128"/>
      </rPr>
      <t>５</t>
    </r>
    <r>
      <rPr>
        <sz val="11"/>
        <color theme="1"/>
        <rFont val="ＭＳ Ｐ明朝"/>
        <family val="1"/>
        <charset val="128"/>
      </rPr>
      <t>年度の協定締結実績の有無</t>
    </r>
    <rPh sb="0" eb="2">
      <t>レイワ</t>
    </rPh>
    <rPh sb="3" eb="5">
      <t>ネンド</t>
    </rPh>
    <rPh sb="4" eb="5">
      <t>ド</t>
    </rPh>
    <rPh sb="6" eb="8">
      <t>キョウテイ</t>
    </rPh>
    <rPh sb="8" eb="10">
      <t>テイケツ</t>
    </rPh>
    <rPh sb="10" eb="12">
      <t>ジッセキ</t>
    </rPh>
    <rPh sb="13" eb="15">
      <t>ウム</t>
    </rPh>
    <phoneticPr fontId="2"/>
  </si>
  <si>
    <r>
      <t>令和</t>
    </r>
    <r>
      <rPr>
        <sz val="11"/>
        <color rgb="FFFF0000"/>
        <rFont val="ＭＳ Ｐ明朝"/>
        <family val="1"/>
        <charset val="128"/>
      </rPr>
      <t>５</t>
    </r>
    <r>
      <rPr>
        <sz val="11"/>
        <color theme="1"/>
        <rFont val="ＭＳ Ｐ明朝"/>
        <family val="1"/>
        <charset val="128"/>
      </rPr>
      <t>年度</t>
    </r>
    <rPh sb="0" eb="2">
      <t>レイワ</t>
    </rPh>
    <rPh sb="3" eb="5">
      <t>ネンド</t>
    </rPh>
    <phoneticPr fontId="2"/>
  </si>
  <si>
    <t>家畜伝染病防疫協定</t>
  </si>
  <si>
    <t>２</t>
  </si>
  <si>
    <t>３</t>
  </si>
  <si>
    <t>４</t>
  </si>
  <si>
    <t>５</t>
  </si>
  <si>
    <t>６</t>
  </si>
  <si>
    <t>７</t>
  </si>
  <si>
    <t>８</t>
  </si>
  <si>
    <r>
      <t>令和</t>
    </r>
    <r>
      <rPr>
        <sz val="11"/>
        <color rgb="FFFF0000"/>
        <rFont val="ＭＳ Ｐ明朝"/>
        <family val="1"/>
        <charset val="128"/>
      </rPr>
      <t>４</t>
    </r>
    <r>
      <rPr>
        <sz val="11"/>
        <color theme="1"/>
        <rFont val="ＭＳ Ｐ明朝"/>
        <family val="1"/>
        <charset val="128"/>
      </rPr>
      <t>年度から令和</t>
    </r>
    <r>
      <rPr>
        <sz val="11"/>
        <color rgb="FFFF0000"/>
        <rFont val="ＭＳ Ｐ明朝"/>
        <family val="1"/>
        <charset val="128"/>
      </rPr>
      <t>６</t>
    </r>
    <r>
      <rPr>
        <sz val="11"/>
        <color theme="1"/>
        <rFont val="ＭＳ Ｐ明朝"/>
        <family val="1"/>
        <charset val="128"/>
      </rPr>
      <t>年度（完成及び引き渡しが完了）</t>
    </r>
    <rPh sb="0" eb="2">
      <t>レイワ</t>
    </rPh>
    <rPh sb="7" eb="9">
      <t>レイワ</t>
    </rPh>
    <rPh sb="15" eb="16">
      <t>オヨ</t>
    </rPh>
    <rPh sb="17" eb="18">
      <t>ヒ</t>
    </rPh>
    <rPh sb="19" eb="20">
      <t>ワタ</t>
    </rPh>
    <rPh sb="22" eb="24">
      <t>カンリョウ</t>
    </rPh>
    <phoneticPr fontId="2"/>
  </si>
  <si>
    <t>令和８年７月３１日までに入札公告された工事　　</t>
    <rPh sb="0" eb="2">
      <t>レイワ</t>
    </rPh>
    <rPh sb="3" eb="4">
      <t>ネン</t>
    </rPh>
    <rPh sb="5" eb="6">
      <t>ガツ</t>
    </rPh>
    <rPh sb="8" eb="9">
      <t>ニチ</t>
    </rPh>
    <phoneticPr fontId="2"/>
  </si>
  <si>
    <t>R４</t>
    <phoneticPr fontId="2"/>
  </si>
  <si>
    <t>R６</t>
    <phoneticPr fontId="2"/>
  </si>
  <si>
    <t>【令和６年度完成工事分】</t>
    <rPh sb="1" eb="3">
      <t>レイワ</t>
    </rPh>
    <rPh sb="4" eb="6">
      <t>ネンド</t>
    </rPh>
    <rPh sb="5" eb="6">
      <t>ド</t>
    </rPh>
    <rPh sb="6" eb="8">
      <t>カンセイ</t>
    </rPh>
    <rPh sb="8" eb="10">
      <t>コウジ</t>
    </rPh>
    <rPh sb="10" eb="11">
      <t>ブン</t>
    </rPh>
    <phoneticPr fontId="2"/>
  </si>
  <si>
    <r>
      <t>令和</t>
    </r>
    <r>
      <rPr>
        <sz val="11"/>
        <color rgb="FFFF0000"/>
        <rFont val="ＭＳ Ｐ明朝"/>
        <family val="1"/>
        <charset val="128"/>
      </rPr>
      <t>５</t>
    </r>
    <r>
      <rPr>
        <sz val="11"/>
        <color theme="1"/>
        <rFont val="ＭＳ Ｐ明朝"/>
        <family val="1"/>
        <charset val="128"/>
      </rPr>
      <t>年度及び令和</t>
    </r>
    <r>
      <rPr>
        <sz val="11"/>
        <color rgb="FFFF0000"/>
        <rFont val="ＭＳ Ｐ明朝"/>
        <family val="1"/>
        <charset val="128"/>
      </rPr>
      <t>６</t>
    </r>
    <r>
      <rPr>
        <sz val="11"/>
        <color theme="1"/>
        <rFont val="ＭＳ Ｐ明朝"/>
        <family val="1"/>
        <charset val="128"/>
      </rPr>
      <t>年度における島根県との防災協定の締結実績</t>
    </r>
    <rPh sb="0" eb="2">
      <t>レイワ</t>
    </rPh>
    <rPh sb="7" eb="9">
      <t>レイワ</t>
    </rPh>
    <phoneticPr fontId="2"/>
  </si>
  <si>
    <r>
      <t>令和</t>
    </r>
    <r>
      <rPr>
        <sz val="11"/>
        <color rgb="FFFF0000"/>
        <rFont val="ＭＳ Ｐ明朝"/>
        <family val="1"/>
        <charset val="128"/>
      </rPr>
      <t>６</t>
    </r>
    <r>
      <rPr>
        <sz val="11"/>
        <color theme="1"/>
        <rFont val="ＭＳ Ｐ明朝"/>
        <family val="1"/>
        <charset val="128"/>
      </rPr>
      <t>年度の協定締結実績の有無</t>
    </r>
    <rPh sb="0" eb="2">
      <t>レイワ</t>
    </rPh>
    <rPh sb="3" eb="5">
      <t>ネンド</t>
    </rPh>
    <rPh sb="4" eb="5">
      <t>ド</t>
    </rPh>
    <rPh sb="6" eb="8">
      <t>キョウテイ</t>
    </rPh>
    <rPh sb="8" eb="10">
      <t>テイケツ</t>
    </rPh>
    <rPh sb="10" eb="12">
      <t>ジッセキ</t>
    </rPh>
    <rPh sb="13" eb="15">
      <t>ウム</t>
    </rPh>
    <phoneticPr fontId="2"/>
  </si>
  <si>
    <r>
      <t>令和</t>
    </r>
    <r>
      <rPr>
        <sz val="11"/>
        <color rgb="FFFF0000"/>
        <rFont val="ＭＳ Ｐ明朝"/>
        <family val="1"/>
        <charset val="128"/>
      </rPr>
      <t>５</t>
    </r>
    <r>
      <rPr>
        <sz val="11"/>
        <color theme="1"/>
        <rFont val="ＭＳ Ｐ明朝"/>
        <family val="1"/>
        <charset val="128"/>
      </rPr>
      <t>年度及び令和</t>
    </r>
    <r>
      <rPr>
        <sz val="11"/>
        <color rgb="FFFF0000"/>
        <rFont val="ＭＳ Ｐ明朝"/>
        <family val="1"/>
        <charset val="128"/>
      </rPr>
      <t>６</t>
    </r>
    <r>
      <rPr>
        <sz val="11"/>
        <color theme="1"/>
        <rFont val="ＭＳ Ｐ明朝"/>
        <family val="1"/>
        <charset val="128"/>
      </rPr>
      <t>年度における島根県との家畜伝染病防疫協定の締結実績</t>
    </r>
    <rPh sb="0" eb="2">
      <t>レイワ</t>
    </rPh>
    <rPh sb="7" eb="9">
      <t>レイワ</t>
    </rPh>
    <phoneticPr fontId="2"/>
  </si>
  <si>
    <r>
      <t>令和</t>
    </r>
    <r>
      <rPr>
        <sz val="11"/>
        <color rgb="FFFF0000"/>
        <rFont val="ＭＳ Ｐ明朝"/>
        <family val="1"/>
        <charset val="128"/>
      </rPr>
      <t>５</t>
    </r>
    <r>
      <rPr>
        <sz val="11"/>
        <color theme="1"/>
        <rFont val="ＭＳ Ｐ明朝"/>
        <family val="1"/>
        <charset val="128"/>
      </rPr>
      <t>年度の協定締結実績の有無</t>
    </r>
    <rPh sb="0" eb="2">
      <t>レイワ</t>
    </rPh>
    <rPh sb="3" eb="4">
      <t>ネン</t>
    </rPh>
    <rPh sb="4" eb="5">
      <t>ド</t>
    </rPh>
    <rPh sb="6" eb="8">
      <t>キョウテイ</t>
    </rPh>
    <rPh sb="8" eb="10">
      <t>テイケツ</t>
    </rPh>
    <rPh sb="10" eb="12">
      <t>ジッセキ</t>
    </rPh>
    <rPh sb="13" eb="15">
      <t>ウム</t>
    </rPh>
    <phoneticPr fontId="2"/>
  </si>
  <si>
    <r>
      <t>令和</t>
    </r>
    <r>
      <rPr>
        <sz val="11"/>
        <color rgb="FFFF0000"/>
        <rFont val="ＭＳ Ｐ明朝"/>
        <family val="1"/>
        <charset val="128"/>
      </rPr>
      <t>６</t>
    </r>
    <r>
      <rPr>
        <sz val="11"/>
        <color theme="1"/>
        <rFont val="ＭＳ Ｐ明朝"/>
        <family val="1"/>
        <charset val="128"/>
      </rPr>
      <t>年度の協定締結実績の有無</t>
    </r>
    <rPh sb="0" eb="2">
      <t>レイワ</t>
    </rPh>
    <rPh sb="3" eb="5">
      <t>ネンド</t>
    </rPh>
    <rPh sb="4" eb="5">
      <t>ド</t>
    </rPh>
    <rPh sb="5" eb="7">
      <t>ヘイネンド</t>
    </rPh>
    <rPh sb="6" eb="8">
      <t>キョウテイ</t>
    </rPh>
    <rPh sb="8" eb="10">
      <t>テイケツ</t>
    </rPh>
    <rPh sb="10" eb="12">
      <t>ジッセキ</t>
    </rPh>
    <rPh sb="13" eb="15">
      <t>ウム</t>
    </rPh>
    <phoneticPr fontId="2"/>
  </si>
  <si>
    <r>
      <t>令和</t>
    </r>
    <r>
      <rPr>
        <sz val="11"/>
        <color rgb="FFFF0000"/>
        <rFont val="ＭＳ Ｐ明朝"/>
        <family val="1"/>
        <charset val="128"/>
      </rPr>
      <t>５</t>
    </r>
    <r>
      <rPr>
        <sz val="11"/>
        <color theme="1"/>
        <rFont val="ＭＳ Ｐ明朝"/>
        <family val="1"/>
        <charset val="128"/>
      </rPr>
      <t>年度及び令和</t>
    </r>
    <r>
      <rPr>
        <sz val="11"/>
        <color rgb="FFFF0000"/>
        <rFont val="ＭＳ Ｐ明朝"/>
        <family val="1"/>
        <charset val="128"/>
      </rPr>
      <t>６</t>
    </r>
    <r>
      <rPr>
        <sz val="11"/>
        <color theme="1"/>
        <rFont val="ＭＳ Ｐ明朝"/>
        <family val="1"/>
        <charset val="128"/>
      </rPr>
      <t>年度の県管理公共土木施設に関する維持管理業務または海岸漂着物の回収業務の契約実績</t>
    </r>
    <rPh sb="0" eb="2">
      <t>レイワ</t>
    </rPh>
    <rPh sb="7" eb="9">
      <t>レイワ</t>
    </rPh>
    <rPh sb="13" eb="14">
      <t>ケン</t>
    </rPh>
    <rPh sb="14" eb="16">
      <t>カンリ</t>
    </rPh>
    <rPh sb="16" eb="18">
      <t>コウキョウ</t>
    </rPh>
    <rPh sb="18" eb="20">
      <t>ドボク</t>
    </rPh>
    <rPh sb="20" eb="22">
      <t>シセツ</t>
    </rPh>
    <rPh sb="35" eb="37">
      <t>カイガン</t>
    </rPh>
    <rPh sb="37" eb="39">
      <t>ヒョウチャク</t>
    </rPh>
    <rPh sb="39" eb="40">
      <t>ブツ</t>
    </rPh>
    <rPh sb="41" eb="43">
      <t>カイシュウ</t>
    </rPh>
    <rPh sb="43" eb="45">
      <t>ギョウム</t>
    </rPh>
    <phoneticPr fontId="2"/>
  </si>
  <si>
    <r>
      <t>令和</t>
    </r>
    <r>
      <rPr>
        <sz val="11"/>
        <color rgb="FFFF0000"/>
        <rFont val="ＭＳ Ｐ明朝"/>
        <family val="1"/>
        <charset val="128"/>
      </rPr>
      <t>５</t>
    </r>
    <r>
      <rPr>
        <sz val="11"/>
        <color theme="1"/>
        <rFont val="ＭＳ Ｐ明朝"/>
        <family val="1"/>
        <charset val="128"/>
      </rPr>
      <t>年度</t>
    </r>
    <rPh sb="0" eb="2">
      <t>レイワ</t>
    </rPh>
    <rPh sb="4" eb="5">
      <t>ド</t>
    </rPh>
    <phoneticPr fontId="2"/>
  </si>
  <si>
    <r>
      <t>令和</t>
    </r>
    <r>
      <rPr>
        <sz val="11"/>
        <color rgb="FFFF0000"/>
        <rFont val="ＭＳ Ｐ明朝"/>
        <family val="1"/>
        <charset val="128"/>
      </rPr>
      <t>６</t>
    </r>
    <r>
      <rPr>
        <sz val="11"/>
        <color theme="1"/>
        <rFont val="ＭＳ Ｐ明朝"/>
        <family val="1"/>
        <charset val="128"/>
      </rPr>
      <t>年度</t>
    </r>
    <rPh sb="0" eb="2">
      <t>レイワ</t>
    </rPh>
    <rPh sb="3" eb="5">
      <t>ネンド</t>
    </rPh>
    <phoneticPr fontId="2"/>
  </si>
  <si>
    <r>
      <t>令和</t>
    </r>
    <r>
      <rPr>
        <sz val="11"/>
        <color rgb="FFFF0000"/>
        <rFont val="ＭＳ Ｐ明朝"/>
        <family val="1"/>
        <charset val="128"/>
      </rPr>
      <t>５</t>
    </r>
    <r>
      <rPr>
        <sz val="11"/>
        <rFont val="ＭＳ Ｐ明朝"/>
        <family val="1"/>
        <charset val="128"/>
      </rPr>
      <t>年度及び令和</t>
    </r>
    <r>
      <rPr>
        <sz val="11"/>
        <color rgb="FFFF0000"/>
        <rFont val="ＭＳ Ｐ明朝"/>
        <family val="1"/>
        <charset val="128"/>
      </rPr>
      <t>６</t>
    </r>
    <r>
      <rPr>
        <sz val="11"/>
        <rFont val="ＭＳ Ｐ明朝"/>
        <family val="1"/>
        <charset val="128"/>
      </rPr>
      <t>年度の県管理道路・空港を含む除雪業務の契約実績</t>
    </r>
    <rPh sb="0" eb="2">
      <t>レイワ</t>
    </rPh>
    <phoneticPr fontId="2"/>
  </si>
  <si>
    <r>
      <t>施工箇所</t>
    </r>
    <r>
      <rPr>
        <sz val="11"/>
        <color rgb="FFFF0000"/>
        <rFont val="ＭＳ Ｐ明朝"/>
        <family val="1"/>
        <charset val="128"/>
      </rPr>
      <t>(旧市町村名)</t>
    </r>
    <rPh sb="5" eb="10">
      <t>キュウシチョウソンメイ</t>
    </rPh>
    <phoneticPr fontId="2"/>
  </si>
  <si>
    <r>
      <t>施工箇所</t>
    </r>
    <r>
      <rPr>
        <sz val="11"/>
        <color rgb="FFFF0000"/>
        <rFont val="ＭＳ Ｐ明朝"/>
        <family val="1"/>
        <charset val="128"/>
      </rPr>
      <t>(旧市町村名)</t>
    </r>
    <phoneticPr fontId="2"/>
  </si>
  <si>
    <r>
      <t>業務</t>
    </r>
    <r>
      <rPr>
        <sz val="11"/>
        <color rgb="FFFF0000"/>
        <rFont val="ＭＳ Ｐ明朝"/>
        <family val="1"/>
        <charset val="128"/>
      </rPr>
      <t>内容</t>
    </r>
    <rPh sb="2" eb="4">
      <t>ナイヨウ</t>
    </rPh>
    <phoneticPr fontId="2"/>
  </si>
  <si>
    <r>
      <t>対象年度において、県管理公共土木施設に関する維持管理業務（発注機関は問わない。島根県発注業務においては県が認めた下請け業務も含む。）または島根県発注の海岸漂着物の回収業務の契約実績（県が認めた下請け業務も含む。）のうち、１回の契約期間が</t>
    </r>
    <r>
      <rPr>
        <sz val="11"/>
        <color rgb="FFFF0000"/>
        <rFont val="ＭＳ Ｐ明朝"/>
        <family val="1"/>
        <charset val="128"/>
      </rPr>
      <t>５ヶ月（６ヶ月）</t>
    </r>
    <r>
      <rPr>
        <sz val="11"/>
        <color theme="1"/>
        <rFont val="ＭＳ Ｐ明朝"/>
        <family val="1"/>
        <charset val="128"/>
      </rPr>
      <t>以上のものについて記入すること。</t>
    </r>
    <rPh sb="124" eb="125">
      <t>ゲツ</t>
    </rPh>
    <rPh sb="135" eb="137">
      <t>キニュウ</t>
    </rPh>
    <phoneticPr fontId="2"/>
  </si>
  <si>
    <r>
      <t>１回の契約期間が１年</t>
    </r>
    <r>
      <rPr>
        <sz val="11"/>
        <color rgb="FFFF0000"/>
        <rFont val="ＭＳ Ｐ明朝"/>
        <family val="1"/>
        <charset val="128"/>
      </rPr>
      <t>５ヶ月（６ヶ月）</t>
    </r>
    <r>
      <rPr>
        <sz val="11"/>
        <color theme="1"/>
        <rFont val="ＭＳ Ｐ明朝"/>
        <family val="1"/>
        <charset val="128"/>
      </rPr>
      <t>以上の場合、両年度とも契約実績として記入する。</t>
    </r>
    <rPh sb="29" eb="31">
      <t>ケイヤク</t>
    </rPh>
    <rPh sb="31" eb="33">
      <t>ジッセキ</t>
    </rPh>
    <rPh sb="36" eb="38">
      <t>キニュウ</t>
    </rPh>
    <phoneticPr fontId="2"/>
  </si>
  <si>
    <r>
      <t>令和</t>
    </r>
    <r>
      <rPr>
        <sz val="11"/>
        <color rgb="FFFF0000"/>
        <rFont val="ＭＳ Ｐ明朝"/>
        <family val="1"/>
        <charset val="128"/>
      </rPr>
      <t>６</t>
    </r>
    <r>
      <rPr>
        <sz val="11"/>
        <color theme="1"/>
        <rFont val="ＭＳ Ｐ明朝"/>
        <family val="1"/>
        <charset val="128"/>
      </rPr>
      <t>年度</t>
    </r>
    <rPh sb="0" eb="2">
      <t>レイワ</t>
    </rPh>
    <rPh sb="3" eb="5">
      <t>ネンド</t>
    </rPh>
    <rPh sb="4" eb="5">
      <t>ド</t>
    </rPh>
    <phoneticPr fontId="2"/>
  </si>
  <si>
    <r>
      <t>令和</t>
    </r>
    <r>
      <rPr>
        <sz val="10"/>
        <color rgb="FFFF0000"/>
        <rFont val="ＭＳ Ｐ明朝"/>
        <family val="1"/>
        <charset val="128"/>
      </rPr>
      <t>６</t>
    </r>
    <r>
      <rPr>
        <sz val="10"/>
        <color theme="1"/>
        <rFont val="ＭＳ Ｐ明朝"/>
        <family val="1"/>
        <charset val="128"/>
      </rPr>
      <t>年度</t>
    </r>
    <rPh sb="3" eb="5">
      <t>ネンド</t>
    </rPh>
    <phoneticPr fontId="2"/>
  </si>
  <si>
    <r>
      <t>令和</t>
    </r>
    <r>
      <rPr>
        <sz val="10"/>
        <color rgb="FFFF0000"/>
        <rFont val="ＭＳ Ｐ明朝"/>
        <family val="1"/>
        <charset val="128"/>
      </rPr>
      <t>５</t>
    </r>
    <r>
      <rPr>
        <sz val="10"/>
        <color theme="1"/>
        <rFont val="ＭＳ Ｐ明朝"/>
        <family val="1"/>
        <charset val="128"/>
      </rPr>
      <t>年度</t>
    </r>
    <rPh sb="0" eb="2">
      <t>レイワ</t>
    </rPh>
    <rPh sb="3" eb="5">
      <t>ネンド</t>
    </rPh>
    <phoneticPr fontId="2"/>
  </si>
  <si>
    <r>
      <t>（ただし、こっころカンパニーに認定されている場合、認定期間が令和</t>
    </r>
    <r>
      <rPr>
        <sz val="11"/>
        <color rgb="FFFF0000"/>
        <rFont val="ＭＳ Ｐ明朝"/>
        <family val="1"/>
        <charset val="128"/>
      </rPr>
      <t>８</t>
    </r>
    <r>
      <rPr>
        <sz val="11"/>
        <rFont val="ＭＳ Ｐ明朝"/>
        <family val="1"/>
        <charset val="128"/>
      </rPr>
      <t>年7月31日以前までのものは、その期日までとする）</t>
    </r>
    <r>
      <rPr>
        <u/>
        <sz val="11"/>
        <color theme="1"/>
        <rFont val="ＭＳ Ｐゴシック"/>
        <family val="2"/>
        <charset val="128"/>
        <scheme val="minor"/>
      </rPr>
      <t/>
    </r>
    <rPh sb="30" eb="31">
      <t>レイ</t>
    </rPh>
    <rPh sb="31" eb="32">
      <t>カズ</t>
    </rPh>
    <rPh sb="33" eb="34">
      <t>ネン</t>
    </rPh>
    <phoneticPr fontId="2"/>
  </si>
  <si>
    <t>提出先</t>
    <rPh sb="0" eb="3">
      <t>テイシュツサキ</t>
    </rPh>
    <phoneticPr fontId="2"/>
  </si>
  <si>
    <t>企業住所</t>
    <rPh sb="0" eb="2">
      <t>キギョウ</t>
    </rPh>
    <rPh sb="2" eb="4">
      <t>ジュウショ</t>
    </rPh>
    <phoneticPr fontId="2"/>
  </si>
  <si>
    <t>月数</t>
    <rPh sb="0" eb="2">
      <t>ツキスウ</t>
    </rPh>
    <phoneticPr fontId="2"/>
  </si>
  <si>
    <t>以降</t>
    <rPh sb="0" eb="2">
      <t>イコウ</t>
    </rPh>
    <phoneticPr fontId="2"/>
  </si>
  <si>
    <t>令和７年度</t>
    <rPh sb="0" eb="2">
      <t>レイワ</t>
    </rPh>
    <rPh sb="3" eb="5">
      <t>ネンド</t>
    </rPh>
    <phoneticPr fontId="2"/>
  </si>
  <si>
    <t>←記入をお願いします</t>
    <rPh sb="1" eb="3">
      <t>キニュウ</t>
    </rPh>
    <rPh sb="5" eb="6">
      <t>ネガ</t>
    </rPh>
    <phoneticPr fontId="2"/>
  </si>
  <si>
    <r>
      <t>令和</t>
    </r>
    <r>
      <rPr>
        <sz val="11"/>
        <color rgb="FFFF0000"/>
        <rFont val="ＭＳ Ｐ明朝"/>
        <family val="1"/>
        <charset val="128"/>
      </rPr>
      <t>５</t>
    </r>
    <r>
      <rPr>
        <sz val="11"/>
        <color theme="1"/>
        <rFont val="ＭＳ Ｐ明朝"/>
        <family val="1"/>
        <charset val="128"/>
      </rPr>
      <t>年度及び令和</t>
    </r>
    <r>
      <rPr>
        <sz val="11"/>
        <color rgb="FFFF0000"/>
        <rFont val="ＭＳ Ｐ明朝"/>
        <family val="1"/>
        <charset val="128"/>
      </rPr>
      <t>６</t>
    </r>
    <r>
      <rPr>
        <sz val="11"/>
        <color theme="1"/>
        <rFont val="ＭＳ Ｐ明朝"/>
        <family val="1"/>
        <charset val="128"/>
      </rPr>
      <t>年度のボランティア活動又はハートフルしまねの参加実績</t>
    </r>
    <rPh sb="0" eb="2">
      <t>レイワ</t>
    </rPh>
    <rPh sb="7" eb="9">
      <t>レイワ</t>
    </rPh>
    <phoneticPr fontId="2"/>
  </si>
  <si>
    <t>令和７年度 島根県総合評価方式 評価項目 事前審査申請</t>
    <rPh sb="0" eb="1">
      <t>レイ</t>
    </rPh>
    <rPh sb="1" eb="2">
      <t>ワ</t>
    </rPh>
    <rPh sb="3" eb="5">
      <t>ネンド</t>
    </rPh>
    <rPh sb="6" eb="8">
      <t>シマネ</t>
    </rPh>
    <rPh sb="8" eb="9">
      <t>ケン</t>
    </rPh>
    <rPh sb="9" eb="11">
      <t>ソウゴウ</t>
    </rPh>
    <rPh sb="11" eb="13">
      <t>ヒョウカ</t>
    </rPh>
    <rPh sb="13" eb="15">
      <t>ホウシキ</t>
    </rPh>
    <rPh sb="16" eb="18">
      <t>ヒョウカ</t>
    </rPh>
    <rPh sb="18" eb="20">
      <t>コウモク</t>
    </rPh>
    <rPh sb="21" eb="23">
      <t>ジゼン</t>
    </rPh>
    <rPh sb="23" eb="25">
      <t>シンサ</t>
    </rPh>
    <rPh sb="25" eb="27">
      <t>シンセイ</t>
    </rPh>
    <phoneticPr fontId="2"/>
  </si>
  <si>
    <t>一般土木工事、維持修繕工事</t>
  </si>
  <si>
    <t>土木一式工事、とび・土工・ｺﾝｸﾘｰﾄ工事、しゅんせつ工事</t>
  </si>
  <si>
    <t>令和５年度</t>
    <rPh sb="0" eb="2">
      <t>レイワ</t>
    </rPh>
    <phoneticPr fontId="2"/>
  </si>
  <si>
    <t>令和６年度</t>
    <rPh sb="0" eb="2">
      <t>レイワ</t>
    </rPh>
    <phoneticPr fontId="2"/>
  </si>
  <si>
    <t>アスファルト舗装工事・特殊舗装工事（旧舗装工事）、維持修繕工事</t>
  </si>
  <si>
    <t>舗装工事</t>
  </si>
  <si>
    <t>法面処理工事</t>
  </si>
  <si>
    <t>とび・土工・コンクリート工事</t>
  </si>
  <si>
    <t>土木</t>
    <rPh sb="0" eb="2">
      <t>ドボク</t>
    </rPh>
    <phoneticPr fontId="2"/>
  </si>
  <si>
    <t>舗装</t>
    <rPh sb="0" eb="2">
      <t>ホソウ</t>
    </rPh>
    <phoneticPr fontId="2"/>
  </si>
  <si>
    <t>法面</t>
    <rPh sb="0" eb="2">
      <t>ノリメン</t>
    </rPh>
    <phoneticPr fontId="2"/>
  </si>
  <si>
    <r>
      <t>３歳以上</t>
    </r>
    <r>
      <rPr>
        <b/>
        <u/>
        <sz val="11"/>
        <color rgb="FFFF0000"/>
        <rFont val="ＭＳ Ｐゴシック"/>
        <family val="3"/>
        <charset val="128"/>
      </rPr>
      <t>（⑤については小学生以上）</t>
    </r>
    <r>
      <rPr>
        <sz val="11"/>
        <rFont val="ＭＳ Ｐゴシック"/>
        <family val="3"/>
        <charset val="128"/>
      </rPr>
      <t>の子を持つ従業員が利用できる以下の制度のうち、</t>
    </r>
    <r>
      <rPr>
        <sz val="11"/>
        <color theme="1"/>
        <rFont val="ＭＳ Ｐゴシック"/>
        <family val="3"/>
        <charset val="128"/>
      </rPr>
      <t>いくつ</t>
    </r>
    <r>
      <rPr>
        <sz val="11"/>
        <rFont val="ＭＳ Ｐゴシック"/>
        <family val="3"/>
        <charset val="128"/>
      </rPr>
      <t>の制度がありますか。</t>
    </r>
    <rPh sb="1" eb="2">
      <t>サイ</t>
    </rPh>
    <rPh sb="2" eb="4">
      <t>イジョウ</t>
    </rPh>
    <rPh sb="11" eb="16">
      <t>ショウガクセイイジョウ</t>
    </rPh>
    <phoneticPr fontId="13"/>
  </si>
  <si>
    <r>
      <t xml:space="preserve">②法で定める「対象家族」を超える範囲も対象。
</t>
    </r>
    <r>
      <rPr>
        <sz val="7"/>
        <rFont val="ＭＳ Ｐゴシック"/>
        <family val="3"/>
        <charset val="128"/>
        <scheme val="minor"/>
      </rPr>
      <t>（対象家族：配偶者、父母・子・祖父母・兄弟姉妹及び孫、配偶者の父母）</t>
    </r>
    <phoneticPr fontId="13"/>
  </si>
  <si>
    <r>
      <t>育児・介護休業に関する制度　チェック表</t>
    </r>
    <r>
      <rPr>
        <b/>
        <sz val="11"/>
        <rFont val="HG丸ｺﾞｼｯｸM-PRO"/>
        <family val="3"/>
        <charset val="128"/>
      </rPr>
      <t xml:space="preserve">
</t>
    </r>
    <r>
      <rPr>
        <b/>
        <sz val="11"/>
        <rFont val="HG丸ｺﾞｼｯｸM-PRO"/>
        <family val="3"/>
        <charset val="128"/>
      </rPr>
      <t>育児・介護休業法（</t>
    </r>
    <r>
      <rPr>
        <b/>
        <sz val="11"/>
        <color rgb="FFFF0000"/>
        <rFont val="HG丸ｺﾞｼｯｸM-PRO"/>
        <family val="3"/>
        <charset val="128"/>
      </rPr>
      <t>R7.4.1</t>
    </r>
    <r>
      <rPr>
        <b/>
        <sz val="11"/>
        <rFont val="HG丸ｺﾞｼｯｸM-PRO"/>
        <family val="3"/>
        <charset val="128"/>
      </rPr>
      <t>施行）対応版</t>
    </r>
    <rPh sb="0" eb="2">
      <t>イクジ</t>
    </rPh>
    <rPh sb="18" eb="19">
      <t>ヒョウ</t>
    </rPh>
    <phoneticPr fontId="13"/>
  </si>
  <si>
    <t>○法律では１歳まで、両親ともに育児休業を取得する場合は１歳２ヶ月まで、または、一定の事情がある場合は２歳までとされています。　　　　　　　　　　　　　　　　　　　　　　　　　　　　　
○一定の事情の有無に関わらず、２歳まで育児休業をとることができる場合は、法定を超える内容となります。</t>
    <rPh sb="102" eb="103">
      <t>カカ</t>
    </rPh>
    <phoneticPr fontId="13"/>
  </si>
  <si>
    <r>
      <t>②</t>
    </r>
    <r>
      <rPr>
        <sz val="10"/>
        <color rgb="FFFF0000"/>
        <rFont val="ＭＳ Ｐゴシック"/>
        <family val="3"/>
        <charset val="128"/>
      </rPr>
      <t>テレワーク等</t>
    </r>
    <rPh sb="6" eb="7">
      <t>ナド</t>
    </rPh>
    <phoneticPr fontId="13"/>
  </si>
  <si>
    <r>
      <t>①</t>
    </r>
    <r>
      <rPr>
        <sz val="10"/>
        <rFont val="ＭＳ Ｐ明朝"/>
        <family val="1"/>
        <charset val="128"/>
      </rPr>
      <t>育児・介護休業法では、短時間勤務制度は、原則として6時間（5時間45分から６時間まで）とする措置を含むものとなっているので、それ以外の短時間勤務制度の実施。</t>
    </r>
    <phoneticPr fontId="13"/>
  </si>
  <si>
    <t>育児・介護休業法では、労働者は、要介護状態にある対象家族１人につき、のべ93日間までの範囲内で３回を上限として介護休業を取得することができるとしています。</t>
    <rPh sb="39" eb="40">
      <t>アイダ</t>
    </rPh>
    <rPh sb="43" eb="46">
      <t>ハンイナイ</t>
    </rPh>
    <rPh sb="48" eb="49">
      <t>カイ</t>
    </rPh>
    <rPh sb="50" eb="52">
      <t>ジョウゲン</t>
    </rPh>
    <phoneticPr fontId="13"/>
  </si>
  <si>
    <r>
      <t>②</t>
    </r>
    <r>
      <rPr>
        <sz val="10"/>
        <color rgb="FFFF0000"/>
        <rFont val="ＭＳ ゴシック"/>
        <family val="3"/>
        <charset val="128"/>
      </rPr>
      <t>テレワーク等</t>
    </r>
    <rPh sb="6" eb="7">
      <t>ナド</t>
    </rPh>
    <phoneticPr fontId="13"/>
  </si>
  <si>
    <r>
      <t>①</t>
    </r>
    <r>
      <rPr>
        <b/>
        <sz val="10"/>
        <rFont val="ＭＳ Ｐゴシック"/>
        <family val="3"/>
        <charset val="128"/>
      </rPr>
      <t>小学校</t>
    </r>
    <r>
      <rPr>
        <b/>
        <sz val="10"/>
        <color rgb="FFFF0000"/>
        <rFont val="ＭＳ Ｐゴシック"/>
        <family val="3"/>
        <charset val="128"/>
      </rPr>
      <t>４年生以上</t>
    </r>
    <r>
      <rPr>
        <b/>
        <sz val="10"/>
        <rFont val="ＭＳ Ｐゴシック"/>
        <family val="3"/>
        <charset val="128"/>
      </rPr>
      <t>の子についても、別に</t>
    </r>
    <r>
      <rPr>
        <sz val="10"/>
        <rFont val="ＭＳ Ｐゴシック"/>
        <family val="3"/>
        <charset val="128"/>
      </rPr>
      <t>子の看護休暇が取得できる。</t>
    </r>
    <rPh sb="5" eb="7">
      <t>ネンセイ</t>
    </rPh>
    <rPh sb="7" eb="9">
      <t>イジョウ</t>
    </rPh>
    <rPh sb="10" eb="11">
      <t>コ</t>
    </rPh>
    <rPh sb="17" eb="18">
      <t>ベツ</t>
    </rPh>
    <phoneticPr fontId="13"/>
  </si>
  <si>
    <r>
      <t>②取得可能日数が、</t>
    </r>
    <r>
      <rPr>
        <b/>
        <sz val="10"/>
        <rFont val="ＭＳ Ｐゴシック"/>
        <family val="3"/>
        <charset val="128"/>
      </rPr>
      <t>年５日（小学校</t>
    </r>
    <r>
      <rPr>
        <b/>
        <sz val="10"/>
        <color rgb="FFFF0000"/>
        <rFont val="ＭＳ Ｐゴシック"/>
        <family val="3"/>
        <charset val="128"/>
      </rPr>
      <t>３年生修了まで</t>
    </r>
    <r>
      <rPr>
        <b/>
        <sz val="10"/>
        <rFont val="ＭＳ Ｐゴシック"/>
        <family val="3"/>
        <charset val="128"/>
      </rPr>
      <t>の子が2人以上であれば年10日）</t>
    </r>
    <r>
      <rPr>
        <sz val="10"/>
        <rFont val="ＭＳ Ｐゴシック"/>
        <family val="3"/>
        <charset val="128"/>
      </rPr>
      <t>を超える</t>
    </r>
    <rPh sb="1" eb="3">
      <t>シュトク</t>
    </rPh>
    <rPh sb="3" eb="5">
      <t>カノウ</t>
    </rPh>
    <rPh sb="5" eb="7">
      <t>ニッスウ</t>
    </rPh>
    <rPh sb="9" eb="10">
      <t>ネン</t>
    </rPh>
    <rPh sb="11" eb="12">
      <t>ニチ</t>
    </rPh>
    <rPh sb="13" eb="16">
      <t>ショウガッコウ</t>
    </rPh>
    <rPh sb="17" eb="19">
      <t>ネンセイ</t>
    </rPh>
    <rPh sb="19" eb="21">
      <t>シュウリョウ</t>
    </rPh>
    <rPh sb="24" eb="25">
      <t>コ</t>
    </rPh>
    <rPh sb="27" eb="28">
      <t>ニン</t>
    </rPh>
    <rPh sb="28" eb="30">
      <t>イジョウ</t>
    </rPh>
    <rPh sb="34" eb="35">
      <t>ネン</t>
    </rPh>
    <rPh sb="37" eb="38">
      <t>ニチ</t>
    </rPh>
    <rPh sb="40" eb="41">
      <t>コ</t>
    </rPh>
    <phoneticPr fontId="13"/>
  </si>
  <si>
    <r>
      <t>Q</t>
    </r>
    <r>
      <rPr>
        <sz val="11"/>
        <color rgb="FFFF0000"/>
        <rFont val="ＭＳ Ｐゴシック"/>
        <family val="3"/>
        <charset val="128"/>
      </rPr>
      <t>9</t>
    </r>
    <phoneticPr fontId="2"/>
  </si>
  <si>
    <r>
      <t>Q</t>
    </r>
    <r>
      <rPr>
        <sz val="11"/>
        <color rgb="FFFF0000"/>
        <rFont val="ＭＳ Ｐゴシック"/>
        <family val="3"/>
        <charset val="128"/>
      </rPr>
      <t>10</t>
    </r>
    <phoneticPr fontId="2"/>
  </si>
  <si>
    <r>
      <t>Q</t>
    </r>
    <r>
      <rPr>
        <sz val="11"/>
        <color rgb="FFFF0000"/>
        <rFont val="ＭＳ Ｐゴシック"/>
        <family val="3"/>
        <charset val="128"/>
      </rPr>
      <t>11</t>
    </r>
    <phoneticPr fontId="2"/>
  </si>
  <si>
    <r>
      <t>Q</t>
    </r>
    <r>
      <rPr>
        <sz val="11"/>
        <color rgb="FFFF0000"/>
        <rFont val="ＭＳ Ｐゴシック"/>
        <family val="3"/>
        <charset val="128"/>
      </rPr>
      <t>12</t>
    </r>
    <phoneticPr fontId="2"/>
  </si>
  <si>
    <r>
      <t>Q</t>
    </r>
    <r>
      <rPr>
        <sz val="11"/>
        <color rgb="FFFF0000"/>
        <rFont val="ＭＳ Ｐゴシック"/>
        <family val="3"/>
        <charset val="128"/>
      </rPr>
      <t>13</t>
    </r>
    <phoneticPr fontId="2"/>
  </si>
  <si>
    <r>
      <t>総合評価（Ｑ1～Ｑ</t>
    </r>
    <r>
      <rPr>
        <b/>
        <sz val="12"/>
        <color rgb="FFFF0000"/>
        <rFont val="ＭＳ Ｐゴシック"/>
        <family val="3"/>
        <charset val="128"/>
      </rPr>
      <t>13</t>
    </r>
    <r>
      <rPr>
        <b/>
        <sz val="12"/>
        <color theme="1"/>
        <rFont val="ＭＳ Ｐゴシック"/>
        <family val="3"/>
        <charset val="128"/>
      </rPr>
      <t>） 　加　算</t>
    </r>
    <rPh sb="0" eb="4">
      <t>ソウゴウヒョウカ</t>
    </rPh>
    <rPh sb="14" eb="15">
      <t>カ</t>
    </rPh>
    <rPh sb="16" eb="17">
      <t>サン</t>
    </rPh>
    <phoneticPr fontId="13"/>
  </si>
  <si>
    <r>
      <t>★総合評価（Ｑ1～Ｑ</t>
    </r>
    <r>
      <rPr>
        <sz val="13"/>
        <color rgb="FFFF0000"/>
        <rFont val="ＭＳ Ｐゴシック"/>
        <family val="3"/>
        <charset val="128"/>
      </rPr>
      <t>13</t>
    </r>
    <r>
      <rPr>
        <sz val="13"/>
        <color theme="1"/>
        <rFont val="ＭＳ Ｐゴシック"/>
        <family val="3"/>
        <charset val="128"/>
      </rPr>
      <t>）加算欄が「ＯＫ！」となる場合でも、就業規則等の添付資料により上記記載内容が確認できなければ、総合評価方式の加算点を認めません。</t>
    </r>
    <rPh sb="1" eb="5">
      <t>ソウゴウヒョウカ</t>
    </rPh>
    <rPh sb="15" eb="16">
      <t>ラン</t>
    </rPh>
    <rPh sb="25" eb="27">
      <t>バアイ</t>
    </rPh>
    <rPh sb="30" eb="32">
      <t>シュウギョウ</t>
    </rPh>
    <rPh sb="32" eb="34">
      <t>キソク</t>
    </rPh>
    <rPh sb="34" eb="35">
      <t>トウ</t>
    </rPh>
    <rPh sb="36" eb="38">
      <t>テンプ</t>
    </rPh>
    <rPh sb="38" eb="40">
      <t>シリョウ</t>
    </rPh>
    <rPh sb="43" eb="45">
      <t>ジョウキ</t>
    </rPh>
    <rPh sb="45" eb="47">
      <t>キサイ</t>
    </rPh>
    <rPh sb="47" eb="49">
      <t>ナイヨウ</t>
    </rPh>
    <rPh sb="50" eb="52">
      <t>カクニン</t>
    </rPh>
    <rPh sb="59" eb="63">
      <t>ソウゴウヒョウカ</t>
    </rPh>
    <rPh sb="63" eb="65">
      <t>ホウシキ</t>
    </rPh>
    <rPh sb="66" eb="68">
      <t>カサン</t>
    </rPh>
    <rPh sb="68" eb="69">
      <t>テン</t>
    </rPh>
    <rPh sb="70" eb="71">
      <t>ミト</t>
    </rPh>
    <phoneticPr fontId="13"/>
  </si>
  <si>
    <t>９</t>
  </si>
  <si>
    <r>
      <t>（</t>
    </r>
    <r>
      <rPr>
        <sz val="11"/>
        <color theme="1"/>
        <rFont val="ＭＳ Ｐゴシック"/>
        <family val="2"/>
        <charset val="128"/>
        <scheme val="minor"/>
      </rPr>
      <t>育児・介護休業法）第</t>
    </r>
    <r>
      <rPr>
        <sz val="10"/>
        <color indexed="10"/>
        <rFont val="ＭＳ Ｐゴシック"/>
        <family val="3"/>
        <charset val="128"/>
      </rPr>
      <t>○○</t>
    </r>
    <r>
      <rPr>
        <sz val="11"/>
        <color theme="1"/>
        <rFont val="ＭＳ Ｐゴシック"/>
        <family val="2"/>
        <charset val="128"/>
        <scheme val="minor"/>
      </rPr>
      <t>条第</t>
    </r>
    <r>
      <rPr>
        <sz val="10"/>
        <color indexed="10"/>
        <rFont val="ＭＳ Ｐゴシック"/>
        <family val="3"/>
        <charset val="128"/>
      </rPr>
      <t>○○</t>
    </r>
    <r>
      <rPr>
        <sz val="11"/>
        <color theme="1"/>
        <rFont val="ＭＳ Ｐゴシック"/>
        <family val="2"/>
        <charset val="128"/>
        <scheme val="minor"/>
      </rPr>
      <t>項
　</t>
    </r>
    <r>
      <rPr>
        <sz val="10"/>
        <color indexed="10"/>
        <rFont val="ＭＳ Ｐゴシック"/>
        <family val="3"/>
        <charset val="128"/>
      </rPr>
      <t>○○○○○○○○○　　…　　○○○○○○</t>
    </r>
    <r>
      <rPr>
        <u/>
        <sz val="10"/>
        <color indexed="10"/>
        <rFont val="ＭＳ Ｐゴシック"/>
        <family val="3"/>
        <charset val="128"/>
      </rPr>
      <t>○○○○○○○○</t>
    </r>
    <r>
      <rPr>
        <sz val="10"/>
        <color indexed="10"/>
        <rFont val="ＭＳ Ｐゴシック"/>
        <family val="3"/>
        <charset val="128"/>
      </rPr>
      <t>○○○○　……………</t>
    </r>
    <rPh sb="1" eb="3">
      <t>イクジ</t>
    </rPh>
    <rPh sb="4" eb="6">
      <t>カイゴ</t>
    </rPh>
    <rPh sb="6" eb="9">
      <t>キュウギョウホウ</t>
    </rPh>
    <rPh sb="10" eb="11">
      <t>ダイ</t>
    </rPh>
    <rPh sb="13" eb="14">
      <t>ジョウ</t>
    </rPh>
    <rPh sb="14" eb="15">
      <t>ダイ</t>
    </rPh>
    <rPh sb="17" eb="18">
      <t>コウ</t>
    </rPh>
    <phoneticPr fontId="13"/>
  </si>
  <si>
    <t>〇〇県土整備事務所</t>
    <rPh sb="2" eb="4">
      <t>ケンド</t>
    </rPh>
    <rPh sb="4" eb="9">
      <t>セイビジムショ</t>
    </rPh>
    <phoneticPr fontId="2"/>
  </si>
  <si>
    <t>〇〇建設</t>
    <rPh sb="2" eb="4">
      <t>ケンセツ</t>
    </rPh>
    <phoneticPr fontId="2"/>
  </si>
  <si>
    <t>〇〇　〇〇</t>
    <phoneticPr fontId="2"/>
  </si>
  <si>
    <t>「育児休業・介護休業等育児又は家族介護を行う労働者の福祉に関する法律」（令和７年４月１日施行、以下「育児・介護休業法」という。）で定める制度を超える内容を含む制度を規定していること</t>
    <phoneticPr fontId="2"/>
  </si>
  <si>
    <t>(4)</t>
    <phoneticPr fontId="2"/>
  </si>
  <si>
    <t>ボランティア活動を複数日で行った場合、参加実績は重複者を除いた合計人数とする（延べ人数ではない）。従業員数は当該活動時点のものとする。</t>
    <phoneticPr fontId="2"/>
  </si>
  <si>
    <t>従業員数は当該活動時点のものとする。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</si>
</sst>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411]ggge&quot;年&quot;m&quot;月&quot;d&quot;日&quot;;@"/>
    <numFmt numFmtId="177" formatCode="#,##0&quot;点&quot;"/>
    <numFmt numFmtId="178" formatCode="#,##0&quot;ユニット&quot;"/>
    <numFmt numFmtId="179" formatCode="0.0"/>
    <numFmt numFmtId="180" formatCode="#,##0&quot;人&quot;"/>
    <numFmt numFmtId="181" formatCode="&quot;Ｑ&quot;#,##0"/>
    <numFmt numFmtId="182" formatCode="0&quot; ポイント&quot;"/>
    <numFmt numFmtId="183" formatCode="0&quot; こっころ&quot;"/>
    <numFmt numFmtId="184" formatCode="0&quot; こっころ／40 こっころ&quot;"/>
    <numFmt numFmtId="185" formatCode="0&quot;点&quot;"/>
    <numFmt numFmtId="186" formatCode="0&quot; こっころ／150 こっころ&quot;"/>
    <numFmt numFmtId="187" formatCode="0.0_ "/>
  </numFmts>
  <fonts count="105">
    <font>
      <sz val="11"/>
      <color theme="1"/>
      <name val="ＭＳ Ｐゴシック"/>
      <family val="2"/>
      <charset val="128"/>
      <scheme val="minor"/>
    </font>
    <font>
      <sz val="14"/>
      <color theme="1"/>
      <name val="ＭＳ Ｐ明朝"/>
      <family val="1"/>
      <charset val="128"/>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1"/>
      <color theme="1"/>
      <name val="ＭＳ Ｐ明朝"/>
      <family val="1"/>
      <charset val="128"/>
    </font>
    <font>
      <sz val="12"/>
      <color theme="1"/>
      <name val="ＭＳ Ｐゴシック"/>
      <family val="2"/>
      <charset val="128"/>
      <scheme val="minor"/>
    </font>
    <font>
      <sz val="12"/>
      <color theme="1"/>
      <name val="ＭＳ Ｐゴシック"/>
      <family val="3"/>
      <charset val="128"/>
      <scheme val="minor"/>
    </font>
    <font>
      <u/>
      <sz val="11"/>
      <color theme="1"/>
      <name val="ＭＳ Ｐゴシック"/>
      <family val="2"/>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theme="10"/>
      <name val="ＭＳ Ｐゴシック"/>
      <family val="2"/>
      <charset val="128"/>
      <scheme val="minor"/>
    </font>
    <font>
      <sz val="6"/>
      <name val="ＭＳ Ｐゴシック"/>
      <family val="3"/>
      <charset val="128"/>
    </font>
    <font>
      <sz val="14"/>
      <color rgb="FFFF0000"/>
      <name val="ＭＳ Ｐゴシック"/>
      <family val="2"/>
      <charset val="128"/>
      <scheme val="minor"/>
    </font>
    <font>
      <sz val="12"/>
      <color rgb="FFFF0000"/>
      <name val="ＭＳ Ｐゴシック"/>
      <family val="3"/>
      <charset val="128"/>
      <scheme val="minor"/>
    </font>
    <font>
      <sz val="12"/>
      <color rgb="FFFF0000"/>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4"/>
      <color indexed="81"/>
      <name val="ＭＳ Ｐゴシック"/>
      <family val="3"/>
      <charset val="128"/>
    </font>
    <font>
      <b/>
      <sz val="22"/>
      <color indexed="10"/>
      <name val="ＭＳ Ｐゴシック"/>
      <family val="3"/>
      <charset val="128"/>
    </font>
    <font>
      <b/>
      <sz val="18"/>
      <color indexed="10"/>
      <name val="ＭＳ Ｐゴシック"/>
      <family val="3"/>
      <charset val="128"/>
    </font>
    <font>
      <sz val="10"/>
      <name val="ＭＳ Ｐゴシック"/>
      <family val="3"/>
      <charset val="128"/>
    </font>
    <font>
      <b/>
      <sz val="12"/>
      <name val="HG丸ｺﾞｼｯｸM-PRO"/>
      <family val="3"/>
      <charset val="128"/>
    </font>
    <font>
      <b/>
      <sz val="18"/>
      <name val="HG丸ｺﾞｼｯｸM-PRO"/>
      <family val="3"/>
      <charset val="128"/>
    </font>
    <font>
      <b/>
      <sz val="16"/>
      <name val="HG丸ｺﾞｼｯｸM-PRO"/>
      <family val="3"/>
      <charset val="128"/>
    </font>
    <font>
      <sz val="12"/>
      <name val="ＭＳ Ｐゴシック"/>
      <family val="3"/>
      <charset val="128"/>
    </font>
    <font>
      <sz val="9"/>
      <name val="ＭＳ Ｐゴシック"/>
      <family val="3"/>
      <charset val="128"/>
    </font>
    <font>
      <b/>
      <sz val="18"/>
      <name val="ＭＳ Ｐゴシック"/>
      <family val="3"/>
      <charset val="128"/>
    </font>
    <font>
      <sz val="12"/>
      <color theme="1"/>
      <name val="ＭＳ Ｐゴシック"/>
      <family val="3"/>
      <charset val="128"/>
    </font>
    <font>
      <b/>
      <sz val="14"/>
      <name val="HG丸ｺﾞｼｯｸM-PRO"/>
      <family val="3"/>
      <charset val="128"/>
    </font>
    <font>
      <sz val="11"/>
      <name val="ＭＳ Ｐゴシック"/>
      <family val="3"/>
      <charset val="128"/>
    </font>
    <font>
      <b/>
      <sz val="10"/>
      <name val="ＭＳ Ｐゴシック"/>
      <family val="3"/>
      <charset val="128"/>
    </font>
    <font>
      <b/>
      <sz val="10"/>
      <color indexed="10"/>
      <name val="ＭＳ Ｐゴシック"/>
      <family val="3"/>
      <charset val="128"/>
    </font>
    <font>
      <sz val="9"/>
      <name val="ＭＳ Ｐ明朝"/>
      <family val="1"/>
      <charset val="128"/>
    </font>
    <font>
      <sz val="10"/>
      <color theme="1"/>
      <name val="ＭＳ Ｐ明朝"/>
      <family val="1"/>
      <charset val="128"/>
    </font>
    <font>
      <sz val="10"/>
      <color theme="1"/>
      <name val="ＭＳ Ｐゴシック"/>
      <family val="3"/>
      <charset val="128"/>
    </font>
    <font>
      <sz val="10"/>
      <name val="ＭＳ Ｐ明朝"/>
      <family val="1"/>
      <charset val="128"/>
    </font>
    <font>
      <b/>
      <sz val="9"/>
      <name val="HG丸ｺﾞｼｯｸM-PRO"/>
      <family val="3"/>
      <charset val="128"/>
    </font>
    <font>
      <b/>
      <u/>
      <sz val="11"/>
      <color theme="1"/>
      <name val="ＭＳ Ｐゴシック"/>
      <family val="3"/>
      <charset val="128"/>
    </font>
    <font>
      <sz val="11"/>
      <color indexed="8"/>
      <name val="ＭＳ Ｐゴシック"/>
      <family val="3"/>
      <charset val="128"/>
    </font>
    <font>
      <sz val="11"/>
      <color theme="1"/>
      <name val="ＭＳ Ｐゴシック"/>
      <family val="3"/>
      <charset val="128"/>
    </font>
    <font>
      <sz val="9"/>
      <color indexed="8"/>
      <name val="ＭＳ Ｐゴシック"/>
      <family val="3"/>
      <charset val="128"/>
    </font>
    <font>
      <b/>
      <u/>
      <sz val="11"/>
      <name val="ＭＳ Ｐゴシック"/>
      <family val="3"/>
      <charset val="128"/>
    </font>
    <font>
      <b/>
      <sz val="11"/>
      <name val="ＭＳ Ｐゴシック"/>
      <family val="3"/>
      <charset val="128"/>
    </font>
    <font>
      <b/>
      <sz val="11"/>
      <color indexed="8"/>
      <name val="ＭＳ Ｐゴシック"/>
      <family val="3"/>
      <charset val="128"/>
    </font>
    <font>
      <b/>
      <sz val="10"/>
      <color theme="1"/>
      <name val="ＭＳ Ｐゴシック"/>
      <family val="3"/>
      <charset val="128"/>
    </font>
    <font>
      <sz val="9"/>
      <color theme="1"/>
      <name val="ＭＳ Ｐ明朝"/>
      <family val="1"/>
      <charset val="128"/>
    </font>
    <font>
      <b/>
      <sz val="12"/>
      <name val="ＭＳ Ｐゴシック"/>
      <family val="3"/>
      <charset val="128"/>
    </font>
    <font>
      <b/>
      <sz val="12"/>
      <color theme="1"/>
      <name val="ＭＳ Ｐゴシック"/>
      <family val="3"/>
      <charset val="128"/>
    </font>
    <font>
      <b/>
      <sz val="14"/>
      <color theme="1"/>
      <name val="ＭＳ Ｐゴシック"/>
      <family val="3"/>
      <charset val="128"/>
    </font>
    <font>
      <b/>
      <sz val="14"/>
      <name val="ＭＳ Ｐゴシック"/>
      <family val="3"/>
      <charset val="128"/>
    </font>
    <font>
      <sz val="10"/>
      <color indexed="10"/>
      <name val="ＭＳ Ｐゴシック"/>
      <family val="3"/>
      <charset val="128"/>
    </font>
    <font>
      <u/>
      <sz val="10"/>
      <color indexed="10"/>
      <name val="ＭＳ Ｐゴシック"/>
      <family val="3"/>
      <charset val="128"/>
    </font>
    <font>
      <b/>
      <u/>
      <sz val="10"/>
      <color indexed="10"/>
      <name val="ＭＳ Ｐゴシック"/>
      <family val="3"/>
      <charset val="128"/>
    </font>
    <font>
      <sz val="8"/>
      <name val="ＭＳ Ｐゴシック"/>
      <family val="3"/>
      <charset val="128"/>
    </font>
    <font>
      <sz val="13"/>
      <name val="ＭＳ Ｐゴシック"/>
      <family val="3"/>
      <charset val="128"/>
    </font>
    <font>
      <sz val="13"/>
      <color theme="1"/>
      <name val="ＭＳ Ｐゴシック"/>
      <family val="3"/>
      <charset val="128"/>
    </font>
    <font>
      <sz val="9"/>
      <color indexed="81"/>
      <name val="ＭＳ Ｐゴシック"/>
      <family val="3"/>
      <charset val="128"/>
    </font>
    <font>
      <sz val="11"/>
      <color rgb="FFFF0000"/>
      <name val="ＭＳ Ｐ明朝"/>
      <family val="1"/>
      <charset val="128"/>
    </font>
    <font>
      <sz val="11"/>
      <color theme="4"/>
      <name val="ＭＳ Ｐ明朝"/>
      <family val="1"/>
      <charset val="128"/>
    </font>
    <font>
      <sz val="12"/>
      <color theme="1"/>
      <name val="ＭＳ Ｐ明朝"/>
      <family val="1"/>
      <charset val="128"/>
    </font>
    <font>
      <u/>
      <sz val="11"/>
      <color theme="1"/>
      <name val="ＭＳ Ｐ明朝"/>
      <family val="1"/>
      <charset val="128"/>
    </font>
    <font>
      <b/>
      <sz val="9"/>
      <color indexed="81"/>
      <name val="ＭＳ Ｐゴシック"/>
      <family val="3"/>
      <charset val="128"/>
    </font>
    <font>
      <b/>
      <sz val="14"/>
      <color theme="1"/>
      <name val="ＭＳ Ｐゴシック"/>
      <family val="3"/>
      <charset val="128"/>
      <scheme val="minor"/>
    </font>
    <font>
      <u val="double"/>
      <sz val="11"/>
      <color theme="1"/>
      <name val="ＭＳ Ｐ明朝"/>
      <family val="1"/>
      <charset val="128"/>
    </font>
    <font>
      <b/>
      <sz val="14"/>
      <color theme="0"/>
      <name val="ＭＳ Ｐゴシック"/>
      <family val="3"/>
      <charset val="128"/>
    </font>
    <font>
      <sz val="11"/>
      <color rgb="FFFF0000"/>
      <name val="ＭＳ Ｐゴシック"/>
      <family val="3"/>
      <charset val="128"/>
    </font>
    <font>
      <b/>
      <sz val="11"/>
      <color rgb="FFFF0000"/>
      <name val="ＭＳ Ｐゴシック"/>
      <family val="3"/>
      <charset val="128"/>
    </font>
    <font>
      <sz val="16"/>
      <name val="ＭＳ Ｐゴシック"/>
      <family val="3"/>
      <charset val="128"/>
    </font>
    <font>
      <b/>
      <sz val="14"/>
      <color indexed="81"/>
      <name val="ＭＳ Ｐゴシック"/>
      <family val="3"/>
      <charset val="128"/>
    </font>
    <font>
      <b/>
      <sz val="11"/>
      <color rgb="FFFF0000"/>
      <name val="ＭＳ Ｐ明朝"/>
      <family val="1"/>
      <charset val="128"/>
    </font>
    <font>
      <b/>
      <sz val="11"/>
      <color theme="1"/>
      <name val="ＭＳ Ｐゴシック"/>
      <family val="3"/>
      <charset val="128"/>
      <scheme val="minor"/>
    </font>
    <font>
      <sz val="28"/>
      <color theme="1"/>
      <name val="ＭＳ Ｐ明朝"/>
      <family val="1"/>
      <charset val="128"/>
    </font>
    <font>
      <b/>
      <sz val="11"/>
      <color rgb="FFFF0000"/>
      <name val="ＭＳ Ｐゴシック"/>
      <family val="3"/>
      <charset val="128"/>
      <scheme val="minor"/>
    </font>
    <font>
      <sz val="14"/>
      <color theme="1"/>
      <name val="ＭＳ Ｐゴシック"/>
      <family val="3"/>
      <charset val="128"/>
    </font>
    <font>
      <b/>
      <sz val="12"/>
      <color indexed="81"/>
      <name val="ＭＳ Ｐゴシック"/>
      <family val="3"/>
      <charset val="128"/>
    </font>
    <font>
      <b/>
      <sz val="9"/>
      <name val="ＭＳ Ｐゴシック"/>
      <family val="3"/>
      <charset val="128"/>
    </font>
    <font>
      <b/>
      <sz val="18"/>
      <color theme="1"/>
      <name val="HG丸ｺﾞｼｯｸM-PRO"/>
      <family val="3"/>
      <charset val="128"/>
    </font>
    <font>
      <b/>
      <sz val="12"/>
      <color theme="1"/>
      <name val="HG丸ｺﾞｼｯｸM-PRO"/>
      <family val="3"/>
      <charset val="128"/>
    </font>
    <font>
      <b/>
      <sz val="11"/>
      <color theme="1"/>
      <name val="ＭＳ Ｐゴシック"/>
      <family val="3"/>
      <charset val="128"/>
    </font>
    <font>
      <strike/>
      <sz val="11"/>
      <color rgb="FFFF0000"/>
      <name val="ＭＳ Ｐ明朝"/>
      <family val="1"/>
      <charset val="128"/>
    </font>
    <font>
      <sz val="10"/>
      <name val="ＭＳ Ｐゴシック"/>
      <family val="3"/>
      <charset val="128"/>
      <scheme val="minor"/>
    </font>
    <font>
      <sz val="11"/>
      <name val="ＭＳ Ｐゴシック"/>
      <family val="2"/>
      <charset val="128"/>
      <scheme val="minor"/>
    </font>
    <font>
      <sz val="11"/>
      <name val="ＭＳ Ｐ明朝"/>
      <family val="1"/>
      <charset val="128"/>
    </font>
    <font>
      <b/>
      <sz val="9"/>
      <color indexed="81"/>
      <name val="MS P ゴシック"/>
      <family val="3"/>
      <charset val="128"/>
    </font>
    <font>
      <sz val="9"/>
      <color indexed="81"/>
      <name val="MS P ゴシック"/>
      <family val="3"/>
      <charset val="128"/>
    </font>
    <font>
      <i/>
      <sz val="18"/>
      <color theme="1"/>
      <name val="ＭＳ Ｐゴシック"/>
      <family val="3"/>
      <charset val="128"/>
      <scheme val="minor"/>
    </font>
    <font>
      <sz val="12"/>
      <color rgb="FFFF0000"/>
      <name val="HG丸ｺﾞｼｯｸM-PRO"/>
      <family val="3"/>
      <charset val="128"/>
    </font>
    <font>
      <sz val="11"/>
      <color rgb="FF0070C0"/>
      <name val="ＭＳ Ｐゴシック"/>
      <family val="2"/>
      <charset val="128"/>
      <scheme val="minor"/>
    </font>
    <font>
      <sz val="11"/>
      <color rgb="FF0070C0"/>
      <name val="ＭＳ Ｐゴシック"/>
      <family val="3"/>
      <charset val="128"/>
      <scheme val="minor"/>
    </font>
    <font>
      <b/>
      <sz val="12"/>
      <color indexed="81"/>
      <name val="MS P ゴシック"/>
      <family val="3"/>
      <charset val="128"/>
    </font>
    <font>
      <sz val="10"/>
      <color rgb="FFFF0000"/>
      <name val="ＭＳ Ｐ明朝"/>
      <family val="1"/>
      <charset val="128"/>
    </font>
    <font>
      <sz val="10"/>
      <name val="ＭＳ Ｐゴシック"/>
      <family val="2"/>
      <charset val="128"/>
      <scheme val="minor"/>
    </font>
    <font>
      <b/>
      <sz val="11"/>
      <name val="HG丸ｺﾞｼｯｸM-PRO"/>
      <family val="3"/>
      <charset val="128"/>
    </font>
    <font>
      <b/>
      <sz val="9"/>
      <color indexed="10"/>
      <name val="MS P ゴシック"/>
      <family val="3"/>
      <charset val="128"/>
    </font>
    <font>
      <b/>
      <sz val="11"/>
      <color rgb="FFFF0000"/>
      <name val="HG丸ｺﾞｼｯｸM-PRO"/>
      <family val="3"/>
      <charset val="128"/>
    </font>
    <font>
      <sz val="10"/>
      <color rgb="FFFF0000"/>
      <name val="ＭＳ Ｐゴシック"/>
      <family val="3"/>
      <charset val="128"/>
    </font>
    <font>
      <b/>
      <u/>
      <sz val="11"/>
      <color rgb="FFFF0000"/>
      <name val="ＭＳ Ｐゴシック"/>
      <family val="3"/>
      <charset val="128"/>
    </font>
    <font>
      <sz val="11"/>
      <color theme="1"/>
      <name val="ＭＳ ゴシック"/>
      <family val="3"/>
      <charset val="128"/>
    </font>
    <font>
      <sz val="10"/>
      <color rgb="FFFF0000"/>
      <name val="ＭＳ ゴシック"/>
      <family val="3"/>
      <charset val="128"/>
    </font>
    <font>
      <b/>
      <sz val="10"/>
      <color rgb="FFFF0000"/>
      <name val="ＭＳ Ｐゴシック"/>
      <family val="3"/>
      <charset val="128"/>
    </font>
    <font>
      <sz val="7"/>
      <name val="ＭＳ Ｐゴシック"/>
      <family val="3"/>
      <charset val="128"/>
      <scheme val="minor"/>
    </font>
    <font>
      <b/>
      <sz val="12"/>
      <color rgb="FFFF0000"/>
      <name val="ＭＳ Ｐゴシック"/>
      <family val="3"/>
      <charset val="128"/>
    </font>
    <font>
      <sz val="13"/>
      <color rgb="FFFF0000"/>
      <name val="ＭＳ Ｐゴシック"/>
      <family val="3"/>
      <charset val="128"/>
    </font>
  </fonts>
  <fills count="25">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rgb="FFFF66FF"/>
        <bgColor indexed="64"/>
      </patternFill>
    </fill>
    <fill>
      <patternFill patternType="solid">
        <fgColor theme="2" tint="-9.9978637043366805E-2"/>
        <bgColor indexed="64"/>
      </patternFill>
    </fill>
    <fill>
      <patternFill patternType="solid">
        <fgColor indexed="43"/>
        <bgColor indexed="64"/>
      </patternFill>
    </fill>
    <fill>
      <patternFill patternType="solid">
        <fgColor rgb="FFFF0000"/>
        <bgColor indexed="64"/>
      </patternFill>
    </fill>
    <fill>
      <patternFill patternType="solid">
        <fgColor theme="4"/>
        <bgColor indexed="64"/>
      </patternFill>
    </fill>
    <fill>
      <patternFill patternType="solid">
        <fgColor rgb="FFFFC000"/>
        <bgColor indexed="64"/>
      </patternFill>
    </fill>
    <fill>
      <patternFill patternType="solid">
        <fgColor theme="8"/>
        <bgColor indexed="64"/>
      </patternFill>
    </fill>
    <fill>
      <patternFill patternType="solid">
        <fgColor theme="5"/>
        <bgColor indexed="64"/>
      </patternFill>
    </fill>
    <fill>
      <patternFill patternType="solid">
        <fgColor theme="8" tint="0.79998168889431442"/>
        <bgColor indexed="64"/>
      </patternFill>
    </fill>
    <fill>
      <patternFill patternType="solid">
        <fgColor theme="3" tint="0.39997558519241921"/>
        <bgColor indexed="64"/>
      </patternFill>
    </fill>
    <fill>
      <patternFill patternType="solid">
        <fgColor theme="9" tint="0.3999450666829432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rgb="FFFFCCFF"/>
        <bgColor indexed="64"/>
      </patternFill>
    </fill>
    <fill>
      <patternFill patternType="solid">
        <fgColor theme="0" tint="-0.249977111117893"/>
        <bgColor indexed="64"/>
      </patternFill>
    </fill>
  </fills>
  <borders count="1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ashDot">
        <color auto="1"/>
      </top>
      <bottom/>
      <diagonal/>
    </border>
    <border>
      <left/>
      <right/>
      <top/>
      <bottom style="dashDot">
        <color auto="1"/>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medium">
        <color rgb="FFFF0000"/>
      </left>
      <right style="hair">
        <color auto="1"/>
      </right>
      <top/>
      <bottom/>
      <diagonal/>
    </border>
    <border>
      <left style="medium">
        <color rgb="FFFF0000"/>
      </left>
      <right style="hair">
        <color auto="1"/>
      </right>
      <top/>
      <bottom style="medium">
        <color rgb="FFFF0000"/>
      </bottom>
      <diagonal/>
    </border>
    <border>
      <left style="hair">
        <color auto="1"/>
      </left>
      <right style="hair">
        <color auto="1"/>
      </right>
      <top/>
      <bottom style="medium">
        <color rgb="FFFF0000"/>
      </bottom>
      <diagonal/>
    </border>
    <border>
      <left style="medium">
        <color rgb="FFFF0000"/>
      </left>
      <right style="hair">
        <color auto="1"/>
      </right>
      <top style="medium">
        <color rgb="FFFF0000"/>
      </top>
      <bottom style="thin">
        <color theme="1"/>
      </bottom>
      <diagonal/>
    </border>
    <border>
      <left style="hair">
        <color auto="1"/>
      </left>
      <right style="hair">
        <color auto="1"/>
      </right>
      <top style="medium">
        <color rgb="FFFF0000"/>
      </top>
      <bottom style="thin">
        <color theme="1"/>
      </bottom>
      <diagonal/>
    </border>
    <border>
      <left style="thin">
        <color indexed="64"/>
      </left>
      <right style="thin">
        <color indexed="64"/>
      </right>
      <top style="hair">
        <color theme="1"/>
      </top>
      <bottom style="hair">
        <color theme="1"/>
      </bottom>
      <diagonal/>
    </border>
    <border>
      <left style="thin">
        <color indexed="64"/>
      </left>
      <right style="thin">
        <color indexed="64"/>
      </right>
      <top style="thin">
        <color theme="1"/>
      </top>
      <bottom/>
      <diagonal/>
    </border>
    <border>
      <left style="thin">
        <color indexed="64"/>
      </left>
      <right style="thin">
        <color indexed="64"/>
      </right>
      <top/>
      <bottom style="thin">
        <color theme="1"/>
      </bottom>
      <diagonal/>
    </border>
    <border>
      <left style="thin">
        <color indexed="64"/>
      </left>
      <right style="thick">
        <color rgb="FFFF0000"/>
      </right>
      <top style="thin">
        <color theme="1"/>
      </top>
      <bottom/>
      <diagonal/>
    </border>
    <border>
      <left style="thin">
        <color indexed="64"/>
      </left>
      <right style="thick">
        <color rgb="FFFF0000"/>
      </right>
      <top style="hair">
        <color theme="1"/>
      </top>
      <bottom style="hair">
        <color theme="1"/>
      </bottom>
      <diagonal/>
    </border>
    <border>
      <left style="thin">
        <color indexed="64"/>
      </left>
      <right style="thick">
        <color rgb="FFFF0000"/>
      </right>
      <top/>
      <bottom style="thin">
        <color theme="1"/>
      </bottom>
      <diagonal/>
    </border>
    <border>
      <left style="thin">
        <color indexed="64"/>
      </left>
      <right style="thick">
        <color rgb="FFFF0000"/>
      </right>
      <top/>
      <bottom/>
      <diagonal/>
    </border>
    <border>
      <left style="thin">
        <color indexed="64"/>
      </left>
      <right style="thin">
        <color indexed="64"/>
      </right>
      <top style="hair">
        <color theme="1"/>
      </top>
      <bottom style="thick">
        <color rgb="FFFF0000"/>
      </bottom>
      <diagonal/>
    </border>
    <border>
      <left style="thin">
        <color indexed="64"/>
      </left>
      <right style="thick">
        <color rgb="FFFF0000"/>
      </right>
      <top style="hair">
        <color theme="1"/>
      </top>
      <bottom style="thick">
        <color rgb="FFFF0000"/>
      </bottom>
      <diagonal/>
    </border>
    <border>
      <left style="thin">
        <color indexed="64"/>
      </left>
      <right style="thick">
        <color rgb="FFFF0000"/>
      </right>
      <top style="hair">
        <color theme="1"/>
      </top>
      <bottom style="thin">
        <color theme="1"/>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rgb="FFFF0000"/>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diagonal/>
    </border>
    <border>
      <left/>
      <right style="thin">
        <color theme="1"/>
      </right>
      <top style="thin">
        <color theme="1"/>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theme="1"/>
      </left>
      <right style="thick">
        <color rgb="FFFF0000"/>
      </right>
      <top style="hair">
        <color theme="1"/>
      </top>
      <bottom style="hair">
        <color theme="1"/>
      </bottom>
      <diagonal/>
    </border>
    <border>
      <left style="thin">
        <color theme="1"/>
      </left>
      <right style="thin">
        <color theme="1"/>
      </right>
      <top style="thick">
        <color rgb="FFFF0000"/>
      </top>
      <bottom/>
      <diagonal/>
    </border>
    <border>
      <left style="thin">
        <color theme="1"/>
      </left>
      <right style="thick">
        <color rgb="FFFF0000"/>
      </right>
      <top style="thin">
        <color theme="1"/>
      </top>
      <bottom/>
      <diagonal/>
    </border>
    <border>
      <left style="thin">
        <color theme="1"/>
      </left>
      <right style="thin">
        <color theme="1"/>
      </right>
      <top style="hair">
        <color theme="1"/>
      </top>
      <bottom style="hair">
        <color theme="1"/>
      </bottom>
      <diagonal/>
    </border>
    <border diagonalUp="1">
      <left style="thin">
        <color theme="1"/>
      </left>
      <right style="thin">
        <color theme="1"/>
      </right>
      <top style="thick">
        <color rgb="FFFF0000"/>
      </top>
      <bottom/>
      <diagonal style="thin">
        <color theme="1"/>
      </diagonal>
    </border>
    <border diagonalUp="1">
      <left/>
      <right style="thick">
        <color rgb="FFFF0000"/>
      </right>
      <top style="thick">
        <color rgb="FFFF0000"/>
      </top>
      <bottom/>
      <diagonal style="thin">
        <color theme="1"/>
      </diagonal>
    </border>
    <border diagonalUp="1">
      <left style="thin">
        <color theme="1"/>
      </left>
      <right style="thin">
        <color theme="1"/>
      </right>
      <top style="hair">
        <color theme="1"/>
      </top>
      <bottom style="hair">
        <color theme="1"/>
      </bottom>
      <diagonal style="thin">
        <color theme="1"/>
      </diagonal>
    </border>
    <border diagonalUp="1">
      <left/>
      <right style="thick">
        <color rgb="FFFF0000"/>
      </right>
      <top style="hair">
        <color theme="1"/>
      </top>
      <bottom style="hair">
        <color theme="1"/>
      </bottom>
      <diagonal style="thin">
        <color theme="1"/>
      </diagonal>
    </border>
    <border>
      <left/>
      <right/>
      <top style="medium">
        <color rgb="FFFF0000"/>
      </top>
      <bottom style="thin">
        <color theme="1"/>
      </bottom>
      <diagonal/>
    </border>
    <border>
      <left/>
      <right/>
      <top/>
      <bottom style="medium">
        <color rgb="FFFF0000"/>
      </bottom>
      <diagonal/>
    </border>
    <border>
      <left style="hair">
        <color theme="1"/>
      </left>
      <right style="hair">
        <color theme="1"/>
      </right>
      <top style="medium">
        <color rgb="FFFF0000"/>
      </top>
      <bottom style="thin">
        <color theme="1"/>
      </bottom>
      <diagonal/>
    </border>
    <border>
      <left style="hair">
        <color theme="1"/>
      </left>
      <right style="hair">
        <color theme="1"/>
      </right>
      <top/>
      <bottom/>
      <diagonal/>
    </border>
    <border>
      <left style="hair">
        <color theme="1"/>
      </left>
      <right style="hair">
        <color theme="1"/>
      </right>
      <top/>
      <bottom style="medium">
        <color rgb="FFFF0000"/>
      </bottom>
      <diagonal/>
    </border>
    <border>
      <left style="thick">
        <color rgb="FFFF0000"/>
      </left>
      <right/>
      <top style="thick">
        <color rgb="FFFF0000"/>
      </top>
      <bottom style="thin">
        <color theme="1"/>
      </bottom>
      <diagonal/>
    </border>
    <border>
      <left/>
      <right/>
      <top style="thick">
        <color rgb="FFFF0000"/>
      </top>
      <bottom style="thin">
        <color theme="1"/>
      </bottom>
      <diagonal/>
    </border>
    <border>
      <left/>
      <right style="thick">
        <color rgb="FFFF0000"/>
      </right>
      <top style="thick">
        <color rgb="FFFF0000"/>
      </top>
      <bottom style="thin">
        <color theme="1"/>
      </bottom>
      <diagonal/>
    </border>
    <border>
      <left style="thick">
        <color rgb="FFFF0000"/>
      </left>
      <right/>
      <top style="thin">
        <color theme="1"/>
      </top>
      <bottom style="thin">
        <color theme="1"/>
      </bottom>
      <diagonal/>
    </border>
    <border>
      <left/>
      <right style="thick">
        <color rgb="FFFF0000"/>
      </right>
      <top style="thin">
        <color theme="1"/>
      </top>
      <bottom style="thin">
        <color theme="1"/>
      </bottom>
      <diagonal/>
    </border>
    <border>
      <left style="thick">
        <color rgb="FFFF0000"/>
      </left>
      <right/>
      <top style="thin">
        <color theme="1"/>
      </top>
      <bottom style="thick">
        <color rgb="FFFF0000"/>
      </bottom>
      <diagonal/>
    </border>
    <border>
      <left/>
      <right/>
      <top style="thin">
        <color theme="1"/>
      </top>
      <bottom style="thick">
        <color rgb="FFFF0000"/>
      </bottom>
      <diagonal/>
    </border>
    <border>
      <left/>
      <right style="thick">
        <color rgb="FFFF0000"/>
      </right>
      <top style="thin">
        <color theme="1"/>
      </top>
      <bottom style="thick">
        <color rgb="FFFF0000"/>
      </bottom>
      <diagonal/>
    </border>
    <border>
      <left style="medium">
        <color rgb="FFFF0000"/>
      </left>
      <right/>
      <top style="thin">
        <color indexed="64"/>
      </top>
      <bottom style="thin">
        <color indexed="64"/>
      </bottom>
      <diagonal/>
    </border>
    <border>
      <left style="medium">
        <color rgb="FFFF0000"/>
      </left>
      <right/>
      <top style="thin">
        <color indexed="64"/>
      </top>
      <bottom style="medium">
        <color rgb="FFFF0000"/>
      </bottom>
      <diagonal/>
    </border>
    <border>
      <left style="thin">
        <color theme="1"/>
      </left>
      <right style="medium">
        <color rgb="FFFF0000"/>
      </right>
      <top style="medium">
        <color rgb="FFFF0000"/>
      </top>
      <bottom style="thin">
        <color theme="1"/>
      </bottom>
      <diagonal/>
    </border>
    <border>
      <left style="thin">
        <color theme="1"/>
      </left>
      <right style="medium">
        <color rgb="FFFF0000"/>
      </right>
      <top style="thin">
        <color theme="1"/>
      </top>
      <bottom style="thin">
        <color theme="1"/>
      </bottom>
      <diagonal/>
    </border>
    <border>
      <left style="thin">
        <color theme="1"/>
      </left>
      <right style="medium">
        <color rgb="FFFF0000"/>
      </right>
      <top style="thin">
        <color theme="1"/>
      </top>
      <bottom style="medium">
        <color rgb="FFFF0000"/>
      </bottom>
      <diagonal/>
    </border>
    <border>
      <left/>
      <right/>
      <top style="hair">
        <color theme="1"/>
      </top>
      <bottom style="thick">
        <color rgb="FFFF0000"/>
      </bottom>
      <diagonal/>
    </border>
    <border>
      <left style="thick">
        <color rgb="FFFF0000"/>
      </left>
      <right style="thin">
        <color theme="1"/>
      </right>
      <top style="thick">
        <color rgb="FFFF0000"/>
      </top>
      <bottom/>
      <diagonal/>
    </border>
    <border>
      <left style="thick">
        <color rgb="FFFF0000"/>
      </left>
      <right style="thin">
        <color theme="1"/>
      </right>
      <top style="thin">
        <color theme="1"/>
      </top>
      <bottom/>
      <diagonal/>
    </border>
    <border>
      <left style="thick">
        <color rgb="FFFF0000"/>
      </left>
      <right style="thin">
        <color theme="1"/>
      </right>
      <top style="hair">
        <color theme="1"/>
      </top>
      <bottom style="hair">
        <color theme="1"/>
      </bottom>
      <diagonal/>
    </border>
    <border>
      <left style="thick">
        <color rgb="FFFF0000"/>
      </left>
      <right style="thin">
        <color theme="1"/>
      </right>
      <top/>
      <bottom style="thin">
        <color theme="1"/>
      </bottom>
      <diagonal/>
    </border>
    <border>
      <left style="thick">
        <color rgb="FFFF0000"/>
      </left>
      <right style="thin">
        <color theme="1"/>
      </right>
      <top/>
      <bottom/>
      <diagonal/>
    </border>
    <border>
      <left style="thick">
        <color rgb="FFFF0000"/>
      </left>
      <right style="thin">
        <color theme="1"/>
      </right>
      <top style="hair">
        <color theme="1"/>
      </top>
      <bottom style="thick">
        <color rgb="FFFF0000"/>
      </bottom>
      <diagonal/>
    </border>
    <border>
      <left style="thin">
        <color theme="1"/>
      </left>
      <right style="thin">
        <color indexed="64"/>
      </right>
      <top style="thin">
        <color theme="1"/>
      </top>
      <bottom style="hair">
        <color theme="1"/>
      </bottom>
      <diagonal/>
    </border>
    <border>
      <left style="thin">
        <color theme="1"/>
      </left>
      <right style="thin">
        <color indexed="64"/>
      </right>
      <top style="hair">
        <color theme="1"/>
      </top>
      <bottom style="hair">
        <color theme="1"/>
      </bottom>
      <diagonal/>
    </border>
    <border>
      <left style="thin">
        <color theme="1"/>
      </left>
      <right style="thin">
        <color indexed="64"/>
      </right>
      <top/>
      <bottom/>
      <diagonal/>
    </border>
    <border>
      <left/>
      <right style="hair">
        <color theme="1"/>
      </right>
      <top style="medium">
        <color rgb="FFFF0000"/>
      </top>
      <bottom style="thin">
        <color theme="1"/>
      </bottom>
      <diagonal/>
    </border>
    <border>
      <left/>
      <right style="hair">
        <color theme="1"/>
      </right>
      <top/>
      <bottom/>
      <diagonal/>
    </border>
    <border>
      <left/>
      <right style="hair">
        <color theme="1"/>
      </right>
      <top/>
      <bottom style="medium">
        <color rgb="FFFF0000"/>
      </bottom>
      <diagonal/>
    </border>
    <border>
      <left style="medium">
        <color rgb="FFFF0000"/>
      </left>
      <right style="medium">
        <color rgb="FFFF0000"/>
      </right>
      <top style="thin">
        <color indexed="64"/>
      </top>
      <bottom/>
      <diagonal/>
    </border>
    <border>
      <left style="medium">
        <color rgb="FFFF0000"/>
      </left>
      <right/>
      <top/>
      <bottom/>
      <diagonal/>
    </border>
    <border>
      <left/>
      <right/>
      <top style="medium">
        <color rgb="FFFF0000"/>
      </top>
      <bottom style="medium">
        <color rgb="FFFF0000"/>
      </bottom>
      <diagonal/>
    </border>
    <border>
      <left style="thin">
        <color indexed="64"/>
      </left>
      <right style="thick">
        <color rgb="FFFF0000"/>
      </right>
      <top style="thin">
        <color indexed="64"/>
      </top>
      <bottom style="thin">
        <color indexed="64"/>
      </bottom>
      <diagonal/>
    </border>
    <border>
      <left style="thin">
        <color theme="1"/>
      </left>
      <right style="thick">
        <color rgb="FFFF0000"/>
      </right>
      <top style="hair">
        <color theme="1"/>
      </top>
      <bottom style="thin">
        <color theme="1"/>
      </bottom>
      <diagonal/>
    </border>
    <border diagonalUp="1">
      <left style="thin">
        <color theme="1"/>
      </left>
      <right style="thin">
        <color theme="1"/>
      </right>
      <top style="hair">
        <color theme="1"/>
      </top>
      <bottom style="thick">
        <color rgb="FFFF0000"/>
      </bottom>
      <diagonal style="thin">
        <color theme="1"/>
      </diagonal>
    </border>
    <border>
      <left style="thin">
        <color theme="1"/>
      </left>
      <right style="thin">
        <color theme="1"/>
      </right>
      <top style="hair">
        <color theme="1"/>
      </top>
      <bottom style="thick">
        <color rgb="FFFF0000"/>
      </bottom>
      <diagonal/>
    </border>
    <border diagonalUp="1">
      <left/>
      <right style="thick">
        <color rgb="FFFF0000"/>
      </right>
      <top style="hair">
        <color theme="1"/>
      </top>
      <bottom style="thick">
        <color rgb="FFFF0000"/>
      </bottom>
      <diagonal style="thin">
        <color theme="1"/>
      </diagonal>
    </border>
    <border>
      <left style="thin">
        <color theme="1"/>
      </left>
      <right style="thin">
        <color theme="1"/>
      </right>
      <top style="thin">
        <color theme="1"/>
      </top>
      <bottom style="medium">
        <color rgb="FFFF0000"/>
      </bottom>
      <diagonal/>
    </border>
    <border>
      <left style="thin">
        <color theme="1"/>
      </left>
      <right style="thin">
        <color theme="1"/>
      </right>
      <top style="thin">
        <color theme="1"/>
      </top>
      <bottom style="thick">
        <color rgb="FFFF0000"/>
      </bottom>
      <diagonal/>
    </border>
    <border>
      <left style="thin">
        <color indexed="64"/>
      </left>
      <right style="thin">
        <color indexed="64"/>
      </right>
      <top style="thin">
        <color theme="1"/>
      </top>
      <bottom style="thick">
        <color rgb="FFFF0000"/>
      </bottom>
      <diagonal/>
    </border>
    <border>
      <left style="thin">
        <color indexed="64"/>
      </left>
      <right style="thin">
        <color theme="1"/>
      </right>
      <top style="thin">
        <color theme="1"/>
      </top>
      <bottom style="thick">
        <color rgb="FFFF0000"/>
      </bottom>
      <diagonal/>
    </border>
    <border>
      <left style="thick">
        <color rgb="FFFF0000"/>
      </left>
      <right style="thin">
        <color theme="1"/>
      </right>
      <top style="thick">
        <color rgb="FFFF0000"/>
      </top>
      <bottom style="hair">
        <color theme="1"/>
      </bottom>
      <diagonal/>
    </border>
    <border diagonalUp="1">
      <left style="thin">
        <color theme="1"/>
      </left>
      <right style="thin">
        <color indexed="64"/>
      </right>
      <top style="thick">
        <color rgb="FFFF0000"/>
      </top>
      <bottom style="hair">
        <color theme="1"/>
      </bottom>
      <diagonal style="thin">
        <color theme="1"/>
      </diagonal>
    </border>
    <border>
      <left style="thin">
        <color indexed="64"/>
      </left>
      <right style="thin">
        <color indexed="64"/>
      </right>
      <top style="thick">
        <color rgb="FFFF0000"/>
      </top>
      <bottom style="hair">
        <color theme="1"/>
      </bottom>
      <diagonal/>
    </border>
    <border>
      <left style="thin">
        <color indexed="64"/>
      </left>
      <right style="thick">
        <color rgb="FFFF0000"/>
      </right>
      <top style="thick">
        <color rgb="FFFF0000"/>
      </top>
      <bottom style="hair">
        <color theme="1"/>
      </bottom>
      <diagonal/>
    </border>
    <border>
      <left style="thin">
        <color theme="1"/>
      </left>
      <right/>
      <top style="thin">
        <color theme="1"/>
      </top>
      <bottom/>
      <diagonal/>
    </border>
    <border>
      <left style="thin">
        <color theme="1"/>
      </left>
      <right style="thin">
        <color theme="1"/>
      </right>
      <top style="thin">
        <color theme="1"/>
      </top>
      <bottom/>
      <diagonal/>
    </border>
    <border>
      <left style="medium">
        <color rgb="FFFF0000"/>
      </left>
      <right/>
      <top style="medium">
        <color rgb="FFFF0000"/>
      </top>
      <bottom style="thin">
        <color indexed="64"/>
      </bottom>
      <diagonal/>
    </border>
    <border>
      <left style="thin">
        <color theme="1"/>
      </left>
      <right style="thin">
        <color theme="1"/>
      </right>
      <top style="thin">
        <color theme="1"/>
      </top>
      <bottom style="thin">
        <color theme="1"/>
      </bottom>
      <diagonal/>
    </border>
    <border>
      <left style="hair">
        <color theme="1"/>
      </left>
      <right style="medium">
        <color rgb="FFFF0000"/>
      </right>
      <top style="medium">
        <color rgb="FFFF0000"/>
      </top>
      <bottom style="thin">
        <color theme="1"/>
      </bottom>
      <diagonal/>
    </border>
    <border>
      <left style="hair">
        <color theme="1"/>
      </left>
      <right style="medium">
        <color rgb="FFFF0000"/>
      </right>
      <top/>
      <bottom/>
      <diagonal/>
    </border>
    <border>
      <left style="hair">
        <color theme="1"/>
      </left>
      <right style="medium">
        <color rgb="FFFF0000"/>
      </right>
      <top/>
      <bottom style="medium">
        <color rgb="FFFF0000"/>
      </bottom>
      <diagonal/>
    </border>
    <border>
      <left style="hair">
        <color theme="1"/>
      </left>
      <right/>
      <top style="medium">
        <color rgb="FFFF0000"/>
      </top>
      <bottom style="thin">
        <color theme="1"/>
      </bottom>
      <diagonal/>
    </border>
    <border>
      <left style="hair">
        <color theme="1"/>
      </left>
      <right/>
      <top/>
      <bottom/>
      <diagonal/>
    </border>
    <border>
      <left style="hair">
        <color theme="1"/>
      </left>
      <right/>
      <top/>
      <bottom style="medium">
        <color rgb="FFFF0000"/>
      </bottom>
      <diagonal/>
    </border>
    <border>
      <left/>
      <right style="hair">
        <color auto="1"/>
      </right>
      <top style="hair">
        <color auto="1"/>
      </top>
      <bottom style="thin">
        <color auto="1"/>
      </bottom>
      <diagonal/>
    </border>
    <border>
      <left/>
      <right style="hair">
        <color indexed="64"/>
      </right>
      <top/>
      <bottom style="hair">
        <color indexed="64"/>
      </bottom>
      <diagonal/>
    </border>
    <border>
      <left/>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right style="hair">
        <color indexed="64"/>
      </right>
      <top style="hair">
        <color indexed="64"/>
      </top>
      <bottom/>
      <diagonal/>
    </border>
    <border>
      <left style="thick">
        <color rgb="FFFF0000"/>
      </left>
      <right style="hair">
        <color indexed="64"/>
      </right>
      <top style="thin">
        <color theme="1"/>
      </top>
      <bottom style="hair">
        <color indexed="64"/>
      </bottom>
      <diagonal/>
    </border>
    <border>
      <left style="hair">
        <color indexed="64"/>
      </left>
      <right style="hair">
        <color indexed="64"/>
      </right>
      <top style="thin">
        <color theme="1"/>
      </top>
      <bottom style="hair">
        <color indexed="64"/>
      </bottom>
      <diagonal/>
    </border>
    <border>
      <left style="hair">
        <color indexed="64"/>
      </left>
      <right style="thin">
        <color indexed="64"/>
      </right>
      <top style="thin">
        <color theme="1"/>
      </top>
      <bottom style="hair">
        <color indexed="64"/>
      </bottom>
      <diagonal/>
    </border>
    <border>
      <left style="thick">
        <color rgb="FFFF0000"/>
      </left>
      <right style="hair">
        <color indexed="64"/>
      </right>
      <top style="hair">
        <color indexed="64"/>
      </top>
      <bottom style="hair">
        <color indexed="64"/>
      </bottom>
      <diagonal/>
    </border>
    <border>
      <left style="thick">
        <color rgb="FFFF0000"/>
      </left>
      <right style="hair">
        <color indexed="64"/>
      </right>
      <top style="hair">
        <color indexed="64"/>
      </top>
      <bottom style="thin">
        <color theme="1"/>
      </bottom>
      <diagonal/>
    </border>
    <border>
      <left style="hair">
        <color indexed="64"/>
      </left>
      <right style="hair">
        <color indexed="64"/>
      </right>
      <top style="hair">
        <color indexed="64"/>
      </top>
      <bottom style="thin">
        <color theme="1"/>
      </bottom>
      <diagonal/>
    </border>
    <border>
      <left style="hair">
        <color indexed="64"/>
      </left>
      <right style="thin">
        <color indexed="64"/>
      </right>
      <top style="hair">
        <color indexed="64"/>
      </top>
      <bottom style="thin">
        <color theme="1"/>
      </bottom>
      <diagonal/>
    </border>
    <border>
      <left style="medium">
        <color rgb="FFFF0000"/>
      </left>
      <right style="medium">
        <color rgb="FFFF0000"/>
      </right>
      <top style="thin">
        <color theme="1"/>
      </top>
      <bottom style="medium">
        <color rgb="FFFF0000"/>
      </bottom>
      <diagonal/>
    </border>
    <border>
      <left style="medium">
        <color rgb="FFFF0000"/>
      </left>
      <right style="medium">
        <color rgb="FFFF0000"/>
      </right>
      <top style="thin">
        <color theme="1"/>
      </top>
      <bottom style="thin">
        <color theme="1"/>
      </bottom>
      <diagonal/>
    </border>
    <border>
      <left/>
      <right/>
      <top style="thin">
        <color indexed="64"/>
      </top>
      <bottom style="medium">
        <color indexed="64"/>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style="thin">
        <color indexed="64"/>
      </left>
      <right style="thin">
        <color indexed="64"/>
      </right>
      <top/>
      <bottom style="medium">
        <color indexed="64"/>
      </bottom>
      <diagonal/>
    </border>
  </borders>
  <cellStyleXfs count="3">
    <xf numFmtId="0" fontId="0" fillId="0" borderId="0">
      <alignment vertical="center"/>
    </xf>
    <xf numFmtId="0" fontId="12" fillId="0" borderId="0" applyNumberFormat="0" applyFill="0" applyBorder="0" applyAlignment="0" applyProtection="0">
      <alignment vertical="center"/>
    </xf>
    <xf numFmtId="0" fontId="22" fillId="0" borderId="0">
      <alignment vertical="center"/>
    </xf>
  </cellStyleXfs>
  <cellXfs count="959">
    <xf numFmtId="0" fontId="0" fillId="0" borderId="0" xfId="0">
      <alignment vertical="center"/>
    </xf>
    <xf numFmtId="0" fontId="0" fillId="0" borderId="11" xfId="0" applyBorder="1">
      <alignment vertical="center"/>
    </xf>
    <xf numFmtId="0" fontId="6" fillId="0" borderId="0" xfId="0" applyFont="1" applyAlignment="1">
      <alignment horizontal="left" vertical="center"/>
    </xf>
    <xf numFmtId="0" fontId="6" fillId="0" borderId="0" xfId="0" applyFont="1" applyAlignment="1">
      <alignment vertical="center"/>
    </xf>
    <xf numFmtId="0" fontId="6" fillId="0" borderId="0" xfId="0" applyFont="1">
      <alignment vertical="center"/>
    </xf>
    <xf numFmtId="0" fontId="5" fillId="0" borderId="0" xfId="0" applyFont="1" applyAlignment="1">
      <alignment vertical="center"/>
    </xf>
    <xf numFmtId="0" fontId="0" fillId="0" borderId="0" xfId="0">
      <alignment vertical="center"/>
    </xf>
    <xf numFmtId="0" fontId="0" fillId="0" borderId="0" xfId="0" applyBorder="1">
      <alignment vertical="center"/>
    </xf>
    <xf numFmtId="0" fontId="6" fillId="0" borderId="0" xfId="0" applyFont="1" applyAlignment="1">
      <alignment horizontal="right" vertical="center"/>
    </xf>
    <xf numFmtId="0" fontId="0" fillId="0" borderId="0" xfId="0" applyFill="1" applyBorder="1">
      <alignment vertical="center"/>
    </xf>
    <xf numFmtId="0" fontId="0" fillId="0" borderId="0" xfId="0" applyFont="1" applyAlignment="1">
      <alignment vertical="center" wrapText="1"/>
    </xf>
    <xf numFmtId="178" fontId="5" fillId="0" borderId="0" xfId="0" applyNumberFormat="1" applyFont="1" applyAlignment="1">
      <alignment vertical="center" wrapText="1"/>
    </xf>
    <xf numFmtId="177" fontId="5" fillId="0" borderId="0" xfId="0" applyNumberFormat="1" applyFont="1" applyAlignment="1">
      <alignment vertical="center" wrapText="1"/>
    </xf>
    <xf numFmtId="0" fontId="0" fillId="2" borderId="11" xfId="0" applyFill="1" applyBorder="1">
      <alignment vertical="center"/>
    </xf>
    <xf numFmtId="0" fontId="0" fillId="0" borderId="53" xfId="0" applyBorder="1">
      <alignment vertical="center"/>
    </xf>
    <xf numFmtId="0" fontId="0" fillId="0" borderId="49" xfId="0" applyBorder="1">
      <alignment vertical="center"/>
    </xf>
    <xf numFmtId="49" fontId="0" fillId="0" borderId="49" xfId="0" applyNumberFormat="1" applyBorder="1">
      <alignment vertical="center"/>
    </xf>
    <xf numFmtId="0" fontId="0" fillId="5" borderId="49" xfId="0" applyFill="1" applyBorder="1">
      <alignment vertical="center"/>
    </xf>
    <xf numFmtId="0" fontId="0" fillId="5" borderId="53" xfId="0" applyFill="1" applyBorder="1">
      <alignment vertical="center"/>
    </xf>
    <xf numFmtId="0" fontId="0" fillId="0" borderId="54" xfId="0" applyBorder="1">
      <alignment vertical="center"/>
    </xf>
    <xf numFmtId="0" fontId="0" fillId="0" borderId="55" xfId="0" applyBorder="1">
      <alignment vertical="center"/>
    </xf>
    <xf numFmtId="0" fontId="0" fillId="2" borderId="17" xfId="0" applyFill="1" applyBorder="1">
      <alignment vertical="center"/>
    </xf>
    <xf numFmtId="0" fontId="0" fillId="2" borderId="57" xfId="0" applyFill="1" applyBorder="1" applyAlignment="1">
      <alignment vertical="center" wrapText="1"/>
    </xf>
    <xf numFmtId="0" fontId="0" fillId="0" borderId="53" xfId="0" applyFont="1" applyBorder="1">
      <alignment vertical="center"/>
    </xf>
    <xf numFmtId="0" fontId="5" fillId="0" borderId="53" xfId="0" applyFont="1" applyBorder="1">
      <alignment vertical="center"/>
    </xf>
    <xf numFmtId="0" fontId="0" fillId="0" borderId="49" xfId="0" applyFill="1" applyBorder="1">
      <alignment vertical="center"/>
    </xf>
    <xf numFmtId="0" fontId="0" fillId="0" borderId="17" xfId="0" applyBorder="1" applyAlignment="1">
      <alignment horizontal="right" vertical="center"/>
    </xf>
    <xf numFmtId="0" fontId="3" fillId="0" borderId="17" xfId="0" applyFont="1" applyBorder="1" applyAlignment="1">
      <alignment vertical="center" wrapText="1"/>
    </xf>
    <xf numFmtId="0" fontId="4" fillId="0" borderId="17" xfId="0" applyFont="1" applyBorder="1" applyAlignment="1">
      <alignment horizontal="left" vertical="top" wrapText="1"/>
    </xf>
    <xf numFmtId="0" fontId="0" fillId="0" borderId="61" xfId="0" applyFill="1" applyBorder="1">
      <alignment vertical="center"/>
    </xf>
    <xf numFmtId="0" fontId="0" fillId="0" borderId="62" xfId="0" applyFill="1" applyBorder="1">
      <alignment vertical="center"/>
    </xf>
    <xf numFmtId="0" fontId="0" fillId="0" borderId="63" xfId="0" applyFill="1" applyBorder="1">
      <alignment vertical="center"/>
    </xf>
    <xf numFmtId="0" fontId="0" fillId="0" borderId="64" xfId="0" applyFill="1" applyBorder="1">
      <alignment vertical="center"/>
    </xf>
    <xf numFmtId="0" fontId="0" fillId="0" borderId="66" xfId="0" applyFill="1" applyBorder="1">
      <alignment vertical="center"/>
    </xf>
    <xf numFmtId="0" fontId="14" fillId="10" borderId="0" xfId="0" applyFont="1" applyFill="1">
      <alignment vertical="center"/>
    </xf>
    <xf numFmtId="0" fontId="0" fillId="10" borderId="0" xfId="0" applyFill="1">
      <alignment vertical="center"/>
    </xf>
    <xf numFmtId="0" fontId="7" fillId="10" borderId="0" xfId="0" applyFont="1" applyFill="1">
      <alignment vertical="center"/>
    </xf>
    <xf numFmtId="0" fontId="0" fillId="10" borderId="11" xfId="0" applyFill="1" applyBorder="1">
      <alignment vertical="center"/>
    </xf>
    <xf numFmtId="0" fontId="0" fillId="10" borderId="0" xfId="0" applyFill="1" applyBorder="1">
      <alignment vertical="center"/>
    </xf>
    <xf numFmtId="0" fontId="16" fillId="10" borderId="0" xfId="0" applyFont="1" applyFill="1">
      <alignment vertical="center"/>
    </xf>
    <xf numFmtId="0" fontId="0" fillId="10" borderId="0" xfId="0" applyFont="1" applyFill="1">
      <alignment vertical="center"/>
    </xf>
    <xf numFmtId="0" fontId="5" fillId="10" borderId="0" xfId="0" applyFont="1" applyFill="1">
      <alignment vertical="center"/>
    </xf>
    <xf numFmtId="0" fontId="0" fillId="0" borderId="59" xfId="0" applyFill="1" applyBorder="1">
      <alignment vertical="center"/>
    </xf>
    <xf numFmtId="49" fontId="0" fillId="0" borderId="59" xfId="0" applyNumberFormat="1" applyFill="1" applyBorder="1">
      <alignment vertical="center"/>
    </xf>
    <xf numFmtId="0" fontId="0" fillId="0" borderId="58" xfId="0" applyFill="1" applyBorder="1">
      <alignment vertical="center"/>
    </xf>
    <xf numFmtId="49" fontId="0" fillId="0" borderId="58" xfId="0" applyNumberFormat="1" applyFill="1" applyBorder="1">
      <alignment vertical="center"/>
    </xf>
    <xf numFmtId="0" fontId="0" fillId="0" borderId="60" xfId="0" applyFill="1" applyBorder="1">
      <alignment vertical="center"/>
    </xf>
    <xf numFmtId="49" fontId="0" fillId="0" borderId="60" xfId="0" applyNumberFormat="1" applyFill="1" applyBorder="1">
      <alignment vertical="center"/>
    </xf>
    <xf numFmtId="0" fontId="0" fillId="0" borderId="12" xfId="0" applyFill="1" applyBorder="1">
      <alignment vertical="center"/>
    </xf>
    <xf numFmtId="49" fontId="0" fillId="0" borderId="12" xfId="0" applyNumberFormat="1" applyFill="1" applyBorder="1">
      <alignment vertical="center"/>
    </xf>
    <xf numFmtId="0" fontId="0" fillId="0" borderId="65" xfId="0" applyFill="1" applyBorder="1">
      <alignment vertical="center"/>
    </xf>
    <xf numFmtId="49" fontId="0" fillId="0" borderId="65" xfId="0" applyNumberFormat="1" applyFill="1" applyBorder="1">
      <alignment vertical="center"/>
    </xf>
    <xf numFmtId="0" fontId="4" fillId="0" borderId="17" xfId="0" applyFont="1" applyBorder="1" applyAlignment="1">
      <alignment horizontal="left" vertical="center" wrapText="1"/>
    </xf>
    <xf numFmtId="0" fontId="0" fillId="0" borderId="9" xfId="0" applyBorder="1" applyAlignment="1">
      <alignment vertical="center"/>
    </xf>
    <xf numFmtId="0" fontId="0" fillId="0" borderId="12" xfId="0" applyBorder="1" applyAlignment="1">
      <alignment vertical="center"/>
    </xf>
    <xf numFmtId="0" fontId="0" fillId="0" borderId="10" xfId="0" applyBorder="1" applyAlignment="1">
      <alignment vertical="center"/>
    </xf>
    <xf numFmtId="0" fontId="0" fillId="0" borderId="0" xfId="0" applyFill="1">
      <alignment vertical="center"/>
    </xf>
    <xf numFmtId="0" fontId="0" fillId="10" borderId="61" xfId="0" applyFill="1" applyBorder="1" applyAlignment="1">
      <alignment vertical="center"/>
    </xf>
    <xf numFmtId="0" fontId="0" fillId="10" borderId="62" xfId="0" applyFill="1" applyBorder="1" applyAlignment="1">
      <alignment vertical="center"/>
    </xf>
    <xf numFmtId="0" fontId="0" fillId="10" borderId="63" xfId="0" applyFill="1" applyBorder="1" applyAlignment="1">
      <alignment vertical="center"/>
    </xf>
    <xf numFmtId="0" fontId="0" fillId="10" borderId="64" xfId="0" applyFill="1" applyBorder="1" applyAlignment="1">
      <alignment vertical="center"/>
    </xf>
    <xf numFmtId="0" fontId="0" fillId="10" borderId="67" xfId="0" applyFill="1" applyBorder="1" applyAlignment="1">
      <alignment vertical="center"/>
    </xf>
    <xf numFmtId="0" fontId="4" fillId="2" borderId="17" xfId="0" applyFont="1" applyFill="1" applyBorder="1" applyAlignment="1">
      <alignment horizontal="center" vertical="center" wrapText="1"/>
    </xf>
    <xf numFmtId="0" fontId="0" fillId="0" borderId="51" xfId="0" applyBorder="1" applyAlignment="1">
      <alignment horizontal="left" vertical="center" wrapText="1"/>
    </xf>
    <xf numFmtId="0" fontId="12" fillId="0" borderId="52" xfId="1" applyBorder="1" applyAlignment="1">
      <alignment horizontal="left" vertical="center" wrapText="1"/>
    </xf>
    <xf numFmtId="0" fontId="0" fillId="0" borderId="0" xfId="0" applyBorder="1" applyAlignment="1">
      <alignment vertical="center" wrapText="1"/>
    </xf>
    <xf numFmtId="0" fontId="0" fillId="0" borderId="0" xfId="0" applyAlignment="1">
      <alignment vertical="center" wrapText="1"/>
    </xf>
    <xf numFmtId="0" fontId="4" fillId="0" borderId="17" xfId="0" applyFont="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justify" vertical="center"/>
    </xf>
    <xf numFmtId="0" fontId="0" fillId="10" borderId="0" xfId="0" applyFill="1" applyBorder="1" applyAlignment="1">
      <alignment vertical="center"/>
    </xf>
    <xf numFmtId="0" fontId="0" fillId="10" borderId="81" xfId="0" applyFill="1" applyBorder="1" applyAlignment="1">
      <alignment vertical="center"/>
    </xf>
    <xf numFmtId="0" fontId="0" fillId="0" borderId="82" xfId="0" applyFill="1" applyBorder="1">
      <alignment vertical="center"/>
    </xf>
    <xf numFmtId="0" fontId="0" fillId="10" borderId="83" xfId="0" applyFill="1" applyBorder="1" applyAlignment="1">
      <alignment vertical="center"/>
    </xf>
    <xf numFmtId="0" fontId="0" fillId="0" borderId="84" xfId="0" applyFill="1" applyBorder="1">
      <alignment vertical="center"/>
    </xf>
    <xf numFmtId="49" fontId="0" fillId="0" borderId="85" xfId="0" applyNumberFormat="1" applyFill="1" applyBorder="1">
      <alignment vertical="center"/>
    </xf>
    <xf numFmtId="0" fontId="0" fillId="0" borderId="86" xfId="0" applyFill="1" applyBorder="1">
      <alignment vertical="center"/>
    </xf>
    <xf numFmtId="49" fontId="0" fillId="0" borderId="87" xfId="0" applyNumberFormat="1" applyFill="1" applyBorder="1">
      <alignment vertical="center"/>
    </xf>
    <xf numFmtId="0" fontId="0" fillId="0" borderId="88" xfId="0" applyFill="1" applyBorder="1">
      <alignment vertical="center"/>
    </xf>
    <xf numFmtId="0" fontId="0" fillId="2" borderId="89" xfId="0" applyFill="1" applyBorder="1" applyAlignment="1">
      <alignment vertical="center" wrapText="1"/>
    </xf>
    <xf numFmtId="0" fontId="0" fillId="0" borderId="90" xfId="0" applyBorder="1">
      <alignment vertical="center"/>
    </xf>
    <xf numFmtId="0" fontId="0" fillId="2" borderId="91" xfId="0" applyFill="1" applyBorder="1" applyAlignment="1">
      <alignment vertical="center" wrapText="1"/>
    </xf>
    <xf numFmtId="0" fontId="0" fillId="0" borderId="92" xfId="0" applyFill="1" applyBorder="1">
      <alignment vertical="center"/>
    </xf>
    <xf numFmtId="0" fontId="0" fillId="0" borderId="92" xfId="0" applyBorder="1">
      <alignment vertical="center"/>
    </xf>
    <xf numFmtId="0" fontId="0" fillId="0" borderId="92" xfId="0" applyBorder="1" applyAlignment="1">
      <alignment horizontal="center" vertical="center"/>
    </xf>
    <xf numFmtId="0" fontId="0" fillId="0" borderId="93" xfId="0" applyBorder="1">
      <alignment vertical="center"/>
    </xf>
    <xf numFmtId="0" fontId="6" fillId="0" borderId="0" xfId="0" applyFont="1" applyBorder="1">
      <alignment vertical="center"/>
    </xf>
    <xf numFmtId="0" fontId="6" fillId="3" borderId="0" xfId="0" applyFont="1" applyFill="1">
      <alignment vertical="center"/>
    </xf>
    <xf numFmtId="0" fontId="6" fillId="9" borderId="0" xfId="0" applyFont="1" applyFill="1">
      <alignment vertical="center"/>
    </xf>
    <xf numFmtId="0" fontId="6" fillId="8" borderId="0" xfId="0" applyFont="1" applyFill="1">
      <alignment vertical="center"/>
    </xf>
    <xf numFmtId="0" fontId="6" fillId="2" borderId="0" xfId="0" applyFont="1" applyFill="1">
      <alignment vertical="center"/>
    </xf>
    <xf numFmtId="0" fontId="6" fillId="0" borderId="0" xfId="0" applyFont="1" applyFill="1" applyBorder="1">
      <alignment vertical="center"/>
    </xf>
    <xf numFmtId="0" fontId="6" fillId="0" borderId="0" xfId="0" applyFont="1" applyFill="1" applyBorder="1" applyAlignment="1">
      <alignment horizontal="center" vertical="center"/>
    </xf>
    <xf numFmtId="0" fontId="6" fillId="0" borderId="15" xfId="0" applyFont="1" applyBorder="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Border="1" applyAlignment="1">
      <alignment vertical="center"/>
    </xf>
    <xf numFmtId="0" fontId="6" fillId="0" borderId="16" xfId="0" applyFont="1" applyBorder="1">
      <alignment vertical="center"/>
    </xf>
    <xf numFmtId="0" fontId="59" fillId="6" borderId="0" xfId="0" applyFont="1" applyFill="1">
      <alignment vertical="center"/>
    </xf>
    <xf numFmtId="0" fontId="6" fillId="0" borderId="0" xfId="0" applyFont="1" applyFill="1" applyAlignment="1">
      <alignment horizontal="left" vertical="center" wrapText="1"/>
    </xf>
    <xf numFmtId="0" fontId="59" fillId="0" borderId="0" xfId="0" applyFont="1">
      <alignment vertical="center"/>
    </xf>
    <xf numFmtId="0" fontId="60" fillId="0" borderId="0" xfId="0" applyFont="1">
      <alignment vertical="center"/>
    </xf>
    <xf numFmtId="0" fontId="6" fillId="0" borderId="1" xfId="0" applyFont="1" applyBorder="1">
      <alignment vertical="center"/>
    </xf>
    <xf numFmtId="0" fontId="6" fillId="0" borderId="4"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7" xfId="0" applyFont="1" applyBorder="1" applyAlignment="1">
      <alignment horizontal="center" vertical="center"/>
    </xf>
    <xf numFmtId="0" fontId="6" fillId="6" borderId="28" xfId="0" applyFont="1" applyFill="1" applyBorder="1" applyAlignment="1">
      <alignment vertical="center" shrinkToFit="1"/>
    </xf>
    <xf numFmtId="0" fontId="6" fillId="6" borderId="29" xfId="0" applyFont="1" applyFill="1" applyBorder="1" applyAlignment="1">
      <alignment vertical="center" shrinkToFit="1"/>
    </xf>
    <xf numFmtId="0" fontId="6" fillId="6" borderId="30" xfId="0" applyFont="1" applyFill="1" applyBorder="1" applyAlignment="1">
      <alignment vertical="center" shrinkToFit="1"/>
    </xf>
    <xf numFmtId="0" fontId="6" fillId="6" borderId="31" xfId="0" applyFont="1" applyFill="1" applyBorder="1" applyAlignment="1">
      <alignment vertical="center" shrinkToFit="1"/>
    </xf>
    <xf numFmtId="0" fontId="6" fillId="6" borderId="32" xfId="0" applyFont="1" applyFill="1" applyBorder="1" applyAlignment="1">
      <alignment vertical="center" shrinkToFit="1"/>
    </xf>
    <xf numFmtId="0" fontId="6" fillId="6" borderId="33" xfId="0" applyFont="1" applyFill="1" applyBorder="1" applyAlignment="1">
      <alignment vertical="center" shrinkToFit="1"/>
    </xf>
    <xf numFmtId="0" fontId="6" fillId="6" borderId="39" xfId="0" applyFont="1" applyFill="1" applyBorder="1" applyAlignment="1">
      <alignment vertical="center" shrinkToFit="1"/>
    </xf>
    <xf numFmtId="0" fontId="6" fillId="6" borderId="40" xfId="0" applyFont="1" applyFill="1" applyBorder="1" applyAlignment="1">
      <alignment vertical="center" shrinkToFit="1"/>
    </xf>
    <xf numFmtId="0" fontId="6" fillId="6" borderId="41" xfId="0" applyFont="1" applyFill="1" applyBorder="1" applyAlignment="1">
      <alignment vertical="center" shrinkToFit="1"/>
    </xf>
    <xf numFmtId="0" fontId="6" fillId="6" borderId="34" xfId="0" applyFont="1" applyFill="1" applyBorder="1" applyAlignment="1">
      <alignment vertical="center" shrinkToFit="1"/>
    </xf>
    <xf numFmtId="0" fontId="6" fillId="6" borderId="35" xfId="0" applyFont="1" applyFill="1" applyBorder="1" applyAlignment="1">
      <alignment vertical="center" shrinkToFit="1"/>
    </xf>
    <xf numFmtId="0" fontId="6" fillId="6" borderId="36" xfId="0" applyFont="1" applyFill="1" applyBorder="1" applyAlignment="1">
      <alignment vertical="center" shrinkToFit="1"/>
    </xf>
    <xf numFmtId="0" fontId="6" fillId="6" borderId="42" xfId="0" applyFont="1" applyFill="1" applyBorder="1" applyAlignment="1">
      <alignment vertical="center" shrinkToFit="1"/>
    </xf>
    <xf numFmtId="0" fontId="6" fillId="6" borderId="43" xfId="0" applyFont="1" applyFill="1" applyBorder="1" applyAlignment="1">
      <alignment vertical="center" shrinkToFit="1"/>
    </xf>
    <xf numFmtId="0" fontId="6" fillId="6" borderId="44" xfId="0" applyFont="1" applyFill="1" applyBorder="1" applyAlignment="1">
      <alignment vertical="center" shrinkToFit="1"/>
    </xf>
    <xf numFmtId="0" fontId="59" fillId="0" borderId="0" xfId="0" applyFont="1" applyBorder="1" applyAlignment="1">
      <alignment horizontal="right" vertical="center"/>
    </xf>
    <xf numFmtId="0" fontId="6" fillId="0" borderId="0" xfId="0" applyFont="1" applyFill="1">
      <alignment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6" fillId="0" borderId="12" xfId="0" applyFont="1" applyBorder="1" applyAlignment="1">
      <alignment horizontal="center" vertical="center"/>
    </xf>
    <xf numFmtId="0" fontId="6" fillId="0" borderId="4" xfId="0" applyFont="1" applyFill="1" applyBorder="1" applyAlignment="1">
      <alignment vertical="center"/>
    </xf>
    <xf numFmtId="49" fontId="6" fillId="0" borderId="0" xfId="0" applyNumberFormat="1" applyFont="1" applyAlignment="1">
      <alignment horizontal="right" vertical="top"/>
    </xf>
    <xf numFmtId="49" fontId="6" fillId="0" borderId="0" xfId="0" applyNumberFormat="1" applyFont="1" applyBorder="1" applyAlignment="1">
      <alignment horizontal="right" vertical="top"/>
    </xf>
    <xf numFmtId="0" fontId="61" fillId="0" borderId="0" xfId="0" applyFont="1" applyAlignment="1">
      <alignment horizontal="center" vertical="center"/>
    </xf>
    <xf numFmtId="0" fontId="6" fillId="0" borderId="0" xfId="0" applyFont="1" applyFill="1" applyAlignment="1">
      <alignment vertical="center" wrapText="1"/>
    </xf>
    <xf numFmtId="0" fontId="35" fillId="0" borderId="0" xfId="0" applyFont="1">
      <alignment vertical="center"/>
    </xf>
    <xf numFmtId="0" fontId="35" fillId="0" borderId="0" xfId="0" applyFont="1" applyAlignment="1">
      <alignment vertical="top"/>
    </xf>
    <xf numFmtId="0" fontId="6" fillId="0" borderId="0" xfId="0" applyFont="1" applyAlignment="1">
      <alignment vertical="center" wrapText="1"/>
    </xf>
    <xf numFmtId="0" fontId="6" fillId="0" borderId="0" xfId="0" applyFont="1" applyFill="1" applyAlignment="1">
      <alignment horizontal="left" vertical="center"/>
    </xf>
    <xf numFmtId="0" fontId="6" fillId="0" borderId="0" xfId="0" applyFont="1" applyFill="1" applyBorder="1" applyAlignment="1">
      <alignment vertical="center" wrapText="1"/>
    </xf>
    <xf numFmtId="0" fontId="6" fillId="0" borderId="0" xfId="0" applyFont="1" applyAlignment="1">
      <alignment vertical="top" wrapText="1"/>
    </xf>
    <xf numFmtId="0" fontId="0" fillId="0" borderId="92" xfId="0" applyFill="1" applyBorder="1" applyAlignment="1">
      <alignment vertical="center" wrapText="1"/>
    </xf>
    <xf numFmtId="0" fontId="0" fillId="0" borderId="92" xfId="0" applyBorder="1" applyAlignment="1">
      <alignment vertical="center" wrapText="1"/>
    </xf>
    <xf numFmtId="0" fontId="0" fillId="2" borderId="56" xfId="0" applyFill="1" applyBorder="1" applyAlignment="1">
      <alignment vertical="center" wrapText="1"/>
    </xf>
    <xf numFmtId="0" fontId="0" fillId="0" borderId="49" xfId="0" applyBorder="1" applyAlignment="1">
      <alignment horizontal="center" vertical="center"/>
    </xf>
    <xf numFmtId="0" fontId="0" fillId="0" borderId="107" xfId="0" applyFill="1" applyBorder="1">
      <alignment vertical="center"/>
    </xf>
    <xf numFmtId="0" fontId="11" fillId="10" borderId="0" xfId="0" applyFont="1" applyFill="1" applyBorder="1">
      <alignment vertical="center"/>
    </xf>
    <xf numFmtId="0" fontId="0" fillId="0" borderId="109" xfId="0" applyFill="1" applyBorder="1">
      <alignment vertical="center"/>
    </xf>
    <xf numFmtId="0" fontId="0" fillId="0" borderId="110" xfId="0" applyFill="1" applyBorder="1">
      <alignment vertical="center"/>
    </xf>
    <xf numFmtId="0" fontId="0" fillId="0" borderId="112" xfId="0" applyFill="1" applyBorder="1">
      <alignment vertical="center"/>
    </xf>
    <xf numFmtId="0" fontId="0" fillId="0" borderId="111" xfId="0" applyFill="1" applyBorder="1">
      <alignment vertical="center"/>
    </xf>
    <xf numFmtId="0" fontId="0" fillId="0" borderId="113" xfId="0" applyFill="1" applyBorder="1">
      <alignment vertical="center"/>
    </xf>
    <xf numFmtId="0" fontId="0" fillId="0" borderId="108" xfId="0" applyFill="1" applyBorder="1">
      <alignment vertical="center"/>
    </xf>
    <xf numFmtId="0" fontId="0" fillId="0" borderId="114" xfId="0" applyFill="1" applyBorder="1">
      <alignment vertical="center"/>
    </xf>
    <xf numFmtId="0" fontId="0" fillId="0" borderId="115" xfId="0" applyFill="1" applyBorder="1">
      <alignment vertical="center"/>
    </xf>
    <xf numFmtId="0" fontId="0" fillId="0" borderId="116" xfId="0" applyFill="1" applyBorder="1">
      <alignment vertical="center"/>
    </xf>
    <xf numFmtId="0" fontId="0" fillId="0" borderId="85" xfId="0" applyFill="1" applyBorder="1">
      <alignment vertical="center"/>
    </xf>
    <xf numFmtId="0" fontId="0" fillId="0" borderId="87" xfId="0" applyFill="1" applyBorder="1">
      <alignment vertical="center"/>
    </xf>
    <xf numFmtId="0" fontId="6" fillId="0" borderId="0" xfId="0" applyFont="1" applyAlignment="1">
      <alignment vertical="top" shrinkToFit="1"/>
    </xf>
    <xf numFmtId="0" fontId="6" fillId="0" borderId="0" xfId="0" applyFont="1" applyFill="1" applyBorder="1" applyAlignment="1">
      <alignment horizontal="left" vertical="top" wrapText="1"/>
    </xf>
    <xf numFmtId="0" fontId="6" fillId="0" borderId="0" xfId="0" applyFont="1" applyFill="1" applyBorder="1" applyAlignment="1">
      <alignment horizontal="left" vertical="center"/>
    </xf>
    <xf numFmtId="0" fontId="6" fillId="0" borderId="0" xfId="0" applyFont="1" applyFill="1" applyAlignment="1">
      <alignment horizontal="center" vertical="center"/>
    </xf>
    <xf numFmtId="0" fontId="6" fillId="0" borderId="0" xfId="0" applyFont="1" applyFill="1" applyBorder="1" applyAlignment="1">
      <alignment horizontal="center" vertical="center" wrapText="1"/>
    </xf>
    <xf numFmtId="0" fontId="6" fillId="0" borderId="0" xfId="0" applyFont="1" applyFill="1" applyAlignment="1">
      <alignment horizontal="left" vertical="top" wrapText="1"/>
    </xf>
    <xf numFmtId="0" fontId="59" fillId="0" borderId="0" xfId="0" applyFont="1" applyFill="1">
      <alignment vertical="center"/>
    </xf>
    <xf numFmtId="0" fontId="61" fillId="0" borderId="0" xfId="0" applyFont="1" applyFill="1" applyBorder="1" applyAlignment="1">
      <alignment horizontal="center" vertical="center"/>
    </xf>
    <xf numFmtId="0" fontId="6" fillId="0" borderId="0" xfId="0" applyFont="1" applyFill="1" applyBorder="1" applyAlignment="1">
      <alignment horizontal="center" vertical="center" shrinkToFit="1"/>
    </xf>
    <xf numFmtId="0" fontId="6" fillId="0" borderId="0" xfId="0" applyFont="1" applyFill="1" applyBorder="1" applyAlignment="1">
      <alignment vertical="center" shrinkToFit="1"/>
    </xf>
    <xf numFmtId="0" fontId="6" fillId="0" borderId="0" xfId="0" applyFont="1" applyFill="1" applyAlignment="1">
      <alignment vertical="center" shrinkToFit="1"/>
    </xf>
    <xf numFmtId="0" fontId="6" fillId="0" borderId="0" xfId="0" applyFont="1" applyFill="1" applyBorder="1" applyAlignment="1">
      <alignment horizontal="left" vertical="top"/>
    </xf>
    <xf numFmtId="0" fontId="61" fillId="0" borderId="0" xfId="0" applyFont="1" applyFill="1" applyAlignment="1">
      <alignment horizontal="center" vertical="center"/>
    </xf>
    <xf numFmtId="0" fontId="59" fillId="0" borderId="0" xfId="0" applyFont="1" applyFill="1" applyBorder="1" applyAlignment="1">
      <alignment horizontal="right" vertical="center"/>
    </xf>
    <xf numFmtId="0" fontId="6" fillId="0" borderId="0" xfId="0" applyFont="1" applyFill="1" applyBorder="1" applyAlignment="1">
      <alignment vertical="top"/>
    </xf>
    <xf numFmtId="0" fontId="6" fillId="0" borderId="0" xfId="0" applyFont="1" applyFill="1" applyAlignment="1">
      <alignment horizontal="left" vertical="center" wrapText="1" shrinkToFit="1"/>
    </xf>
    <xf numFmtId="0" fontId="6" fillId="0" borderId="0" xfId="0" applyFont="1" applyFill="1" applyBorder="1" applyAlignment="1">
      <alignment horizontal="left" vertical="center" wrapText="1" shrinkToFit="1"/>
    </xf>
    <xf numFmtId="0" fontId="35" fillId="0" borderId="0" xfId="0" applyFont="1" applyFill="1" applyBorder="1" applyAlignment="1">
      <alignment vertical="center"/>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64" fillId="10" borderId="0" xfId="0" applyFont="1" applyFill="1">
      <alignment vertical="center"/>
    </xf>
    <xf numFmtId="0" fontId="7" fillId="10" borderId="0" xfId="0" applyFont="1" applyFill="1" applyAlignment="1">
      <alignment vertical="center"/>
    </xf>
    <xf numFmtId="0" fontId="0" fillId="10" borderId="0" xfId="0" applyFill="1" applyAlignment="1">
      <alignment vertical="center" wrapText="1"/>
    </xf>
    <xf numFmtId="0" fontId="0" fillId="10" borderId="0" xfId="0" applyFill="1" applyAlignment="1">
      <alignment vertical="center"/>
    </xf>
    <xf numFmtId="0" fontId="0" fillId="10" borderId="0" xfId="0" applyFill="1" applyAlignment="1">
      <alignment horizontal="left" vertical="center"/>
    </xf>
    <xf numFmtId="0" fontId="8" fillId="10" borderId="0" xfId="0" applyFont="1" applyFill="1" applyAlignment="1">
      <alignment vertical="center" wrapText="1"/>
    </xf>
    <xf numFmtId="0" fontId="0" fillId="10" borderId="0" xfId="0" applyFill="1" applyAlignment="1">
      <alignment horizontal="left" vertical="center" wrapText="1"/>
    </xf>
    <xf numFmtId="0" fontId="0" fillId="10" borderId="0" xfId="0" applyFill="1" applyBorder="1" applyAlignment="1">
      <alignment horizontal="left" vertical="center" wrapText="1"/>
    </xf>
    <xf numFmtId="0" fontId="0" fillId="10" borderId="0" xfId="0" applyFill="1" applyBorder="1" applyAlignment="1">
      <alignment horizontal="left" vertical="center"/>
    </xf>
    <xf numFmtId="49" fontId="0" fillId="10" borderId="0" xfId="0" applyNumberFormat="1" applyFill="1" applyAlignment="1">
      <alignment horizontal="center" vertical="center"/>
    </xf>
    <xf numFmtId="0" fontId="61" fillId="0" borderId="0" xfId="0" applyFont="1" applyAlignment="1">
      <alignment horizontal="center" vertical="center"/>
    </xf>
    <xf numFmtId="0" fontId="0" fillId="2" borderId="117" xfId="0" applyFill="1" applyBorder="1" applyAlignment="1">
      <alignment vertical="center" wrapText="1"/>
    </xf>
    <xf numFmtId="0" fontId="0" fillId="0" borderId="118" xfId="0" applyFill="1" applyBorder="1" applyAlignment="1">
      <alignment vertical="center" wrapText="1"/>
    </xf>
    <xf numFmtId="0" fontId="0" fillId="0" borderId="118" xfId="0" applyBorder="1" applyAlignment="1">
      <alignment vertical="center" wrapText="1"/>
    </xf>
    <xf numFmtId="0" fontId="0" fillId="0" borderId="118" xfId="0" applyBorder="1" applyAlignment="1">
      <alignment horizontal="center" vertical="center"/>
    </xf>
    <xf numFmtId="0" fontId="0" fillId="0" borderId="118" xfId="0" applyBorder="1">
      <alignment vertical="center"/>
    </xf>
    <xf numFmtId="0" fontId="0" fillId="0" borderId="118" xfId="0" applyFill="1" applyBorder="1">
      <alignment vertical="center"/>
    </xf>
    <xf numFmtId="0" fontId="0" fillId="0" borderId="119" xfId="0" applyBorder="1">
      <alignment vertical="center"/>
    </xf>
    <xf numFmtId="0" fontId="0" fillId="0" borderId="0" xfId="0" applyFill="1" applyBorder="1" applyAlignment="1">
      <alignment vertical="center" wrapText="1"/>
    </xf>
    <xf numFmtId="0" fontId="0" fillId="0" borderId="0" xfId="0" applyFill="1" applyAlignment="1">
      <alignment vertical="center" wrapText="1"/>
    </xf>
    <xf numFmtId="0" fontId="0" fillId="0" borderId="17" xfId="0" applyFill="1" applyBorder="1" applyAlignment="1">
      <alignment vertical="center" wrapText="1"/>
    </xf>
    <xf numFmtId="0" fontId="6" fillId="0" borderId="0" xfId="0" applyFont="1" applyBorder="1" applyAlignment="1">
      <alignment horizontal="center" vertical="center" wrapText="1"/>
    </xf>
    <xf numFmtId="0" fontId="6" fillId="0" borderId="0" xfId="0" applyFont="1" applyBorder="1" applyAlignment="1">
      <alignment horizontal="center" vertical="center" shrinkToFit="1"/>
    </xf>
    <xf numFmtId="0" fontId="6" fillId="0" borderId="0" xfId="0" applyFont="1" applyFill="1" applyBorder="1" applyAlignment="1">
      <alignment horizontal="left" vertical="top" wrapText="1"/>
    </xf>
    <xf numFmtId="0" fontId="6" fillId="0" borderId="7" xfId="0" applyFont="1" applyFill="1" applyBorder="1" applyAlignment="1">
      <alignment horizontal="left" vertical="center"/>
    </xf>
    <xf numFmtId="0" fontId="6" fillId="0" borderId="0" xfId="0" applyFont="1" applyFill="1" applyBorder="1" applyAlignment="1">
      <alignment horizontal="left" vertical="center"/>
    </xf>
    <xf numFmtId="0" fontId="4" fillId="0" borderId="17" xfId="0" applyFont="1" applyBorder="1" applyAlignment="1">
      <alignment horizontal="left" vertical="center" wrapText="1"/>
    </xf>
    <xf numFmtId="0" fontId="6" fillId="0" borderId="0" xfId="0" applyFont="1" applyFill="1" applyBorder="1" applyAlignment="1">
      <alignment horizontal="center" vertical="center" wrapText="1" shrinkToFit="1"/>
    </xf>
    <xf numFmtId="176" fontId="6" fillId="0" borderId="0" xfId="0" applyNumberFormat="1" applyFont="1">
      <alignment vertical="center"/>
    </xf>
    <xf numFmtId="0" fontId="0" fillId="0" borderId="0" xfId="0" applyBorder="1" applyAlignment="1">
      <alignment horizontal="left" vertical="center"/>
    </xf>
    <xf numFmtId="0" fontId="0" fillId="0" borderId="0" xfId="0" applyBorder="1" applyAlignment="1">
      <alignment horizontal="center" vertical="center"/>
    </xf>
    <xf numFmtId="0" fontId="0" fillId="10" borderId="121" xfId="0" applyFill="1" applyBorder="1">
      <alignment vertical="center"/>
    </xf>
    <xf numFmtId="0" fontId="0" fillId="10" borderId="0" xfId="0" applyNumberFormat="1" applyFill="1" applyBorder="1">
      <alignment vertical="center"/>
    </xf>
    <xf numFmtId="0" fontId="11" fillId="10" borderId="0" xfId="0" applyFont="1" applyFill="1" applyBorder="1" applyAlignment="1">
      <alignment horizontal="right" vertical="center"/>
    </xf>
    <xf numFmtId="176" fontId="10" fillId="10" borderId="0" xfId="0" applyNumberFormat="1" applyFont="1" applyFill="1" applyBorder="1" applyAlignment="1">
      <alignment vertical="center" shrinkToFit="1"/>
    </xf>
    <xf numFmtId="0" fontId="0" fillId="5" borderId="92" xfId="0" applyFill="1" applyBorder="1">
      <alignment vertical="center"/>
    </xf>
    <xf numFmtId="0" fontId="6" fillId="0" borderId="0" xfId="0" applyFont="1" applyFill="1" applyBorder="1" applyAlignment="1">
      <alignment horizontal="left" vertical="center"/>
    </xf>
    <xf numFmtId="0" fontId="6" fillId="0" borderId="0" xfId="0" applyFont="1" applyAlignment="1">
      <alignment horizontal="right" vertical="center"/>
    </xf>
    <xf numFmtId="0" fontId="6" fillId="0" borderId="0" xfId="0" applyFont="1" applyBorder="1" applyAlignment="1">
      <alignment vertical="top"/>
    </xf>
    <xf numFmtId="0" fontId="6" fillId="0" borderId="0" xfId="0" applyFont="1" applyAlignment="1">
      <alignment vertical="top"/>
    </xf>
    <xf numFmtId="0" fontId="6" fillId="0" borderId="0" xfId="0" applyFont="1" applyFill="1" applyAlignment="1">
      <alignment vertical="top" wrapText="1"/>
    </xf>
    <xf numFmtId="0" fontId="6" fillId="0" borderId="0" xfId="0" applyFont="1" applyFill="1" applyAlignment="1">
      <alignment vertical="top"/>
    </xf>
    <xf numFmtId="0" fontId="6" fillId="0" borderId="0" xfId="0" applyFont="1" applyFill="1" applyAlignment="1">
      <alignment vertical="top" shrinkToFit="1"/>
    </xf>
    <xf numFmtId="0" fontId="6" fillId="0" borderId="0" xfId="0" applyFont="1" applyAlignment="1">
      <alignment horizontal="right" vertical="top"/>
    </xf>
    <xf numFmtId="0" fontId="62" fillId="0" borderId="0" xfId="0" applyFont="1" applyAlignment="1">
      <alignment vertical="top"/>
    </xf>
    <xf numFmtId="0" fontId="6" fillId="0" borderId="0" xfId="0" applyFont="1" applyFill="1" applyBorder="1" applyAlignment="1">
      <alignment horizontal="center" vertical="top"/>
    </xf>
    <xf numFmtId="0" fontId="0" fillId="0" borderId="0" xfId="0" applyAlignment="1">
      <alignment vertical="top"/>
    </xf>
    <xf numFmtId="0" fontId="0" fillId="2" borderId="123" xfId="0" applyFill="1" applyBorder="1">
      <alignment vertical="center"/>
    </xf>
    <xf numFmtId="0" fontId="0" fillId="10" borderId="124" xfId="0" applyFill="1" applyBorder="1" applyAlignment="1">
      <alignment vertical="center"/>
    </xf>
    <xf numFmtId="0" fontId="0" fillId="0" borderId="125" xfId="0" applyFill="1" applyBorder="1">
      <alignment vertical="center"/>
    </xf>
    <xf numFmtId="0" fontId="0" fillId="0" borderId="126" xfId="0" applyFill="1" applyBorder="1">
      <alignment vertical="center"/>
    </xf>
    <xf numFmtId="49" fontId="0" fillId="0" borderId="125" xfId="0" applyNumberFormat="1" applyFill="1" applyBorder="1">
      <alignment vertical="center"/>
    </xf>
    <xf numFmtId="0" fontId="0" fillId="0" borderId="127" xfId="0" applyFill="1" applyBorder="1">
      <alignment vertical="center"/>
    </xf>
    <xf numFmtId="0" fontId="6" fillId="0" borderId="0" xfId="0" applyFont="1" applyAlignment="1">
      <alignment vertical="top"/>
    </xf>
    <xf numFmtId="0" fontId="6" fillId="0" borderId="0" xfId="0" applyFont="1" applyFill="1" applyAlignment="1">
      <alignment vertical="top" wrapText="1"/>
    </xf>
    <xf numFmtId="0" fontId="41" fillId="0" borderId="0" xfId="0" applyFont="1" applyAlignment="1">
      <alignment vertical="top"/>
    </xf>
    <xf numFmtId="0" fontId="41" fillId="0" borderId="0" xfId="0" applyFont="1" applyFill="1" applyAlignment="1">
      <alignment vertical="top"/>
    </xf>
    <xf numFmtId="49" fontId="41" fillId="0" borderId="0" xfId="0" applyNumberFormat="1" applyFont="1" applyFill="1" applyAlignment="1">
      <alignment horizontal="right" vertical="top"/>
    </xf>
    <xf numFmtId="49" fontId="41" fillId="0" borderId="0" xfId="0" applyNumberFormat="1" applyFont="1" applyFill="1" applyAlignment="1">
      <alignment horizontal="center" vertical="top"/>
    </xf>
    <xf numFmtId="49" fontId="41" fillId="0" borderId="0" xfId="0" applyNumberFormat="1" applyFont="1" applyFill="1" applyAlignment="1">
      <alignment horizontal="left" vertical="top"/>
    </xf>
    <xf numFmtId="49" fontId="41" fillId="12" borderId="0" xfId="0" applyNumberFormat="1" applyFont="1" applyFill="1" applyAlignment="1">
      <alignment horizontal="left" vertical="top"/>
    </xf>
    <xf numFmtId="49" fontId="41" fillId="13" borderId="0" xfId="0" applyNumberFormat="1" applyFont="1" applyFill="1" applyAlignment="1">
      <alignment horizontal="left" vertical="top"/>
    </xf>
    <xf numFmtId="49" fontId="41" fillId="4" borderId="0" xfId="0" applyNumberFormat="1" applyFont="1" applyFill="1" applyAlignment="1">
      <alignment horizontal="left" vertical="top"/>
    </xf>
    <xf numFmtId="49" fontId="41" fillId="2" borderId="0" xfId="0" applyNumberFormat="1" applyFont="1" applyFill="1" applyAlignment="1">
      <alignment horizontal="left" vertical="top"/>
    </xf>
    <xf numFmtId="49" fontId="41" fillId="9" borderId="0" xfId="0" applyNumberFormat="1" applyFont="1" applyFill="1" applyAlignment="1">
      <alignment horizontal="left" vertical="top"/>
    </xf>
    <xf numFmtId="49" fontId="41" fillId="14" borderId="0" xfId="0" applyNumberFormat="1" applyFont="1" applyFill="1" applyAlignment="1">
      <alignment horizontal="left" vertical="top"/>
    </xf>
    <xf numFmtId="49" fontId="41" fillId="15" borderId="0" xfId="0" applyNumberFormat="1" applyFont="1" applyFill="1" applyAlignment="1">
      <alignment horizontal="left" vertical="top"/>
    </xf>
    <xf numFmtId="49" fontId="41" fillId="16" borderId="0" xfId="0" applyNumberFormat="1" applyFont="1" applyFill="1" applyAlignment="1">
      <alignment horizontal="left" vertical="top"/>
    </xf>
    <xf numFmtId="0" fontId="41" fillId="0" borderId="0" xfId="0" applyFont="1" applyFill="1" applyAlignment="1">
      <alignment horizontal="left" vertical="top"/>
    </xf>
    <xf numFmtId="0" fontId="67" fillId="6" borderId="0" xfId="0" applyFont="1" applyFill="1" applyAlignment="1">
      <alignment vertical="top"/>
    </xf>
    <xf numFmtId="0" fontId="41" fillId="3" borderId="0" xfId="0" applyFont="1" applyFill="1" applyAlignment="1">
      <alignment vertical="top"/>
    </xf>
    <xf numFmtId="0" fontId="41" fillId="8" borderId="0" xfId="0" applyFont="1" applyFill="1" applyAlignment="1">
      <alignment vertical="top"/>
    </xf>
    <xf numFmtId="0" fontId="41" fillId="2" borderId="0" xfId="0" applyFont="1" applyFill="1" applyAlignment="1">
      <alignment vertical="top"/>
    </xf>
    <xf numFmtId="0" fontId="41" fillId="7" borderId="0" xfId="0" applyFont="1" applyFill="1" applyAlignment="1">
      <alignment vertical="top"/>
    </xf>
    <xf numFmtId="0" fontId="0" fillId="0" borderId="93" xfId="0" applyBorder="1" applyAlignment="1">
      <alignment vertical="center" wrapText="1"/>
    </xf>
    <xf numFmtId="181" fontId="23" fillId="8" borderId="0" xfId="0" applyNumberFormat="1" applyFont="1" applyFill="1" applyAlignment="1" applyProtection="1">
      <alignment horizontal="left" vertical="center"/>
    </xf>
    <xf numFmtId="0" fontId="0" fillId="8" borderId="0" xfId="0" applyFill="1" applyAlignment="1">
      <alignment horizontal="center" vertical="center" shrinkToFit="1"/>
    </xf>
    <xf numFmtId="0" fontId="0" fillId="0" borderId="0" xfId="0" applyAlignment="1">
      <alignment horizontal="center" vertical="center" shrinkToFit="1"/>
    </xf>
    <xf numFmtId="0" fontId="69" fillId="0" borderId="0" xfId="0" applyFont="1" applyAlignment="1">
      <alignment horizontal="center" vertical="center"/>
    </xf>
    <xf numFmtId="0" fontId="0" fillId="0" borderId="0" xfId="0" applyAlignment="1" applyProtection="1">
      <alignment vertical="center" shrinkToFit="1"/>
    </xf>
    <xf numFmtId="0" fontId="0" fillId="0" borderId="0" xfId="0" applyProtection="1">
      <alignment vertical="center"/>
    </xf>
    <xf numFmtId="181" fontId="25" fillId="0" borderId="0" xfId="0" applyNumberFormat="1" applyFont="1" applyAlignment="1" applyProtection="1">
      <alignment horizontal="center" vertical="center" shrinkToFit="1"/>
    </xf>
    <xf numFmtId="0" fontId="26" fillId="0" borderId="0" xfId="0" applyFont="1" applyAlignment="1">
      <alignment wrapText="1"/>
    </xf>
    <xf numFmtId="0" fontId="27" fillId="0" borderId="0" xfId="0" applyFont="1" applyAlignment="1" applyProtection="1">
      <alignment vertical="center" wrapText="1"/>
    </xf>
    <xf numFmtId="181" fontId="28" fillId="0" borderId="5" xfId="0" applyNumberFormat="1" applyFont="1" applyBorder="1" applyAlignment="1" applyProtection="1">
      <alignment horizontal="center"/>
    </xf>
    <xf numFmtId="0" fontId="0" fillId="0" borderId="0" xfId="0" applyFont="1" applyProtection="1">
      <alignment vertical="center"/>
    </xf>
    <xf numFmtId="0" fontId="27" fillId="0" borderId="0" xfId="0" applyFont="1" applyProtection="1">
      <alignment vertical="center"/>
    </xf>
    <xf numFmtId="181" fontId="30" fillId="0" borderId="0" xfId="0" applyNumberFormat="1" applyFont="1" applyAlignment="1" applyProtection="1">
      <alignment vertical="center"/>
    </xf>
    <xf numFmtId="0" fontId="0" fillId="0" borderId="0" xfId="0" applyFont="1" applyBorder="1" applyAlignment="1" applyProtection="1">
      <alignment horizontal="left" vertical="center"/>
    </xf>
    <xf numFmtId="0" fontId="0" fillId="0" borderId="0" xfId="0" applyFont="1" applyAlignment="1" applyProtection="1">
      <alignment horizontal="left" vertical="center"/>
    </xf>
    <xf numFmtId="0" fontId="0" fillId="0" borderId="0" xfId="0" applyFont="1" applyBorder="1" applyProtection="1">
      <alignment vertical="center"/>
    </xf>
    <xf numFmtId="0" fontId="32" fillId="0" borderId="3" xfId="0" applyFont="1" applyBorder="1" applyAlignment="1" applyProtection="1">
      <alignment horizontal="left" vertical="center"/>
    </xf>
    <xf numFmtId="0" fontId="32" fillId="0" borderId="0" xfId="0" applyFont="1" applyFill="1" applyBorder="1" applyAlignment="1" applyProtection="1">
      <alignment horizontal="left" vertical="center" wrapText="1"/>
    </xf>
    <xf numFmtId="0" fontId="32" fillId="11" borderId="8" xfId="0" applyFont="1" applyFill="1" applyBorder="1" applyAlignment="1" applyProtection="1">
      <alignment horizontal="left" vertical="center" wrapText="1"/>
      <protection locked="0"/>
    </xf>
    <xf numFmtId="181" fontId="31" fillId="0" borderId="0" xfId="0" applyNumberFormat="1" applyFont="1" applyBorder="1" applyAlignment="1" applyProtection="1">
      <alignment horizontal="center" vertical="center" wrapText="1"/>
    </xf>
    <xf numFmtId="0" fontId="0" fillId="0" borderId="0" xfId="0" applyFont="1" applyAlignment="1" applyProtection="1">
      <alignment vertical="center"/>
    </xf>
    <xf numFmtId="0" fontId="27" fillId="0" borderId="0" xfId="0" applyFont="1" applyBorder="1" applyAlignment="1" applyProtection="1">
      <alignment vertical="center" wrapText="1"/>
    </xf>
    <xf numFmtId="0" fontId="34" fillId="0" borderId="0" xfId="0" applyFont="1" applyBorder="1" applyAlignment="1" applyProtection="1">
      <alignment vertical="top" wrapText="1"/>
    </xf>
    <xf numFmtId="0" fontId="0" fillId="0" borderId="0" xfId="0" applyFont="1" applyBorder="1" applyAlignment="1" applyProtection="1">
      <alignment vertical="center"/>
    </xf>
    <xf numFmtId="0" fontId="0" fillId="0" borderId="0" xfId="0" applyFill="1" applyAlignment="1" applyProtection="1">
      <alignment vertical="center" shrinkToFit="1"/>
    </xf>
    <xf numFmtId="0" fontId="0" fillId="0" borderId="0" xfId="0" applyAlignment="1" applyProtection="1">
      <alignment vertical="center"/>
    </xf>
    <xf numFmtId="0" fontId="27" fillId="0" borderId="0" xfId="0" applyFont="1" applyBorder="1" applyAlignment="1" applyProtection="1">
      <alignment horizontal="right" vertical="top" wrapText="1"/>
    </xf>
    <xf numFmtId="0" fontId="0" fillId="0" borderId="0" xfId="0" applyBorder="1" applyAlignment="1" applyProtection="1">
      <alignment vertical="center" shrinkToFit="1"/>
    </xf>
    <xf numFmtId="181" fontId="31" fillId="0" borderId="0" xfId="0" applyNumberFormat="1" applyFont="1" applyBorder="1" applyAlignment="1" applyProtection="1">
      <alignment horizontal="center" vertical="top" wrapText="1"/>
    </xf>
    <xf numFmtId="0" fontId="34" fillId="0" borderId="0" xfId="0" applyFont="1" applyBorder="1" applyAlignment="1" applyProtection="1">
      <alignment vertical="center" wrapText="1"/>
    </xf>
    <xf numFmtId="0" fontId="0" fillId="0" borderId="0" xfId="0" applyFill="1" applyAlignment="1" applyProtection="1">
      <alignment vertical="center"/>
    </xf>
    <xf numFmtId="181" fontId="0" fillId="0" borderId="0" xfId="0" applyNumberFormat="1" applyFont="1" applyBorder="1" applyProtection="1">
      <alignment vertical="center"/>
    </xf>
    <xf numFmtId="0" fontId="0" fillId="0" borderId="0" xfId="0" applyFill="1" applyBorder="1" applyAlignment="1" applyProtection="1">
      <alignment vertical="center" shrinkToFit="1"/>
    </xf>
    <xf numFmtId="0" fontId="0" fillId="0" borderId="0" xfId="0" applyBorder="1" applyProtection="1">
      <alignment vertical="center"/>
    </xf>
    <xf numFmtId="0" fontId="32" fillId="11" borderId="5" xfId="0" applyFont="1" applyFill="1" applyBorder="1" applyAlignment="1" applyProtection="1">
      <alignment horizontal="left" vertical="center" wrapText="1"/>
      <protection locked="0"/>
    </xf>
    <xf numFmtId="181" fontId="0" fillId="0" borderId="0" xfId="0" applyNumberFormat="1" applyFont="1" applyBorder="1" applyAlignment="1" applyProtection="1">
      <alignment horizontal="center" vertical="center" wrapText="1"/>
    </xf>
    <xf numFmtId="0" fontId="0" fillId="0" borderId="0" xfId="0" applyBorder="1" applyAlignment="1" applyProtection="1">
      <alignment vertical="center"/>
    </xf>
    <xf numFmtId="181" fontId="0" fillId="0" borderId="0" xfId="0" applyNumberFormat="1" applyFont="1" applyAlignment="1" applyProtection="1">
      <alignment horizontal="center" vertical="center"/>
    </xf>
    <xf numFmtId="0" fontId="36" fillId="0" borderId="3" xfId="0" applyFont="1" applyBorder="1" applyAlignment="1" applyProtection="1">
      <alignment vertical="center" wrapText="1"/>
    </xf>
    <xf numFmtId="0" fontId="0" fillId="0" borderId="3" xfId="0" applyFont="1" applyBorder="1" applyAlignment="1" applyProtection="1">
      <alignment vertical="center" wrapText="1"/>
    </xf>
    <xf numFmtId="0" fontId="0" fillId="0" borderId="3" xfId="0" applyFont="1" applyFill="1" applyBorder="1" applyAlignment="1" applyProtection="1">
      <alignment vertical="center" wrapText="1"/>
    </xf>
    <xf numFmtId="0" fontId="32" fillId="11" borderId="5" xfId="0" applyFont="1" applyFill="1" applyBorder="1" applyAlignment="1" applyProtection="1">
      <alignment vertical="center" wrapText="1"/>
      <protection locked="0"/>
    </xf>
    <xf numFmtId="181" fontId="0" fillId="0" borderId="0" xfId="0" applyNumberFormat="1" applyFont="1" applyBorder="1" applyAlignment="1" applyProtection="1">
      <alignment horizontal="center" vertical="top" wrapText="1"/>
    </xf>
    <xf numFmtId="0" fontId="32" fillId="0" borderId="0" xfId="0" applyFont="1" applyBorder="1" applyAlignment="1" applyProtection="1">
      <alignment horizontal="left" vertical="center"/>
    </xf>
    <xf numFmtId="0" fontId="32" fillId="11" borderId="7" xfId="0" applyFont="1" applyFill="1" applyBorder="1" applyAlignment="1" applyProtection="1">
      <alignment horizontal="center" vertical="center" wrapText="1"/>
      <protection locked="0"/>
    </xf>
    <xf numFmtId="181" fontId="0" fillId="0" borderId="0" xfId="0" applyNumberFormat="1" applyFont="1" applyBorder="1" applyAlignment="1" applyProtection="1">
      <alignment horizontal="center" vertical="center"/>
    </xf>
    <xf numFmtId="0" fontId="0" fillId="0" borderId="3" xfId="0" applyFont="1" applyBorder="1" applyAlignment="1" applyProtection="1">
      <alignment horizontal="left" vertical="center" wrapText="1"/>
    </xf>
    <xf numFmtId="0" fontId="32" fillId="0" borderId="0" xfId="0" applyFont="1" applyFill="1" applyBorder="1" applyAlignment="1" applyProtection="1">
      <alignment horizontal="center" vertical="center" wrapText="1"/>
      <protection locked="0"/>
    </xf>
    <xf numFmtId="0" fontId="32" fillId="0" borderId="0" xfId="0" applyFont="1" applyFill="1" applyBorder="1" applyAlignment="1" applyProtection="1">
      <alignment horizontal="left" vertical="center" wrapText="1"/>
      <protection locked="0"/>
    </xf>
    <xf numFmtId="0" fontId="0" fillId="0" borderId="0" xfId="0" applyBorder="1" applyAlignment="1">
      <alignment horizontal="center" vertical="center" wrapText="1"/>
    </xf>
    <xf numFmtId="0" fontId="0" fillId="0" borderId="3" xfId="0" applyFont="1" applyFill="1" applyBorder="1" applyAlignment="1" applyProtection="1">
      <alignment horizontal="left" vertical="center" wrapText="1"/>
    </xf>
    <xf numFmtId="0" fontId="36" fillId="0" borderId="0" xfId="0" applyFont="1" applyProtection="1">
      <alignment vertical="center"/>
    </xf>
    <xf numFmtId="0" fontId="36" fillId="0" borderId="0" xfId="0" applyFont="1" applyAlignment="1" applyProtection="1">
      <alignment vertical="center"/>
    </xf>
    <xf numFmtId="181" fontId="36" fillId="0" borderId="0" xfId="0" applyNumberFormat="1" applyFont="1" applyBorder="1" applyAlignment="1" applyProtection="1">
      <alignment horizontal="center" vertical="center" wrapText="1"/>
    </xf>
    <xf numFmtId="181" fontId="41" fillId="0" borderId="0" xfId="0" applyNumberFormat="1" applyFont="1" applyBorder="1" applyAlignment="1" applyProtection="1">
      <alignment horizontal="center" vertical="center" wrapText="1"/>
    </xf>
    <xf numFmtId="0" fontId="47" fillId="0" borderId="0" xfId="0" applyFont="1" applyBorder="1" applyAlignment="1" applyProtection="1">
      <alignment vertical="top" wrapText="1"/>
    </xf>
    <xf numFmtId="181" fontId="36" fillId="0" borderId="0" xfId="0" applyNumberFormat="1" applyFont="1" applyBorder="1" applyAlignment="1" applyProtection="1">
      <alignment horizontal="center" vertical="center"/>
    </xf>
    <xf numFmtId="0" fontId="36" fillId="0" borderId="0" xfId="0" applyFont="1" applyBorder="1" applyAlignment="1" applyProtection="1">
      <alignment horizontal="left" vertical="center"/>
    </xf>
    <xf numFmtId="0" fontId="49" fillId="0" borderId="0" xfId="0" applyFont="1" applyBorder="1" applyAlignment="1" applyProtection="1">
      <alignment horizontal="center" vertical="center"/>
    </xf>
    <xf numFmtId="0" fontId="50" fillId="0" borderId="0" xfId="0" applyFont="1" applyBorder="1" applyAlignment="1" applyProtection="1">
      <alignment vertical="center"/>
    </xf>
    <xf numFmtId="182" fontId="50" fillId="0" borderId="0" xfId="0" applyNumberFormat="1" applyFont="1" applyBorder="1" applyAlignment="1" applyProtection="1">
      <alignment horizontal="center" vertical="center"/>
    </xf>
    <xf numFmtId="182" fontId="51" fillId="0" borderId="0" xfId="0" applyNumberFormat="1" applyFont="1" applyBorder="1" applyAlignment="1" applyProtection="1">
      <alignment horizontal="center" vertical="center"/>
    </xf>
    <xf numFmtId="181" fontId="36" fillId="0" borderId="0" xfId="0" applyNumberFormat="1" applyFont="1" applyBorder="1" applyAlignment="1" applyProtection="1">
      <alignment horizontal="center" vertical="top" wrapText="1"/>
    </xf>
    <xf numFmtId="0" fontId="36" fillId="0" borderId="0" xfId="0" applyFont="1" applyBorder="1" applyProtection="1">
      <alignment vertical="center"/>
    </xf>
    <xf numFmtId="0" fontId="36" fillId="11" borderId="3" xfId="0" applyFont="1" applyFill="1" applyBorder="1" applyAlignment="1" applyProtection="1">
      <alignment vertical="center" wrapText="1"/>
      <protection locked="0"/>
    </xf>
    <xf numFmtId="0" fontId="46" fillId="11" borderId="8" xfId="0" applyFont="1" applyFill="1" applyBorder="1" applyAlignment="1" applyProtection="1">
      <alignment horizontal="left" vertical="center" wrapText="1"/>
      <protection locked="0"/>
    </xf>
    <xf numFmtId="0" fontId="36" fillId="0" borderId="0" xfId="0" applyFont="1" applyBorder="1" applyAlignment="1">
      <alignment horizontal="center" vertical="center" wrapText="1"/>
    </xf>
    <xf numFmtId="181" fontId="36" fillId="0" borderId="0" xfId="0" applyNumberFormat="1" applyFont="1" applyBorder="1" applyProtection="1">
      <alignment vertical="center"/>
    </xf>
    <xf numFmtId="0" fontId="0" fillId="0" borderId="5" xfId="0" applyFont="1" applyBorder="1" applyAlignment="1" applyProtection="1">
      <alignment horizontal="center" vertical="center"/>
    </xf>
    <xf numFmtId="0" fontId="48" fillId="0" borderId="17" xfId="0" applyFont="1" applyBorder="1" applyAlignment="1" applyProtection="1">
      <alignment horizontal="center" vertical="center"/>
    </xf>
    <xf numFmtId="184" fontId="51" fillId="0" borderId="0" xfId="0" applyNumberFormat="1" applyFont="1" applyBorder="1" applyAlignment="1" applyProtection="1">
      <alignment horizontal="center" vertical="center"/>
    </xf>
    <xf numFmtId="0" fontId="55" fillId="0" borderId="0" xfId="0" applyFont="1" applyBorder="1" applyAlignment="1" applyProtection="1">
      <alignment vertical="center" wrapText="1"/>
    </xf>
    <xf numFmtId="0" fontId="56" fillId="0" borderId="0" xfId="0" applyFont="1" applyBorder="1" applyAlignment="1" applyProtection="1">
      <alignment horizontal="left" vertical="center"/>
    </xf>
    <xf numFmtId="0" fontId="49" fillId="0" borderId="71" xfId="0" applyFont="1" applyBorder="1" applyAlignment="1" applyProtection="1">
      <alignment horizontal="center" vertical="center"/>
    </xf>
    <xf numFmtId="186" fontId="51" fillId="0" borderId="0" xfId="0" applyNumberFormat="1" applyFont="1" applyBorder="1" applyAlignment="1" applyProtection="1">
      <alignment horizontal="center" vertical="center"/>
    </xf>
    <xf numFmtId="181" fontId="0" fillId="0" borderId="0" xfId="0" applyNumberFormat="1" applyAlignment="1" applyProtection="1">
      <alignment horizontal="center" vertical="center"/>
    </xf>
    <xf numFmtId="181" fontId="0" fillId="0" borderId="0" xfId="0" applyNumberFormat="1" applyAlignment="1" applyProtection="1">
      <alignment vertical="center"/>
    </xf>
    <xf numFmtId="0" fontId="31" fillId="0" borderId="0" xfId="2" applyFont="1" applyAlignment="1">
      <alignment horizontal="right" vertical="center" shrinkToFit="1"/>
    </xf>
    <xf numFmtId="0" fontId="0" fillId="2" borderId="128" xfId="0" applyFill="1" applyBorder="1">
      <alignment vertical="center"/>
    </xf>
    <xf numFmtId="0" fontId="0" fillId="0" borderId="50" xfId="0" applyFill="1" applyBorder="1">
      <alignment vertical="center"/>
    </xf>
    <xf numFmtId="0" fontId="0" fillId="2" borderId="129" xfId="0" applyFill="1" applyBorder="1">
      <alignment vertical="center"/>
    </xf>
    <xf numFmtId="0" fontId="0" fillId="2" borderId="100" xfId="0" applyFill="1" applyBorder="1">
      <alignment vertical="center"/>
    </xf>
    <xf numFmtId="0" fontId="0" fillId="2" borderId="130" xfId="0" applyFill="1" applyBorder="1">
      <alignment vertical="center"/>
    </xf>
    <xf numFmtId="0" fontId="0" fillId="2" borderId="131" xfId="0" applyFill="1" applyBorder="1">
      <alignment vertical="center"/>
    </xf>
    <xf numFmtId="0" fontId="0" fillId="0" borderId="132" xfId="0" applyFill="1" applyBorder="1" applyAlignment="1">
      <alignment vertical="center" wrapText="1"/>
    </xf>
    <xf numFmtId="0" fontId="0" fillId="0" borderId="133" xfId="0" applyFill="1" applyBorder="1">
      <alignment vertical="center"/>
    </xf>
    <xf numFmtId="0" fontId="0" fillId="0" borderId="134" xfId="0" applyFill="1" applyBorder="1">
      <alignment vertical="center"/>
    </xf>
    <xf numFmtId="49" fontId="0" fillId="0" borderId="134" xfId="0" applyNumberFormat="1" applyFill="1" applyBorder="1">
      <alignment vertical="center"/>
    </xf>
    <xf numFmtId="0" fontId="0" fillId="0" borderId="135" xfId="0" applyFill="1" applyBorder="1">
      <alignment vertical="center"/>
    </xf>
    <xf numFmtId="0" fontId="0" fillId="2" borderId="136" xfId="0" applyFill="1" applyBorder="1">
      <alignment vertical="center"/>
    </xf>
    <xf numFmtId="0" fontId="0" fillId="2" borderId="137" xfId="0" applyFill="1" applyBorder="1">
      <alignment vertical="center"/>
    </xf>
    <xf numFmtId="0" fontId="0" fillId="2" borderId="137" xfId="0" applyFill="1" applyBorder="1" applyAlignment="1">
      <alignment vertical="center" shrinkToFit="1"/>
    </xf>
    <xf numFmtId="0" fontId="0" fillId="0" borderId="50" xfId="0" applyBorder="1" applyAlignment="1">
      <alignment horizontal="center" vertical="center" wrapText="1"/>
    </xf>
    <xf numFmtId="0" fontId="41" fillId="0" borderId="0" xfId="0" applyFont="1" applyAlignment="1">
      <alignment horizontal="left" vertical="top" wrapText="1"/>
    </xf>
    <xf numFmtId="0" fontId="41" fillId="0" borderId="0" xfId="0" applyFont="1" applyFill="1" applyAlignment="1">
      <alignment horizontal="left" vertical="top" wrapText="1"/>
    </xf>
    <xf numFmtId="0" fontId="4" fillId="0" borderId="17" xfId="0" applyFont="1" applyBorder="1" applyAlignment="1">
      <alignment horizontal="left" vertical="center" wrapText="1"/>
    </xf>
    <xf numFmtId="0" fontId="41" fillId="0" borderId="0" xfId="0" applyFont="1" applyAlignment="1">
      <alignment horizontal="right" vertical="top"/>
    </xf>
    <xf numFmtId="0" fontId="6" fillId="0" borderId="2" xfId="0" applyFont="1" applyFill="1" applyBorder="1" applyAlignment="1">
      <alignment horizontal="left" vertical="center"/>
    </xf>
    <xf numFmtId="0" fontId="6" fillId="0" borderId="0" xfId="0" applyFont="1" applyAlignment="1">
      <alignment vertical="top"/>
    </xf>
    <xf numFmtId="0" fontId="6" fillId="0" borderId="0" xfId="0" applyFont="1" applyFill="1" applyAlignment="1">
      <alignment vertical="top" wrapText="1"/>
    </xf>
    <xf numFmtId="0" fontId="6" fillId="0" borderId="0" xfId="0" applyFont="1" applyFill="1" applyAlignment="1">
      <alignment vertical="top"/>
    </xf>
    <xf numFmtId="180" fontId="6" fillId="0" borderId="0" xfId="0" applyNumberFormat="1" applyFont="1" applyFill="1" applyBorder="1" applyAlignment="1">
      <alignment vertical="center"/>
    </xf>
    <xf numFmtId="0" fontId="6" fillId="2" borderId="2" xfId="0" applyFont="1" applyFill="1" applyBorder="1" applyAlignment="1">
      <alignment vertical="top"/>
    </xf>
    <xf numFmtId="0" fontId="6" fillId="2" borderId="0" xfId="0" applyFont="1" applyFill="1" applyBorder="1" applyAlignment="1">
      <alignment vertical="top"/>
    </xf>
    <xf numFmtId="0" fontId="6" fillId="2" borderId="0" xfId="0" applyFont="1" applyFill="1" applyBorder="1" applyAlignment="1">
      <alignment horizontal="center" vertical="center"/>
    </xf>
    <xf numFmtId="0" fontId="0" fillId="0" borderId="0" xfId="0" applyFill="1" applyProtection="1">
      <alignment vertical="center"/>
    </xf>
    <xf numFmtId="0" fontId="0" fillId="0" borderId="0" xfId="0" applyFill="1" applyBorder="1" applyProtection="1">
      <alignment vertical="center"/>
    </xf>
    <xf numFmtId="0" fontId="0" fillId="0" borderId="0" xfId="0" applyFill="1" applyBorder="1" applyAlignment="1" applyProtection="1">
      <alignment vertical="center"/>
    </xf>
    <xf numFmtId="0" fontId="0" fillId="5" borderId="92" xfId="0" applyFill="1" applyBorder="1" applyAlignment="1">
      <alignment horizontal="center" vertical="center" wrapText="1"/>
    </xf>
    <xf numFmtId="0" fontId="0" fillId="5" borderId="92" xfId="0" applyFill="1" applyBorder="1" applyAlignment="1">
      <alignment horizontal="center" vertical="center"/>
    </xf>
    <xf numFmtId="0" fontId="0" fillId="5" borderId="118" xfId="0" applyFill="1" applyBorder="1" applyAlignment="1">
      <alignment vertical="center" wrapText="1"/>
    </xf>
    <xf numFmtId="0" fontId="0" fillId="5" borderId="92" xfId="0" applyFill="1" applyBorder="1" applyAlignment="1">
      <alignment vertical="center" wrapText="1"/>
    </xf>
    <xf numFmtId="0" fontId="0" fillId="5" borderId="0" xfId="0" applyFill="1" applyBorder="1">
      <alignment vertical="center"/>
    </xf>
    <xf numFmtId="0" fontId="0" fillId="0" borderId="141" xfId="0" applyFill="1" applyBorder="1">
      <alignment vertical="center"/>
    </xf>
    <xf numFmtId="0" fontId="0" fillId="0" borderId="142" xfId="0" applyFill="1" applyBorder="1">
      <alignment vertical="center"/>
    </xf>
    <xf numFmtId="0" fontId="0" fillId="2" borderId="140" xfId="0" applyFill="1" applyBorder="1" applyAlignment="1">
      <alignment vertical="center" wrapText="1"/>
    </xf>
    <xf numFmtId="0" fontId="0" fillId="2" borderId="143" xfId="0" applyFill="1" applyBorder="1" applyAlignment="1">
      <alignment vertical="center" wrapText="1"/>
    </xf>
    <xf numFmtId="0" fontId="0" fillId="0" borderId="144" xfId="0" applyFill="1" applyBorder="1">
      <alignment vertical="center"/>
    </xf>
    <xf numFmtId="0" fontId="0" fillId="0" borderId="145" xfId="0" applyFill="1" applyBorder="1">
      <alignment vertical="center"/>
    </xf>
    <xf numFmtId="0" fontId="0" fillId="0" borderId="141" xfId="0" applyFill="1" applyBorder="1" applyAlignment="1">
      <alignment vertical="center" wrapText="1"/>
    </xf>
    <xf numFmtId="0" fontId="72" fillId="0" borderId="0" xfId="0" applyFont="1" applyAlignment="1">
      <alignment vertical="top"/>
    </xf>
    <xf numFmtId="0" fontId="0" fillId="2" borderId="150" xfId="0" applyFill="1" applyBorder="1">
      <alignment vertical="center"/>
    </xf>
    <xf numFmtId="0" fontId="0" fillId="2" borderId="148" xfId="0" applyFill="1" applyBorder="1">
      <alignment vertical="center"/>
    </xf>
    <xf numFmtId="0" fontId="6" fillId="0" borderId="0" xfId="0" applyFont="1" applyFill="1" applyBorder="1" applyAlignment="1">
      <alignment horizontal="left" vertical="top" wrapText="1"/>
    </xf>
    <xf numFmtId="0" fontId="0" fillId="10" borderId="147" xfId="0" applyFill="1" applyBorder="1" applyAlignment="1">
      <alignment vertical="center" shrinkToFit="1"/>
    </xf>
    <xf numFmtId="0" fontId="0" fillId="10" borderId="43" xfId="0" applyFill="1" applyBorder="1" applyAlignment="1">
      <alignment vertical="center" shrinkToFit="1"/>
    </xf>
    <xf numFmtId="0" fontId="0" fillId="10" borderId="44" xfId="0" applyFill="1" applyBorder="1" applyAlignment="1">
      <alignment vertical="center" shrinkToFit="1"/>
    </xf>
    <xf numFmtId="0" fontId="0" fillId="10" borderId="68" xfId="0" applyFill="1" applyBorder="1" applyAlignment="1">
      <alignment vertical="center" shrinkToFit="1"/>
    </xf>
    <xf numFmtId="0" fontId="0" fillId="10" borderId="32" xfId="0" applyFill="1" applyBorder="1" applyAlignment="1">
      <alignment vertical="center" shrinkToFit="1"/>
    </xf>
    <xf numFmtId="0" fontId="0" fillId="10" borderId="33" xfId="0" applyFill="1" applyBorder="1" applyAlignment="1">
      <alignment vertical="center" shrinkToFit="1"/>
    </xf>
    <xf numFmtId="0" fontId="0" fillId="10" borderId="151" xfId="0" applyFill="1" applyBorder="1" applyAlignment="1">
      <alignment vertical="center" shrinkToFit="1"/>
    </xf>
    <xf numFmtId="0" fontId="0" fillId="10" borderId="40" xfId="0" applyFill="1" applyBorder="1" applyAlignment="1">
      <alignment vertical="center" shrinkToFit="1"/>
    </xf>
    <xf numFmtId="0" fontId="0" fillId="10" borderId="41" xfId="0" applyFill="1" applyBorder="1" applyAlignment="1">
      <alignment vertical="center" shrinkToFit="1"/>
    </xf>
    <xf numFmtId="0" fontId="0" fillId="10" borderId="152" xfId="0" applyFill="1" applyBorder="1" applyAlignment="1">
      <alignment vertical="center" shrinkToFit="1"/>
    </xf>
    <xf numFmtId="0" fontId="0" fillId="10" borderId="153" xfId="0" applyFill="1" applyBorder="1" applyAlignment="1">
      <alignment vertical="center" shrinkToFit="1"/>
    </xf>
    <xf numFmtId="0" fontId="0" fillId="10" borderId="154" xfId="0" applyFill="1" applyBorder="1" applyAlignment="1">
      <alignment vertical="center" shrinkToFit="1"/>
    </xf>
    <xf numFmtId="0" fontId="0" fillId="10" borderId="155" xfId="0" applyFill="1" applyBorder="1" applyAlignment="1">
      <alignment vertical="center" shrinkToFit="1"/>
    </xf>
    <xf numFmtId="0" fontId="0" fillId="10" borderId="156" xfId="0" applyFill="1" applyBorder="1" applyAlignment="1">
      <alignment vertical="center" shrinkToFit="1"/>
    </xf>
    <xf numFmtId="0" fontId="0" fillId="10" borderId="157" xfId="0" applyFill="1" applyBorder="1" applyAlignment="1">
      <alignment vertical="center" shrinkToFit="1"/>
    </xf>
    <xf numFmtId="0" fontId="0" fillId="10" borderId="158" xfId="0" applyFill="1" applyBorder="1" applyAlignment="1">
      <alignment vertical="center" shrinkToFit="1"/>
    </xf>
    <xf numFmtId="0" fontId="0" fillId="10" borderId="146" xfId="0" applyFill="1" applyBorder="1" applyAlignment="1">
      <alignment vertical="center" shrinkToFit="1"/>
    </xf>
    <xf numFmtId="0" fontId="0" fillId="10" borderId="35" xfId="0" applyFill="1" applyBorder="1" applyAlignment="1">
      <alignment vertical="center" shrinkToFit="1"/>
    </xf>
    <xf numFmtId="0" fontId="0" fillId="10" borderId="36" xfId="0" applyFill="1" applyBorder="1" applyAlignment="1">
      <alignment vertical="center" shrinkToFit="1"/>
    </xf>
    <xf numFmtId="0" fontId="73" fillId="0" borderId="0" xfId="0" applyFont="1" applyAlignment="1">
      <alignment vertical="center"/>
    </xf>
    <xf numFmtId="0" fontId="6" fillId="0" borderId="2" xfId="0" applyFont="1" applyBorder="1">
      <alignment vertical="center"/>
    </xf>
    <xf numFmtId="0" fontId="74" fillId="2" borderId="149" xfId="0" applyFont="1" applyFill="1" applyBorder="1">
      <alignment vertical="center"/>
    </xf>
    <xf numFmtId="0" fontId="4" fillId="0" borderId="17" xfId="0" applyFont="1" applyBorder="1" applyAlignment="1">
      <alignment horizontal="left" vertical="center" wrapText="1"/>
    </xf>
    <xf numFmtId="0" fontId="6" fillId="0" borderId="0" xfId="0" applyFont="1" applyAlignment="1">
      <alignment vertical="top"/>
    </xf>
    <xf numFmtId="0" fontId="6" fillId="0" borderId="0" xfId="0" applyFont="1" applyFill="1" applyAlignment="1">
      <alignment horizontal="center" vertical="center"/>
    </xf>
    <xf numFmtId="0" fontId="6" fillId="0" borderId="0" xfId="0" applyFont="1" applyFill="1" applyBorder="1" applyAlignment="1">
      <alignment horizontal="left" vertical="top" wrapText="1" shrinkToFit="1"/>
    </xf>
    <xf numFmtId="0" fontId="6" fillId="0" borderId="0" xfId="0" applyFont="1" applyFill="1" applyBorder="1" applyAlignment="1">
      <alignment horizontal="left" vertical="top" wrapText="1"/>
    </xf>
    <xf numFmtId="0" fontId="6" fillId="0" borderId="0" xfId="0" applyFont="1" applyFill="1" applyAlignment="1">
      <alignment vertical="top" shrinkToFit="1"/>
    </xf>
    <xf numFmtId="0" fontId="6" fillId="0" borderId="0" xfId="0" applyFont="1" applyAlignment="1">
      <alignment vertical="top"/>
    </xf>
    <xf numFmtId="0" fontId="6" fillId="0" borderId="0" xfId="0" applyFont="1" applyFill="1" applyAlignment="1">
      <alignment vertical="top" wrapText="1"/>
    </xf>
    <xf numFmtId="0" fontId="6" fillId="0" borderId="0" xfId="0" applyFont="1" applyFill="1" applyAlignment="1">
      <alignment vertical="top"/>
    </xf>
    <xf numFmtId="0" fontId="0" fillId="0" borderId="144" xfId="0" applyFill="1" applyBorder="1" applyAlignment="1">
      <alignment vertical="center" wrapText="1"/>
    </xf>
    <xf numFmtId="0" fontId="0" fillId="5" borderId="141" xfId="0" applyFill="1" applyBorder="1">
      <alignment vertical="center"/>
    </xf>
    <xf numFmtId="0" fontId="6" fillId="0" borderId="0" xfId="0" applyFont="1" applyAlignment="1">
      <alignment vertical="top" wrapText="1"/>
    </xf>
    <xf numFmtId="0" fontId="6" fillId="0" borderId="0" xfId="0" applyFont="1" applyBorder="1" applyAlignment="1">
      <alignment horizontal="left" vertical="top" wrapText="1"/>
    </xf>
    <xf numFmtId="0" fontId="6" fillId="0" borderId="2"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7" xfId="0" applyFont="1" applyFill="1" applyBorder="1" applyAlignment="1">
      <alignment horizontal="left" vertical="center"/>
    </xf>
    <xf numFmtId="0" fontId="6" fillId="0" borderId="7" xfId="0" applyFont="1" applyFill="1" applyBorder="1" applyAlignment="1">
      <alignment horizontal="left" vertical="center" shrinkToFit="1"/>
    </xf>
    <xf numFmtId="0" fontId="6" fillId="0" borderId="2" xfId="0" applyFont="1" applyFill="1" applyBorder="1" applyAlignment="1">
      <alignment horizontal="left" vertical="center" shrinkToFit="1"/>
    </xf>
    <xf numFmtId="0" fontId="6" fillId="0" borderId="0" xfId="0" applyFont="1" applyFill="1" applyBorder="1" applyAlignment="1">
      <alignment horizontal="left" vertical="top" wrapText="1"/>
    </xf>
    <xf numFmtId="0" fontId="6" fillId="0" borderId="0" xfId="0" applyFont="1" applyAlignment="1">
      <alignment horizontal="left" vertical="center"/>
    </xf>
    <xf numFmtId="0" fontId="6" fillId="0" borderId="0" xfId="0" applyFont="1" applyFill="1" applyAlignment="1">
      <alignment vertical="center" shrinkToFit="1"/>
    </xf>
    <xf numFmtId="0" fontId="6" fillId="0" borderId="13" xfId="0" applyFont="1" applyFill="1" applyBorder="1" applyAlignment="1">
      <alignment horizontal="center" vertical="center" wrapText="1"/>
    </xf>
    <xf numFmtId="176" fontId="6" fillId="0" borderId="13" xfId="0" applyNumberFormat="1" applyFont="1" applyFill="1" applyBorder="1" applyAlignment="1">
      <alignment horizontal="center" vertical="center" shrinkToFit="1"/>
    </xf>
    <xf numFmtId="0" fontId="6" fillId="0" borderId="13" xfId="0" applyFont="1" applyFill="1" applyBorder="1" applyAlignment="1">
      <alignment horizontal="left" vertical="center" wrapText="1"/>
    </xf>
    <xf numFmtId="0" fontId="6" fillId="0" borderId="13" xfId="0" applyFont="1" applyFill="1" applyBorder="1" applyAlignment="1">
      <alignment horizontal="left" vertical="top" wrapText="1"/>
    </xf>
    <xf numFmtId="0" fontId="6" fillId="0" borderId="2" xfId="0" applyFont="1" applyFill="1" applyBorder="1" applyAlignment="1">
      <alignment horizontal="center" vertical="center"/>
    </xf>
    <xf numFmtId="0" fontId="6" fillId="0" borderId="0" xfId="0" applyFont="1" applyFill="1" applyAlignment="1">
      <alignment horizontal="left" vertical="top" wrapText="1"/>
    </xf>
    <xf numFmtId="0" fontId="6" fillId="0" borderId="0" xfId="0" applyFont="1" applyAlignment="1">
      <alignment vertical="top"/>
    </xf>
    <xf numFmtId="0" fontId="6" fillId="0" borderId="0" xfId="0" applyFont="1" applyFill="1" applyAlignment="1">
      <alignment vertical="top" wrapText="1"/>
    </xf>
    <xf numFmtId="0" fontId="6" fillId="0" borderId="0" xfId="0" applyFont="1" applyFill="1" applyAlignment="1">
      <alignment vertical="top"/>
    </xf>
    <xf numFmtId="0" fontId="6" fillId="0" borderId="0" xfId="0" applyFont="1" applyBorder="1" applyAlignment="1">
      <alignment vertical="top" wrapText="1" shrinkToFit="1"/>
    </xf>
    <xf numFmtId="0" fontId="0" fillId="0" borderId="92" xfId="0" applyFill="1" applyBorder="1" applyAlignment="1">
      <alignment horizontal="center" vertical="center" wrapText="1"/>
    </xf>
    <xf numFmtId="0" fontId="0" fillId="6" borderId="92" xfId="0" applyFill="1" applyBorder="1" applyAlignment="1">
      <alignment vertical="center" wrapText="1"/>
    </xf>
    <xf numFmtId="0" fontId="11" fillId="10" borderId="0" xfId="0" applyFont="1" applyFill="1" applyBorder="1" applyAlignment="1">
      <alignment horizontal="left" vertical="center"/>
    </xf>
    <xf numFmtId="0" fontId="74" fillId="10" borderId="0" xfId="0" applyFont="1" applyFill="1" applyBorder="1">
      <alignment vertical="center"/>
    </xf>
    <xf numFmtId="0" fontId="68" fillId="20" borderId="0" xfId="0" applyFont="1" applyFill="1">
      <alignment vertical="center"/>
    </xf>
    <xf numFmtId="0" fontId="0" fillId="20" borderId="0" xfId="0" applyFill="1">
      <alignment vertical="center"/>
    </xf>
    <xf numFmtId="0" fontId="0" fillId="20" borderId="0" xfId="0" applyFill="1" applyAlignment="1">
      <alignment vertical="center"/>
    </xf>
    <xf numFmtId="0" fontId="41" fillId="20" borderId="0" xfId="0" applyFont="1" applyFill="1">
      <alignment vertical="center"/>
    </xf>
    <xf numFmtId="0" fontId="0" fillId="2" borderId="17" xfId="0" applyFill="1" applyBorder="1" applyAlignment="1">
      <alignment vertical="center" wrapText="1"/>
    </xf>
    <xf numFmtId="0" fontId="0" fillId="0" borderId="17" xfId="0" applyFill="1" applyBorder="1">
      <alignment vertical="center"/>
    </xf>
    <xf numFmtId="0" fontId="0" fillId="0" borderId="17" xfId="0" applyFill="1" applyBorder="1" applyAlignment="1">
      <alignment vertical="center"/>
    </xf>
    <xf numFmtId="0" fontId="0" fillId="2" borderId="0" xfId="0" applyFill="1" applyAlignment="1">
      <alignment vertical="center"/>
    </xf>
    <xf numFmtId="0" fontId="4" fillId="0" borderId="17" xfId="0" applyFont="1" applyBorder="1" applyAlignment="1">
      <alignment horizontal="left" vertical="center" wrapText="1"/>
    </xf>
    <xf numFmtId="0" fontId="6" fillId="0" borderId="0" xfId="0" applyFont="1" applyFill="1" applyAlignment="1">
      <alignment horizontal="left" vertical="top" wrapText="1"/>
    </xf>
    <xf numFmtId="0" fontId="68" fillId="0" borderId="0" xfId="0" applyFont="1">
      <alignment vertical="center"/>
    </xf>
    <xf numFmtId="181" fontId="36" fillId="0" borderId="0" xfId="0" applyNumberFormat="1" applyFont="1" applyAlignment="1" applyProtection="1">
      <alignment horizontal="center" vertical="center"/>
    </xf>
    <xf numFmtId="0" fontId="46" fillId="0" borderId="2" xfId="0" applyFont="1" applyBorder="1" applyAlignment="1" applyProtection="1">
      <alignment horizontal="left" vertical="center"/>
    </xf>
    <xf numFmtId="0" fontId="46" fillId="11" borderId="11" xfId="0" applyFont="1" applyFill="1" applyBorder="1" applyAlignment="1" applyProtection="1">
      <alignment horizontal="center" vertical="center" wrapText="1"/>
      <protection locked="0"/>
    </xf>
    <xf numFmtId="0" fontId="46" fillId="0" borderId="14" xfId="0" applyFont="1" applyFill="1" applyBorder="1" applyAlignment="1" applyProtection="1">
      <alignment horizontal="left" vertical="center" wrapText="1"/>
    </xf>
    <xf numFmtId="0" fontId="46" fillId="11" borderId="0" xfId="0" applyFont="1" applyFill="1" applyBorder="1" applyAlignment="1" applyProtection="1">
      <alignment horizontal="left" vertical="center"/>
      <protection locked="0"/>
    </xf>
    <xf numFmtId="0" fontId="46" fillId="11" borderId="5" xfId="0" applyFont="1" applyFill="1" applyBorder="1" applyAlignment="1" applyProtection="1">
      <alignment horizontal="left" vertical="center"/>
      <protection locked="0"/>
    </xf>
    <xf numFmtId="0" fontId="36" fillId="0" borderId="0" xfId="0" applyFont="1" applyAlignment="1" applyProtection="1">
      <alignment horizontal="left" vertical="center"/>
    </xf>
    <xf numFmtId="0" fontId="48" fillId="0" borderId="0" xfId="0" applyFont="1" applyBorder="1" applyProtection="1">
      <alignment vertical="center"/>
    </xf>
    <xf numFmtId="0" fontId="77" fillId="0" borderId="0" xfId="0" applyFont="1" applyBorder="1" applyAlignment="1" applyProtection="1">
      <alignment vertical="center" wrapText="1"/>
    </xf>
    <xf numFmtId="0" fontId="36" fillId="0" borderId="0" xfId="0" applyFont="1" applyAlignment="1" applyProtection="1">
      <alignment horizontal="center" vertical="center"/>
    </xf>
    <xf numFmtId="0" fontId="31" fillId="0" borderId="0" xfId="0" applyNumberFormat="1" applyFont="1" applyBorder="1" applyAlignment="1" applyProtection="1">
      <alignment horizontal="center" vertical="center" shrinkToFit="1"/>
    </xf>
    <xf numFmtId="0" fontId="31" fillId="0" borderId="0" xfId="0" applyNumberFormat="1" applyFont="1" applyBorder="1" applyAlignment="1" applyProtection="1">
      <alignment horizontal="center" vertical="top" shrinkToFit="1"/>
    </xf>
    <xf numFmtId="0" fontId="5" fillId="0" borderId="3" xfId="0" applyFont="1" applyBorder="1" applyAlignment="1" applyProtection="1">
      <alignment vertical="center" wrapText="1"/>
    </xf>
    <xf numFmtId="0" fontId="41" fillId="0" borderId="0" xfId="0" applyNumberFormat="1" applyFont="1" applyBorder="1" applyAlignment="1" applyProtection="1">
      <alignment horizontal="center" vertical="center" wrapText="1"/>
    </xf>
    <xf numFmtId="0" fontId="41" fillId="0" borderId="0" xfId="0" applyNumberFormat="1" applyFont="1" applyBorder="1" applyAlignment="1" applyProtection="1">
      <alignment horizontal="center" vertical="center" shrinkToFit="1"/>
    </xf>
    <xf numFmtId="181" fontId="5" fillId="0" borderId="0" xfId="0" applyNumberFormat="1" applyFont="1" applyBorder="1" applyAlignment="1" applyProtection="1">
      <alignment horizontal="center" vertical="top" wrapText="1"/>
    </xf>
    <xf numFmtId="0" fontId="5" fillId="0" borderId="0" xfId="0" applyFont="1" applyBorder="1" applyProtection="1">
      <alignment vertical="center"/>
    </xf>
    <xf numFmtId="181" fontId="5" fillId="0" borderId="0" xfId="0" applyNumberFormat="1" applyFont="1" applyBorder="1" applyAlignment="1" applyProtection="1">
      <alignment horizontal="center" vertical="center" wrapText="1"/>
    </xf>
    <xf numFmtId="0" fontId="5" fillId="0" borderId="0" xfId="0" applyFont="1" applyAlignment="1" applyProtection="1">
      <alignment vertical="center"/>
    </xf>
    <xf numFmtId="0" fontId="41" fillId="0" borderId="0" xfId="0" applyNumberFormat="1" applyFont="1" applyBorder="1" applyAlignment="1" applyProtection="1">
      <alignment horizontal="center" vertical="top" shrinkToFit="1"/>
    </xf>
    <xf numFmtId="0" fontId="11" fillId="0" borderId="0" xfId="0" applyFont="1" applyBorder="1" applyAlignment="1">
      <alignment vertical="center" shrinkToFit="1"/>
    </xf>
    <xf numFmtId="0" fontId="10" fillId="0" borderId="0" xfId="0" applyFont="1" applyBorder="1" applyAlignment="1">
      <alignment vertical="center" shrinkToFit="1"/>
    </xf>
    <xf numFmtId="0" fontId="6" fillId="0" borderId="0" xfId="0" applyFont="1" applyAlignment="1">
      <alignment vertical="top"/>
    </xf>
    <xf numFmtId="0" fontId="6" fillId="0" borderId="3" xfId="0" applyFont="1" applyBorder="1">
      <alignment vertical="center"/>
    </xf>
    <xf numFmtId="0" fontId="6" fillId="0" borderId="5" xfId="0" applyFont="1" applyBorder="1">
      <alignment vertical="center"/>
    </xf>
    <xf numFmtId="0" fontId="6" fillId="0" borderId="8" xfId="0" applyFont="1" applyBorder="1">
      <alignment vertical="center"/>
    </xf>
    <xf numFmtId="0" fontId="6" fillId="0" borderId="0" xfId="0" applyFont="1" applyFill="1" applyAlignment="1">
      <alignment vertical="top"/>
    </xf>
    <xf numFmtId="0" fontId="6" fillId="0" borderId="0" xfId="0" applyFont="1" applyFill="1" applyAlignment="1">
      <alignment vertical="top"/>
    </xf>
    <xf numFmtId="49" fontId="81" fillId="0" borderId="0" xfId="0" applyNumberFormat="1" applyFont="1" applyAlignment="1">
      <alignment horizontal="right" vertical="top"/>
    </xf>
    <xf numFmtId="0" fontId="81" fillId="0" borderId="0" xfId="0" applyFont="1" applyAlignment="1">
      <alignment vertical="top"/>
    </xf>
    <xf numFmtId="0" fontId="6" fillId="0" borderId="0" xfId="0" applyFont="1" applyAlignment="1">
      <alignment vertical="top" wrapText="1"/>
    </xf>
    <xf numFmtId="0" fontId="82" fillId="0" borderId="17" xfId="0" applyFont="1" applyBorder="1" applyAlignment="1">
      <alignment horizontal="left" vertical="center" wrapText="1"/>
    </xf>
    <xf numFmtId="0" fontId="82" fillId="0" borderId="47" xfId="0" applyFont="1" applyBorder="1" applyAlignment="1">
      <alignment horizontal="left" vertical="center" wrapText="1"/>
    </xf>
    <xf numFmtId="0" fontId="82" fillId="0" borderId="17" xfId="0" applyFont="1" applyBorder="1" applyAlignment="1">
      <alignment vertical="center" wrapText="1"/>
    </xf>
    <xf numFmtId="0" fontId="6" fillId="0" borderId="0" xfId="0" applyFont="1" applyAlignment="1">
      <alignment vertical="top" wrapText="1"/>
    </xf>
    <xf numFmtId="0" fontId="6" fillId="0" borderId="9" xfId="0" applyFont="1" applyBorder="1" applyAlignment="1">
      <alignment horizontal="center" vertical="center"/>
    </xf>
    <xf numFmtId="0" fontId="6" fillId="0" borderId="0" xfId="0" applyFont="1" applyAlignment="1">
      <alignment vertical="top" shrinkToFit="1"/>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Fill="1" applyAlignment="1">
      <alignment vertical="top" shrinkToFit="1"/>
    </xf>
    <xf numFmtId="0" fontId="6" fillId="0" borderId="0" xfId="0" applyFont="1" applyFill="1" applyBorder="1" applyAlignment="1">
      <alignment horizontal="center" vertical="center"/>
    </xf>
    <xf numFmtId="0" fontId="6" fillId="0" borderId="0" xfId="0" applyFont="1" applyBorder="1" applyAlignment="1">
      <alignment vertical="center"/>
    </xf>
    <xf numFmtId="0" fontId="47" fillId="0" borderId="6" xfId="0" applyFont="1" applyBorder="1" applyAlignment="1">
      <alignment vertical="center"/>
    </xf>
    <xf numFmtId="0" fontId="47" fillId="0" borderId="7" xfId="0" applyFont="1" applyBorder="1" applyAlignment="1">
      <alignment vertical="center"/>
    </xf>
    <xf numFmtId="0" fontId="47" fillId="0" borderId="8" xfId="0" applyFont="1" applyBorder="1" applyAlignment="1">
      <alignment horizontal="center" vertical="center"/>
    </xf>
    <xf numFmtId="176" fontId="0" fillId="0" borderId="120" xfId="0" applyNumberFormat="1" applyFill="1" applyBorder="1" applyAlignment="1">
      <alignment horizontal="left" vertical="center"/>
    </xf>
    <xf numFmtId="176" fontId="0" fillId="10" borderId="0" xfId="0" applyNumberFormat="1" applyFill="1" applyBorder="1" applyAlignment="1">
      <alignment horizontal="left" vertical="center"/>
    </xf>
    <xf numFmtId="0" fontId="6" fillId="0" borderId="0" xfId="0" applyFont="1" applyFill="1" applyBorder="1" applyAlignment="1">
      <alignment horizontal="center" vertical="center"/>
    </xf>
    <xf numFmtId="0" fontId="6" fillId="0" borderId="0" xfId="0" applyFont="1" applyBorder="1" applyAlignment="1">
      <alignment vertical="center"/>
    </xf>
    <xf numFmtId="0" fontId="6" fillId="0" borderId="0" xfId="0" applyFont="1" applyFill="1" applyAlignment="1">
      <alignment vertical="center" wrapText="1"/>
    </xf>
    <xf numFmtId="0" fontId="59" fillId="0" borderId="2" xfId="0" applyFont="1" applyBorder="1" applyAlignment="1">
      <alignment vertical="center" wrapText="1"/>
    </xf>
    <xf numFmtId="0" fontId="59" fillId="0" borderId="0" xfId="0" applyFont="1" applyFill="1" applyAlignment="1">
      <alignment vertical="top" wrapText="1"/>
    </xf>
    <xf numFmtId="0" fontId="6" fillId="0" borderId="0" xfId="0" applyFont="1" applyBorder="1" applyAlignment="1">
      <alignment vertical="top" wrapText="1"/>
    </xf>
    <xf numFmtId="0" fontId="6" fillId="0" borderId="2" xfId="0" applyFont="1" applyBorder="1" applyAlignment="1">
      <alignment vertical="top" wrapText="1"/>
    </xf>
    <xf numFmtId="0" fontId="59" fillId="0" borderId="2" xfId="0" applyFont="1" applyBorder="1" applyAlignment="1">
      <alignment vertical="center" wrapText="1"/>
    </xf>
    <xf numFmtId="0" fontId="6" fillId="0" borderId="0" xfId="0" applyFont="1" applyBorder="1" applyAlignment="1">
      <alignment vertical="top" wrapText="1"/>
    </xf>
    <xf numFmtId="0" fontId="59" fillId="0" borderId="0" xfId="0" applyFont="1" applyFill="1" applyAlignment="1">
      <alignment vertical="top" wrapText="1"/>
    </xf>
    <xf numFmtId="0" fontId="6" fillId="0" borderId="2" xfId="0" applyFont="1" applyBorder="1" applyAlignment="1">
      <alignment vertical="top" wrapText="1"/>
    </xf>
    <xf numFmtId="0" fontId="84" fillId="0" borderId="0" xfId="0" applyFont="1" applyFill="1" applyAlignment="1">
      <alignment vertical="top" wrapText="1"/>
    </xf>
    <xf numFmtId="0" fontId="0" fillId="0" borderId="0" xfId="0" applyFont="1" applyFill="1" applyBorder="1">
      <alignment vertical="center"/>
    </xf>
    <xf numFmtId="0" fontId="84" fillId="0" borderId="0" xfId="0" applyFont="1" applyBorder="1" applyAlignment="1">
      <alignment vertical="top" wrapText="1"/>
    </xf>
    <xf numFmtId="0" fontId="6" fillId="0" borderId="0" xfId="0" applyFont="1" applyAlignment="1">
      <alignment vertical="top" wrapText="1"/>
    </xf>
    <xf numFmtId="0" fontId="6"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vertical="top" wrapText="1"/>
    </xf>
    <xf numFmtId="0" fontId="6" fillId="0" borderId="0" xfId="0" applyFont="1" applyAlignment="1">
      <alignment horizontal="left" vertical="center"/>
    </xf>
    <xf numFmtId="0" fontId="84" fillId="0" borderId="0" xfId="0" applyFont="1" applyFill="1" applyAlignment="1">
      <alignment vertical="top" wrapText="1"/>
    </xf>
    <xf numFmtId="0" fontId="84" fillId="0" borderId="5" xfId="0" applyFont="1" applyFill="1" applyBorder="1" applyAlignment="1">
      <alignment vertical="top" wrapText="1"/>
    </xf>
    <xf numFmtId="0" fontId="84" fillId="0" borderId="0" xfId="0" applyFont="1" applyFill="1" applyAlignment="1">
      <alignment vertical="center" wrapText="1"/>
    </xf>
    <xf numFmtId="0" fontId="6" fillId="0" borderId="0" xfId="0" applyFont="1" applyAlignment="1">
      <alignment horizontal="right" vertical="center" wrapText="1"/>
    </xf>
    <xf numFmtId="0" fontId="6" fillId="0" borderId="0" xfId="0" applyFont="1" applyBorder="1" applyAlignment="1">
      <alignment horizontal="right" vertical="top" wrapText="1"/>
    </xf>
    <xf numFmtId="0" fontId="84" fillId="0" borderId="0" xfId="0" applyFont="1" applyFill="1" applyAlignment="1">
      <alignment horizontal="right" vertical="top" wrapText="1"/>
    </xf>
    <xf numFmtId="0" fontId="6" fillId="0" borderId="0" xfId="0" applyFont="1" applyAlignment="1">
      <alignment vertical="top" wrapText="1"/>
    </xf>
    <xf numFmtId="0" fontId="84" fillId="0" borderId="0" xfId="0" applyFont="1" applyFill="1" applyAlignment="1">
      <alignment vertical="center"/>
    </xf>
    <xf numFmtId="0" fontId="6" fillId="0" borderId="0" xfId="0" applyFont="1" applyAlignment="1">
      <alignment horizontal="left" vertical="center"/>
    </xf>
    <xf numFmtId="0" fontId="6" fillId="0" borderId="0" xfId="0" applyFont="1" applyAlignment="1">
      <alignment horizontal="left" vertical="top" wrapText="1"/>
    </xf>
    <xf numFmtId="0" fontId="6" fillId="0" borderId="0" xfId="0" applyFont="1" applyAlignment="1">
      <alignment vertical="top" wrapText="1"/>
    </xf>
    <xf numFmtId="0" fontId="6" fillId="0" borderId="0" xfId="0" applyFont="1" applyAlignment="1">
      <alignment vertical="center" wrapText="1"/>
    </xf>
    <xf numFmtId="0" fontId="6" fillId="0" borderId="0" xfId="0" applyFont="1" applyAlignment="1">
      <alignment horizontal="right" vertical="top" shrinkToFit="1"/>
    </xf>
    <xf numFmtId="0" fontId="0" fillId="10" borderId="1" xfId="0" applyFill="1" applyBorder="1">
      <alignment vertical="center"/>
    </xf>
    <xf numFmtId="0" fontId="74" fillId="10" borderId="0" xfId="0" applyFont="1" applyFill="1">
      <alignment vertical="center"/>
    </xf>
    <xf numFmtId="0" fontId="0" fillId="21" borderId="168" xfId="0" applyFill="1" applyBorder="1" applyAlignment="1">
      <alignment vertical="center" shrinkToFit="1"/>
    </xf>
    <xf numFmtId="176" fontId="0" fillId="21" borderId="169" xfId="0" applyNumberFormat="1" applyFill="1" applyBorder="1" applyAlignment="1">
      <alignment horizontal="left" vertical="center"/>
    </xf>
    <xf numFmtId="0" fontId="0" fillId="21" borderId="170" xfId="0" applyFill="1" applyBorder="1">
      <alignment vertical="center"/>
    </xf>
    <xf numFmtId="0" fontId="0" fillId="21" borderId="169" xfId="0" applyFill="1" applyBorder="1" applyAlignment="1">
      <alignment horizontal="left" vertical="center" wrapText="1"/>
    </xf>
    <xf numFmtId="0" fontId="0" fillId="21" borderId="122" xfId="0" applyFill="1" applyBorder="1">
      <alignment vertical="center"/>
    </xf>
    <xf numFmtId="0" fontId="11" fillId="10" borderId="0" xfId="0" applyFont="1" applyFill="1">
      <alignment vertical="center"/>
    </xf>
    <xf numFmtId="0" fontId="6" fillId="0" borderId="0" xfId="0" applyFont="1" applyAlignment="1">
      <alignment horizontal="left" vertical="top" wrapText="1"/>
    </xf>
    <xf numFmtId="0" fontId="4" fillId="0" borderId="17" xfId="0" applyFont="1" applyBorder="1" applyAlignment="1">
      <alignment horizontal="left" vertical="center" wrapText="1"/>
    </xf>
    <xf numFmtId="0" fontId="93" fillId="0" borderId="11" xfId="0" applyFont="1" applyBorder="1" applyAlignment="1">
      <alignment vertical="center" shrinkToFit="1"/>
    </xf>
    <xf numFmtId="0" fontId="93" fillId="0" borderId="13" xfId="0" applyFont="1" applyBorder="1" applyAlignment="1">
      <alignment vertical="center" shrinkToFit="1"/>
    </xf>
    <xf numFmtId="0" fontId="82" fillId="0" borderId="14" xfId="0" applyFont="1" applyBorder="1" applyAlignment="1">
      <alignment vertical="center" shrinkToFit="1"/>
    </xf>
    <xf numFmtId="0" fontId="82" fillId="0" borderId="11" xfId="0" applyFont="1" applyBorder="1" applyAlignment="1">
      <alignment vertical="center" shrinkToFit="1"/>
    </xf>
    <xf numFmtId="0" fontId="82" fillId="0" borderId="13" xfId="0" applyFont="1" applyBorder="1" applyAlignment="1">
      <alignment vertical="center" shrinkToFit="1"/>
    </xf>
    <xf numFmtId="0" fontId="4" fillId="0" borderId="17" xfId="0" applyFont="1" applyBorder="1" applyAlignment="1">
      <alignment horizontal="left" vertical="center" wrapText="1"/>
    </xf>
    <xf numFmtId="0" fontId="3" fillId="0" borderId="11" xfId="0" applyFont="1" applyBorder="1" applyAlignment="1">
      <alignment vertical="center" shrinkToFit="1"/>
    </xf>
    <xf numFmtId="0" fontId="3" fillId="0" borderId="13" xfId="0" applyFont="1" applyBorder="1" applyAlignment="1">
      <alignment vertical="center" shrinkToFit="1"/>
    </xf>
    <xf numFmtId="0" fontId="3" fillId="0" borderId="14" xfId="0" applyFont="1" applyBorder="1" applyAlignment="1">
      <alignment vertical="center" shrinkToFit="1"/>
    </xf>
    <xf numFmtId="0" fontId="0" fillId="0" borderId="55" xfId="0" applyFill="1" applyBorder="1">
      <alignment vertical="center"/>
    </xf>
    <xf numFmtId="0" fontId="6" fillId="0" borderId="0" xfId="0" applyFont="1" applyAlignment="1">
      <alignment horizontal="left" vertical="center"/>
    </xf>
    <xf numFmtId="0" fontId="6" fillId="0" borderId="0" xfId="0" applyFont="1" applyAlignment="1">
      <alignment horizontal="left" vertical="top" wrapText="1"/>
    </xf>
    <xf numFmtId="49" fontId="59" fillId="0" borderId="0" xfId="0" applyNumberFormat="1" applyFont="1" applyAlignment="1">
      <alignment horizontal="right" vertical="top"/>
    </xf>
    <xf numFmtId="0" fontId="0" fillId="21" borderId="169" xfId="0" applyFill="1" applyBorder="1">
      <alignment vertical="center"/>
    </xf>
    <xf numFmtId="0" fontId="10" fillId="0" borderId="53" xfId="0" applyFont="1" applyBorder="1">
      <alignment vertical="center"/>
    </xf>
    <xf numFmtId="0" fontId="82" fillId="0" borderId="17" xfId="0" applyFont="1" applyFill="1" applyBorder="1" applyAlignment="1">
      <alignment vertical="center" wrapText="1"/>
    </xf>
    <xf numFmtId="176" fontId="0" fillId="8" borderId="0" xfId="0" applyNumberFormat="1" applyFill="1" applyBorder="1" applyAlignment="1">
      <alignment horizontal="left" vertical="center"/>
    </xf>
    <xf numFmtId="0" fontId="87" fillId="0" borderId="0" xfId="0" applyFont="1" applyFill="1" applyBorder="1" applyAlignment="1">
      <alignment vertical="top"/>
    </xf>
    <xf numFmtId="0" fontId="90" fillId="0" borderId="0" xfId="0" applyFont="1" applyFill="1" applyBorder="1">
      <alignment vertical="center"/>
    </xf>
    <xf numFmtId="0" fontId="11" fillId="0" borderId="0" xfId="0" applyFont="1" applyFill="1" applyBorder="1">
      <alignment vertical="center"/>
    </xf>
    <xf numFmtId="0" fontId="89" fillId="0" borderId="0" xfId="0" applyFont="1" applyFill="1" applyBorder="1">
      <alignment vertical="center"/>
    </xf>
    <xf numFmtId="0" fontId="88" fillId="0" borderId="0" xfId="0" applyFont="1" applyFill="1" applyBorder="1" applyAlignment="1">
      <alignment horizontal="center" vertical="center" wrapText="1"/>
    </xf>
    <xf numFmtId="0" fontId="0" fillId="23" borderId="51" xfId="0" applyFill="1" applyBorder="1" applyAlignment="1">
      <alignment horizontal="left" vertical="center" wrapText="1"/>
    </xf>
    <xf numFmtId="0" fontId="6" fillId="0" borderId="0" xfId="0" applyFont="1" applyAlignment="1">
      <alignment horizontal="left" vertical="top" wrapText="1"/>
    </xf>
    <xf numFmtId="0" fontId="6" fillId="0" borderId="0" xfId="0" applyFont="1" applyAlignment="1">
      <alignment vertical="top" wrapText="1"/>
    </xf>
    <xf numFmtId="0" fontId="6" fillId="0" borderId="0" xfId="0" applyFont="1" applyAlignment="1">
      <alignment horizontal="left" vertic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vertical="top" shrinkToFit="1"/>
    </xf>
    <xf numFmtId="0" fontId="6" fillId="0" borderId="0" xfId="0" applyFont="1" applyFill="1" applyAlignment="1">
      <alignment vertical="top" shrinkToFit="1"/>
    </xf>
    <xf numFmtId="0" fontId="59" fillId="0" borderId="2" xfId="0" applyFont="1" applyBorder="1" applyAlignment="1">
      <alignment vertical="center" wrapText="1"/>
    </xf>
    <xf numFmtId="0" fontId="6" fillId="0" borderId="0" xfId="0" applyFont="1" applyBorder="1" applyAlignment="1">
      <alignment horizontal="left" vertical="top" wrapText="1"/>
    </xf>
    <xf numFmtId="0" fontId="6" fillId="0" borderId="0" xfId="0" applyFont="1" applyBorder="1" applyAlignment="1">
      <alignment vertical="top" wrapText="1"/>
    </xf>
    <xf numFmtId="0" fontId="6" fillId="0" borderId="2" xfId="0" applyFont="1" applyBorder="1" applyAlignment="1">
      <alignment vertical="top" wrapText="1"/>
    </xf>
    <xf numFmtId="0" fontId="6" fillId="0" borderId="7" xfId="0" applyFont="1" applyFill="1" applyBorder="1" applyAlignment="1">
      <alignment horizontal="left" vertical="center"/>
    </xf>
    <xf numFmtId="0" fontId="6" fillId="0" borderId="0" xfId="0" applyFont="1" applyBorder="1" applyAlignment="1">
      <alignment vertical="top"/>
    </xf>
    <xf numFmtId="0" fontId="6" fillId="0" borderId="0" xfId="0" applyFont="1" applyFill="1" applyAlignment="1">
      <alignment vertical="top"/>
    </xf>
    <xf numFmtId="0" fontId="6" fillId="0" borderId="0" xfId="0" applyFont="1" applyAlignment="1">
      <alignment vertical="center" wrapText="1"/>
    </xf>
    <xf numFmtId="0" fontId="4" fillId="0" borderId="17" xfId="0" applyFont="1" applyBorder="1" applyAlignment="1">
      <alignment horizontal="left" vertical="center" wrapText="1"/>
    </xf>
    <xf numFmtId="0" fontId="0" fillId="22" borderId="160" xfId="0" applyNumberFormat="1" applyFill="1" applyBorder="1" applyAlignment="1">
      <alignment horizontal="left" vertical="center" wrapText="1"/>
    </xf>
    <xf numFmtId="0" fontId="0" fillId="22" borderId="159" xfId="0" applyNumberFormat="1" applyFill="1" applyBorder="1" applyAlignment="1">
      <alignment horizontal="left" vertical="center"/>
    </xf>
    <xf numFmtId="0" fontId="4" fillId="0" borderId="17" xfId="0" applyFont="1" applyBorder="1" applyAlignment="1">
      <alignment horizontal="left" vertical="center" wrapText="1"/>
    </xf>
    <xf numFmtId="0" fontId="4" fillId="0" borderId="10" xfId="0" applyFont="1" applyBorder="1" applyAlignment="1">
      <alignment horizontal="left" vertical="center" wrapText="1"/>
    </xf>
    <xf numFmtId="176" fontId="0" fillId="8" borderId="0" xfId="0" applyNumberFormat="1" applyFill="1" applyBorder="1" applyAlignment="1">
      <alignment horizontal="left" vertical="center" shrinkToFit="1"/>
    </xf>
    <xf numFmtId="0" fontId="93" fillId="0" borderId="6" xfId="0" applyFont="1" applyBorder="1" applyAlignment="1">
      <alignment vertical="center" shrinkToFit="1"/>
    </xf>
    <xf numFmtId="0" fontId="93" fillId="0" borderId="7" xfId="0" applyFont="1" applyBorder="1" applyAlignment="1">
      <alignment vertical="center" shrinkToFit="1"/>
    </xf>
    <xf numFmtId="0" fontId="82" fillId="0" borderId="8" xfId="0" applyFont="1" applyBorder="1" applyAlignment="1">
      <alignment vertical="center" shrinkToFit="1"/>
    </xf>
    <xf numFmtId="0" fontId="93" fillId="0" borderId="80" xfId="0" applyFont="1" applyBorder="1" applyAlignment="1">
      <alignment vertical="center" shrinkToFit="1"/>
    </xf>
    <xf numFmtId="0" fontId="93" fillId="0" borderId="161" xfId="0" applyFont="1" applyBorder="1" applyAlignment="1">
      <alignment vertical="center" shrinkToFit="1"/>
    </xf>
    <xf numFmtId="0" fontId="82" fillId="0" borderId="79" xfId="0" applyFont="1" applyBorder="1" applyAlignment="1">
      <alignment vertical="center" shrinkToFit="1"/>
    </xf>
    <xf numFmtId="0" fontId="4" fillId="0" borderId="78" xfId="0" applyFont="1" applyBorder="1" applyAlignment="1">
      <alignment horizontal="left" vertical="center" wrapText="1"/>
    </xf>
    <xf numFmtId="0" fontId="31" fillId="0" borderId="0" xfId="0" applyFont="1" applyBorder="1" applyAlignment="1" applyProtection="1">
      <alignment horizontal="left" vertical="center" wrapText="1"/>
    </xf>
    <xf numFmtId="0" fontId="31" fillId="0" borderId="0" xfId="0" applyFont="1" applyBorder="1" applyAlignment="1" applyProtection="1">
      <alignment horizontal="left" vertical="top" wrapText="1"/>
    </xf>
    <xf numFmtId="0" fontId="44" fillId="0" borderId="0" xfId="0" applyFont="1" applyBorder="1" applyAlignment="1" applyProtection="1">
      <alignment horizontal="left" vertical="top" wrapText="1"/>
    </xf>
    <xf numFmtId="0" fontId="32" fillId="11" borderId="7" xfId="0" applyFont="1" applyFill="1" applyBorder="1" applyAlignment="1" applyProtection="1">
      <alignment horizontal="left" vertical="center" wrapText="1"/>
      <protection locked="0"/>
    </xf>
    <xf numFmtId="0" fontId="99" fillId="0" borderId="3" xfId="0" applyFont="1" applyBorder="1" applyAlignment="1" applyProtection="1">
      <alignment vertical="center" wrapText="1"/>
    </xf>
    <xf numFmtId="0" fontId="83" fillId="0" borderId="3" xfId="0" applyFont="1" applyBorder="1" applyAlignment="1" applyProtection="1">
      <alignment horizontal="left" vertical="center" wrapText="1"/>
    </xf>
    <xf numFmtId="0" fontId="7" fillId="0" borderId="6" xfId="0" applyFont="1" applyBorder="1">
      <alignment vertical="center"/>
    </xf>
    <xf numFmtId="0" fontId="8" fillId="23" borderId="11" xfId="0" applyFont="1" applyFill="1" applyBorder="1">
      <alignment vertical="center"/>
    </xf>
    <xf numFmtId="0" fontId="8" fillId="0" borderId="11" xfId="0" applyFont="1" applyBorder="1">
      <alignment vertical="center"/>
    </xf>
    <xf numFmtId="0" fontId="0" fillId="24" borderId="138" xfId="0" applyFill="1" applyBorder="1">
      <alignment vertical="center"/>
    </xf>
    <xf numFmtId="176" fontId="0" fillId="24" borderId="104" xfId="0" applyNumberFormat="1" applyFill="1" applyBorder="1" applyAlignment="1">
      <alignment vertical="center" shrinkToFit="1"/>
    </xf>
    <xf numFmtId="0" fontId="0" fillId="24" borderId="102" xfId="0" applyFill="1" applyBorder="1">
      <alignment vertical="center"/>
    </xf>
    <xf numFmtId="176" fontId="0" fillId="24" borderId="105" xfId="0" applyNumberFormat="1" applyFill="1" applyBorder="1" applyAlignment="1">
      <alignment vertical="center" shrinkToFit="1"/>
    </xf>
    <xf numFmtId="0" fontId="0" fillId="24" borderId="103" xfId="0" applyFill="1" applyBorder="1">
      <alignment vertical="center"/>
    </xf>
    <xf numFmtId="176" fontId="0" fillId="24" borderId="106" xfId="0" applyNumberFormat="1" applyFill="1" applyBorder="1" applyAlignment="1">
      <alignment vertical="center" shrinkToFit="1"/>
    </xf>
    <xf numFmtId="0" fontId="0" fillId="0" borderId="165" xfId="0" applyFill="1" applyBorder="1" applyAlignment="1">
      <alignment horizontal="left" vertical="top" wrapText="1"/>
    </xf>
    <xf numFmtId="0" fontId="0" fillId="0" borderId="166" xfId="0" applyFill="1" applyBorder="1" applyAlignment="1">
      <alignment horizontal="left" vertical="top" wrapText="1"/>
    </xf>
    <xf numFmtId="0" fontId="0" fillId="0" borderId="167" xfId="0" applyFill="1" applyBorder="1" applyAlignment="1">
      <alignment horizontal="left" vertical="top" wrapText="1"/>
    </xf>
    <xf numFmtId="0" fontId="0" fillId="0" borderId="97" xfId="0" applyBorder="1" applyAlignment="1">
      <alignment horizontal="left" vertical="top" wrapText="1"/>
    </xf>
    <xf numFmtId="0" fontId="0" fillId="0" borderId="74" xfId="0" applyBorder="1" applyAlignment="1">
      <alignment horizontal="left" vertical="top" wrapText="1"/>
    </xf>
    <xf numFmtId="0" fontId="0" fillId="0" borderId="98" xfId="0" applyBorder="1" applyAlignment="1">
      <alignment horizontal="left" vertical="top" wrapText="1"/>
    </xf>
    <xf numFmtId="0" fontId="0" fillId="0" borderId="97" xfId="0" applyBorder="1" applyAlignment="1">
      <alignment horizontal="left" vertical="center"/>
    </xf>
    <xf numFmtId="0" fontId="0" fillId="0" borderId="74" xfId="0" applyBorder="1" applyAlignment="1">
      <alignment horizontal="left" vertical="center"/>
    </xf>
    <xf numFmtId="0" fontId="0" fillId="0" borderId="98" xfId="0" applyBorder="1" applyAlignment="1">
      <alignment horizontal="left"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2" borderId="94" xfId="0" applyFill="1" applyBorder="1" applyAlignment="1">
      <alignment horizontal="center" vertical="center"/>
    </xf>
    <xf numFmtId="0" fontId="0" fillId="2" borderId="95" xfId="0" applyFill="1" applyBorder="1" applyAlignment="1">
      <alignment horizontal="center" vertical="center"/>
    </xf>
    <xf numFmtId="0" fontId="0" fillId="2" borderId="96" xfId="0" applyFill="1" applyBorder="1" applyAlignment="1">
      <alignment horizontal="center" vertical="center"/>
    </xf>
    <xf numFmtId="0" fontId="0" fillId="0" borderId="9"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horizontal="left" vertical="center"/>
    </xf>
    <xf numFmtId="0" fontId="11" fillId="0" borderId="99" xfId="0" applyFont="1" applyBorder="1" applyAlignment="1">
      <alignment horizontal="left" vertical="center"/>
    </xf>
    <xf numFmtId="0" fontId="11" fillId="0" borderId="100" xfId="0" applyFont="1" applyBorder="1" applyAlignment="1">
      <alignment horizontal="left" vertical="center"/>
    </xf>
    <xf numFmtId="0" fontId="11" fillId="0" borderId="101" xfId="0" applyFont="1" applyBorder="1" applyAlignment="1">
      <alignment horizontal="left" vertical="center"/>
    </xf>
    <xf numFmtId="0" fontId="11" fillId="0" borderId="97" xfId="0" applyFont="1" applyBorder="1" applyAlignment="1">
      <alignment horizontal="left" vertical="center"/>
    </xf>
    <xf numFmtId="0" fontId="11" fillId="0" borderId="74" xfId="0" applyFont="1" applyBorder="1" applyAlignment="1">
      <alignment horizontal="left" vertical="center"/>
    </xf>
    <xf numFmtId="0" fontId="11" fillId="0" borderId="98" xfId="0" applyFont="1" applyBorder="1" applyAlignment="1">
      <alignment horizontal="left" vertical="center"/>
    </xf>
    <xf numFmtId="0" fontId="0" fillId="2" borderId="139" xfId="0" applyFill="1" applyBorder="1" applyAlignment="1">
      <alignment horizontal="left" vertical="center"/>
    </xf>
    <xf numFmtId="0" fontId="0" fillId="0" borderId="73" xfId="0" applyBorder="1" applyAlignment="1">
      <alignment horizontal="left" vertical="center" wrapText="1"/>
    </xf>
    <xf numFmtId="0" fontId="0" fillId="0" borderId="74" xfId="0" applyBorder="1" applyAlignment="1">
      <alignment horizontal="left" vertical="center" wrapText="1"/>
    </xf>
    <xf numFmtId="0" fontId="0" fillId="0" borderId="75" xfId="0" applyBorder="1" applyAlignment="1">
      <alignment horizontal="left" vertical="center" wrapText="1"/>
    </xf>
    <xf numFmtId="0" fontId="0" fillId="10" borderId="0" xfId="0" applyFill="1" applyAlignment="1">
      <alignment horizontal="left" vertical="center" wrapText="1"/>
    </xf>
    <xf numFmtId="0" fontId="0" fillId="0" borderId="13" xfId="0" applyBorder="1" applyAlignment="1">
      <alignment horizontal="left" vertical="center"/>
    </xf>
    <xf numFmtId="0" fontId="0" fillId="0" borderId="14" xfId="0" applyBorder="1" applyAlignment="1">
      <alignment horizontal="left" vertical="center"/>
    </xf>
    <xf numFmtId="0" fontId="0" fillId="0" borderId="17" xfId="0" applyBorder="1" applyAlignment="1">
      <alignment horizontal="left" vertical="center"/>
    </xf>
    <xf numFmtId="0" fontId="0" fillId="2" borderId="76" xfId="0" applyFill="1" applyBorder="1" applyAlignment="1">
      <alignment horizontal="left" vertical="center"/>
    </xf>
    <xf numFmtId="0" fontId="0" fillId="2" borderId="77" xfId="0" applyFill="1" applyBorder="1" applyAlignment="1">
      <alignment horizontal="left" vertical="center"/>
    </xf>
    <xf numFmtId="0" fontId="0" fillId="0" borderId="3" xfId="0" applyBorder="1" applyAlignment="1">
      <alignment horizontal="left" vertical="center"/>
    </xf>
    <xf numFmtId="0" fontId="66" fillId="18" borderId="0" xfId="0" applyFont="1" applyFill="1" applyAlignment="1">
      <alignment horizontal="left" vertical="top"/>
    </xf>
    <xf numFmtId="0" fontId="49" fillId="17" borderId="0" xfId="0" applyFont="1" applyFill="1" applyAlignment="1">
      <alignment horizontal="left" vertical="top"/>
    </xf>
    <xf numFmtId="0" fontId="41" fillId="0" borderId="0" xfId="0" applyFont="1" applyFill="1" applyBorder="1" applyAlignment="1">
      <alignment horizontal="left" vertical="top" wrapText="1"/>
    </xf>
    <xf numFmtId="0" fontId="41" fillId="0" borderId="0" xfId="0" applyFont="1" applyFill="1" applyAlignment="1">
      <alignment horizontal="left" vertical="top" wrapText="1"/>
    </xf>
    <xf numFmtId="0" fontId="41" fillId="0" borderId="0" xfId="0" applyFont="1" applyAlignment="1">
      <alignment horizontal="left" vertical="top" wrapText="1"/>
    </xf>
    <xf numFmtId="0" fontId="0" fillId="0" borderId="0" xfId="0" applyFont="1" applyAlignment="1">
      <alignment horizontal="distributed" vertical="center"/>
    </xf>
    <xf numFmtId="0" fontId="5" fillId="8" borderId="0" xfId="0" applyFont="1" applyFill="1" applyAlignment="1">
      <alignment horizontal="left" vertical="center"/>
    </xf>
    <xf numFmtId="0" fontId="17" fillId="2" borderId="11"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71" xfId="0" applyFont="1" applyBorder="1" applyAlignment="1">
      <alignment horizontal="center" vertical="center" wrapText="1"/>
    </xf>
    <xf numFmtId="0" fontId="4" fillId="0" borderId="3"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71" xfId="0" applyFont="1" applyBorder="1" applyAlignment="1">
      <alignment horizontal="left"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10" xfId="0" applyFont="1" applyBorder="1" applyAlignment="1">
      <alignment vertical="center" wrapText="1"/>
    </xf>
    <xf numFmtId="0" fontId="4" fillId="0" borderId="17" xfId="0" applyFont="1" applyBorder="1" applyAlignment="1">
      <alignment horizontal="left" vertical="center" wrapText="1"/>
    </xf>
    <xf numFmtId="0" fontId="4" fillId="0" borderId="12" xfId="0" applyFont="1" applyBorder="1" applyAlignment="1">
      <alignment horizontal="left" vertical="center" wrapText="1"/>
    </xf>
    <xf numFmtId="0" fontId="6" fillId="6" borderId="0" xfId="0" applyFont="1" applyFill="1" applyAlignment="1">
      <alignment horizontal="left" vertical="center" indent="2"/>
    </xf>
    <xf numFmtId="0" fontId="6" fillId="6" borderId="0" xfId="0" applyFont="1" applyFill="1" applyAlignment="1">
      <alignment horizontal="left" vertical="center"/>
    </xf>
    <xf numFmtId="176" fontId="6" fillId="8" borderId="0" xfId="0" applyNumberFormat="1" applyFont="1" applyFill="1" applyAlignment="1">
      <alignment horizontal="left" vertical="center" wrapText="1"/>
    </xf>
    <xf numFmtId="0" fontId="1" fillId="0" borderId="0" xfId="0" applyFont="1" applyAlignment="1">
      <alignment horizontal="center" vertical="center"/>
    </xf>
    <xf numFmtId="0" fontId="6" fillId="8" borderId="0" xfId="0" applyFont="1" applyFill="1" applyAlignment="1">
      <alignment horizontal="left" vertical="center" shrinkToFit="1"/>
    </xf>
    <xf numFmtId="0" fontId="6" fillId="0" borderId="0" xfId="0" applyFont="1" applyAlignment="1">
      <alignment horizontal="center" vertical="center"/>
    </xf>
    <xf numFmtId="176" fontId="0" fillId="6" borderId="0" xfId="0" applyNumberFormat="1" applyFill="1" applyBorder="1" applyAlignment="1">
      <alignment horizontal="right" vertical="center"/>
    </xf>
    <xf numFmtId="0" fontId="6" fillId="6" borderId="0" xfId="0" applyFont="1" applyFill="1" applyAlignment="1">
      <alignment horizontal="left" vertical="top"/>
    </xf>
    <xf numFmtId="0" fontId="6" fillId="0" borderId="0" xfId="0" applyFont="1" applyFill="1" applyAlignment="1">
      <alignment horizontal="left" vertical="center"/>
    </xf>
    <xf numFmtId="0" fontId="6" fillId="8" borderId="0" xfId="0" applyFont="1" applyFill="1" applyAlignment="1">
      <alignment horizontal="left" vertical="center"/>
    </xf>
    <xf numFmtId="0" fontId="6" fillId="0" borderId="0" xfId="0" applyFont="1" applyAlignment="1">
      <alignment horizontal="justify" vertical="center"/>
    </xf>
    <xf numFmtId="0" fontId="6" fillId="0" borderId="0" xfId="0" applyFont="1" applyAlignment="1">
      <alignment horizontal="left" vertical="top" wrapText="1"/>
    </xf>
    <xf numFmtId="0" fontId="6" fillId="0" borderId="0" xfId="0" applyFont="1" applyAlignment="1">
      <alignment horizontal="left" vertical="center"/>
    </xf>
    <xf numFmtId="0" fontId="84" fillId="2" borderId="0" xfId="0" applyFont="1" applyFill="1" applyAlignment="1">
      <alignment vertical="center" wrapText="1"/>
    </xf>
    <xf numFmtId="0" fontId="6" fillId="8" borderId="18" xfId="0" applyFont="1" applyFill="1" applyBorder="1" applyAlignment="1">
      <alignment horizontal="left" vertical="center" shrinkToFit="1"/>
    </xf>
    <xf numFmtId="0" fontId="6" fillId="8" borderId="19" xfId="0" applyFont="1" applyFill="1" applyBorder="1" applyAlignment="1">
      <alignment horizontal="left" vertical="center" shrinkToFit="1"/>
    </xf>
    <xf numFmtId="0" fontId="6" fillId="8" borderId="20" xfId="0" applyFont="1" applyFill="1" applyBorder="1" applyAlignment="1">
      <alignment horizontal="left" vertical="center" shrinkToFit="1"/>
    </xf>
    <xf numFmtId="0" fontId="61" fillId="0" borderId="0" xfId="0" applyFont="1" applyAlignment="1">
      <alignment horizontal="center" vertical="center"/>
    </xf>
    <xf numFmtId="0" fontId="6" fillId="6" borderId="7" xfId="0" applyFont="1" applyFill="1" applyBorder="1" applyAlignment="1">
      <alignment horizontal="left" vertical="center"/>
    </xf>
    <xf numFmtId="0" fontId="6" fillId="0" borderId="17" xfId="0" applyFont="1" applyBorder="1" applyAlignment="1">
      <alignment horizontal="center" vertical="center"/>
    </xf>
    <xf numFmtId="0" fontId="6" fillId="0" borderId="10" xfId="0" applyFont="1" applyBorder="1" applyAlignment="1">
      <alignment horizontal="center" vertical="center"/>
    </xf>
    <xf numFmtId="0" fontId="6" fillId="0" borderId="21" xfId="0" applyFont="1" applyBorder="1" applyAlignment="1">
      <alignment horizontal="center" vertical="center"/>
    </xf>
    <xf numFmtId="0" fontId="6" fillId="0" borderId="9" xfId="0" applyFont="1" applyBorder="1" applyAlignment="1">
      <alignment horizontal="center" vertical="center"/>
    </xf>
    <xf numFmtId="0" fontId="6" fillId="2" borderId="25" xfId="0" applyFont="1" applyFill="1" applyBorder="1" applyAlignment="1">
      <alignment horizontal="left" vertical="center" shrinkToFit="1"/>
    </xf>
    <xf numFmtId="0" fontId="6" fillId="2" borderId="26" xfId="0" applyFont="1" applyFill="1" applyBorder="1" applyAlignment="1">
      <alignment horizontal="left" vertical="center" shrinkToFit="1"/>
    </xf>
    <xf numFmtId="0" fontId="6" fillId="2" borderId="27" xfId="0" applyFont="1" applyFill="1" applyBorder="1" applyAlignment="1">
      <alignment horizontal="left" vertical="center" shrinkToFit="1"/>
    </xf>
    <xf numFmtId="0" fontId="6" fillId="2" borderId="22" xfId="0" applyFont="1" applyFill="1" applyBorder="1" applyAlignment="1">
      <alignment horizontal="left" vertical="center" shrinkToFit="1"/>
    </xf>
    <xf numFmtId="0" fontId="6" fillId="2" borderId="23" xfId="0" applyFont="1" applyFill="1" applyBorder="1" applyAlignment="1">
      <alignment horizontal="left" vertical="center" shrinkToFit="1"/>
    </xf>
    <xf numFmtId="0" fontId="6" fillId="2" borderId="24" xfId="0" applyFont="1" applyFill="1" applyBorder="1" applyAlignment="1">
      <alignment horizontal="left" vertical="center" shrinkToFit="1"/>
    </xf>
    <xf numFmtId="0" fontId="6" fillId="0" borderId="7" xfId="0" applyFont="1" applyBorder="1" applyAlignment="1">
      <alignment horizontal="right" vertical="center"/>
    </xf>
    <xf numFmtId="0" fontId="6" fillId="8" borderId="22" xfId="0" applyFont="1" applyFill="1" applyBorder="1" applyAlignment="1">
      <alignment horizontal="left" vertical="center" shrinkToFit="1"/>
    </xf>
    <xf numFmtId="0" fontId="6" fillId="8" borderId="23" xfId="0" applyFont="1" applyFill="1" applyBorder="1" applyAlignment="1">
      <alignment horizontal="left" vertical="center" shrinkToFit="1"/>
    </xf>
    <xf numFmtId="0" fontId="6" fillId="8" borderId="24" xfId="0" applyFont="1" applyFill="1" applyBorder="1" applyAlignment="1">
      <alignment horizontal="left" vertical="center" shrinkToFi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9" borderId="1" xfId="0" applyFont="1" applyFill="1" applyBorder="1" applyAlignment="1">
      <alignment horizontal="center" vertical="center"/>
    </xf>
    <xf numFmtId="0" fontId="6" fillId="9" borderId="2" xfId="0" applyFont="1" applyFill="1" applyBorder="1" applyAlignment="1">
      <alignment horizontal="center" vertical="center"/>
    </xf>
    <xf numFmtId="0" fontId="6" fillId="9" borderId="6" xfId="0" applyFont="1" applyFill="1" applyBorder="1" applyAlignment="1">
      <alignment horizontal="center" vertical="center"/>
    </xf>
    <xf numFmtId="0" fontId="6" fillId="9" borderId="7" xfId="0" applyFont="1" applyFill="1" applyBorder="1" applyAlignment="1">
      <alignment horizontal="center" vertical="center"/>
    </xf>
    <xf numFmtId="0" fontId="6" fillId="0" borderId="0" xfId="0" applyFont="1" applyAlignment="1">
      <alignment vertical="top" wrapText="1"/>
    </xf>
    <xf numFmtId="187" fontId="6" fillId="9" borderId="2" xfId="0" applyNumberFormat="1" applyFont="1" applyFill="1" applyBorder="1" applyAlignment="1">
      <alignment horizontal="right" vertical="center"/>
    </xf>
    <xf numFmtId="187" fontId="6" fillId="9" borderId="7" xfId="0" applyNumberFormat="1" applyFont="1" applyFill="1" applyBorder="1" applyAlignment="1">
      <alignment horizontal="right" vertical="center"/>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7" xfId="0" applyFont="1" applyBorder="1" applyAlignment="1">
      <alignment horizontal="left" vertical="center"/>
    </xf>
    <xf numFmtId="0" fontId="75" fillId="19" borderId="1" xfId="0" applyFont="1" applyFill="1" applyBorder="1" applyAlignment="1">
      <alignment horizontal="left" vertical="center" wrapText="1"/>
    </xf>
    <xf numFmtId="0" fontId="75" fillId="19" borderId="2" xfId="0" applyFont="1" applyFill="1" applyBorder="1" applyAlignment="1">
      <alignment horizontal="left" vertical="center" wrapText="1"/>
    </xf>
    <xf numFmtId="0" fontId="75" fillId="19" borderId="3" xfId="0" applyFont="1" applyFill="1" applyBorder="1" applyAlignment="1">
      <alignment horizontal="left" vertical="center" wrapText="1"/>
    </xf>
    <xf numFmtId="0" fontId="75" fillId="19" borderId="4" xfId="0" applyFont="1" applyFill="1" applyBorder="1" applyAlignment="1">
      <alignment horizontal="left" vertical="center" wrapText="1"/>
    </xf>
    <xf numFmtId="0" fontId="75" fillId="19" borderId="0" xfId="0" applyFont="1" applyFill="1" applyBorder="1" applyAlignment="1">
      <alignment horizontal="left" vertical="center" wrapText="1"/>
    </xf>
    <xf numFmtId="0" fontId="75" fillId="19" borderId="5" xfId="0" applyFont="1" applyFill="1" applyBorder="1" applyAlignment="1">
      <alignment horizontal="left" vertical="center" wrapText="1"/>
    </xf>
    <xf numFmtId="0" fontId="75" fillId="19" borderId="6" xfId="0" applyFont="1" applyFill="1" applyBorder="1" applyAlignment="1">
      <alignment horizontal="left" vertical="center" wrapText="1"/>
    </xf>
    <xf numFmtId="0" fontId="75" fillId="19" borderId="7" xfId="0" applyFont="1" applyFill="1" applyBorder="1" applyAlignment="1">
      <alignment horizontal="left" vertical="center" wrapText="1"/>
    </xf>
    <xf numFmtId="0" fontId="75" fillId="19" borderId="8" xfId="0" applyFont="1" applyFill="1" applyBorder="1" applyAlignment="1">
      <alignment horizontal="left" vertical="center" wrapText="1"/>
    </xf>
    <xf numFmtId="0" fontId="6" fillId="0" borderId="0" xfId="0" applyFont="1" applyAlignment="1">
      <alignment horizontal="distributed" vertical="distributed"/>
    </xf>
    <xf numFmtId="0" fontId="6" fillId="0" borderId="0" xfId="0" applyFont="1" applyAlignment="1">
      <alignment horizontal="distributed" vertical="center"/>
    </xf>
    <xf numFmtId="0" fontId="84" fillId="8" borderId="0" xfId="0" applyFont="1" applyFill="1" applyAlignment="1">
      <alignment vertical="top" wrapText="1"/>
    </xf>
    <xf numFmtId="0" fontId="6" fillId="8" borderId="7" xfId="0" applyFont="1" applyFill="1" applyBorder="1" applyAlignment="1">
      <alignment horizontal="left" vertical="center"/>
    </xf>
    <xf numFmtId="0" fontId="6" fillId="8" borderId="7" xfId="0" applyFont="1" applyFill="1" applyBorder="1" applyAlignment="1">
      <alignment vertical="center"/>
    </xf>
    <xf numFmtId="0" fontId="6" fillId="0" borderId="0" xfId="0" applyFont="1" applyBorder="1" applyAlignment="1">
      <alignment horizontal="left" vertical="top" wrapText="1" shrinkToFit="1"/>
    </xf>
    <xf numFmtId="0" fontId="6" fillId="0" borderId="7" xfId="0" applyFont="1" applyBorder="1" applyAlignment="1">
      <alignment horizontal="right" vertical="center" shrinkToFit="1"/>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35" fillId="3" borderId="1" xfId="0" applyFont="1" applyFill="1" applyBorder="1" applyAlignment="1">
      <alignment vertical="center" wrapText="1"/>
    </xf>
    <xf numFmtId="0" fontId="35" fillId="3" borderId="3" xfId="0" applyFont="1" applyFill="1" applyBorder="1" applyAlignment="1">
      <alignment vertical="center" wrapText="1"/>
    </xf>
    <xf numFmtId="0" fontId="35" fillId="3" borderId="6" xfId="0" applyFont="1" applyFill="1" applyBorder="1" applyAlignment="1">
      <alignment vertical="center" wrapText="1"/>
    </xf>
    <xf numFmtId="0" fontId="35" fillId="3" borderId="8" xfId="0" applyFont="1" applyFill="1" applyBorder="1" applyAlignment="1">
      <alignment vertical="center" wrapText="1"/>
    </xf>
    <xf numFmtId="0" fontId="6" fillId="3" borderId="1"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19" xfId="0" applyFont="1" applyFill="1" applyBorder="1" applyAlignment="1">
      <alignment horizontal="center" vertical="center" shrinkToFit="1"/>
    </xf>
    <xf numFmtId="0" fontId="6" fillId="3" borderId="20" xfId="0" applyFont="1" applyFill="1" applyBorder="1" applyAlignment="1">
      <alignment horizontal="center" vertical="center" shrinkToFit="1"/>
    </xf>
    <xf numFmtId="0" fontId="6" fillId="3" borderId="1" xfId="0" applyFont="1" applyFill="1" applyBorder="1" applyAlignment="1">
      <alignment horizontal="center" vertical="center"/>
    </xf>
    <xf numFmtId="0" fontId="6" fillId="3" borderId="6" xfId="0" applyFont="1" applyFill="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59" fillId="0" borderId="9" xfId="0" applyFont="1" applyFill="1" applyBorder="1" applyAlignment="1">
      <alignment horizontal="center" vertical="center"/>
    </xf>
    <xf numFmtId="0" fontId="59" fillId="0" borderId="10" xfId="0" applyFont="1" applyFill="1" applyBorder="1" applyAlignment="1">
      <alignment horizontal="center" vertical="center"/>
    </xf>
    <xf numFmtId="0" fontId="6" fillId="0" borderId="0" xfId="0" applyFont="1" applyBorder="1" applyAlignment="1">
      <alignment vertical="top" shrinkToFit="1"/>
    </xf>
    <xf numFmtId="0" fontId="6" fillId="0" borderId="0" xfId="0" applyFont="1" applyAlignment="1">
      <alignment vertical="top" shrinkToFit="1"/>
    </xf>
    <xf numFmtId="0" fontId="6" fillId="3" borderId="1"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3" borderId="7"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3"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1" fillId="0" borderId="0" xfId="0" applyFont="1" applyBorder="1" applyAlignment="1">
      <alignment horizontal="center" vertical="center"/>
    </xf>
    <xf numFmtId="0" fontId="0" fillId="0" borderId="0" xfId="0" applyAlignment="1">
      <alignment vertical="top" wrapText="1"/>
    </xf>
    <xf numFmtId="0" fontId="6" fillId="2" borderId="7" xfId="0" applyFont="1" applyFill="1" applyBorder="1" applyAlignment="1">
      <alignment horizontal="left" vertical="top"/>
    </xf>
    <xf numFmtId="0" fontId="6" fillId="0" borderId="11"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3" borderId="11"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xf>
    <xf numFmtId="0" fontId="6" fillId="0" borderId="0" xfId="0" applyFont="1" applyBorder="1" applyAlignment="1">
      <alignment horizontal="left" vertical="top"/>
    </xf>
    <xf numFmtId="0" fontId="0" fillId="0" borderId="0" xfId="0" applyAlignment="1">
      <alignment vertical="center" wrapText="1"/>
    </xf>
    <xf numFmtId="0" fontId="84" fillId="0" borderId="0" xfId="0" applyFont="1" applyFill="1" applyAlignment="1">
      <alignment horizontal="left" vertical="center" wrapText="1"/>
    </xf>
    <xf numFmtId="0" fontId="6" fillId="8" borderId="0" xfId="0" applyFont="1" applyFill="1" applyAlignment="1">
      <alignment horizontal="center" vertical="center"/>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2" borderId="0" xfId="0" applyFont="1" applyFill="1" applyBorder="1" applyAlignment="1">
      <alignment horizontal="left" vertical="top" wrapText="1" shrinkToFit="1"/>
    </xf>
    <xf numFmtId="176" fontId="6" fillId="3" borderId="25" xfId="0" applyNumberFormat="1" applyFont="1" applyFill="1" applyBorder="1" applyAlignment="1">
      <alignment horizontal="center" vertical="center" shrinkToFit="1"/>
    </xf>
    <xf numFmtId="176" fontId="6" fillId="3" borderId="26" xfId="0" applyNumberFormat="1" applyFont="1" applyFill="1" applyBorder="1" applyAlignment="1">
      <alignment horizontal="center" vertical="center" shrinkToFit="1"/>
    </xf>
    <xf numFmtId="176" fontId="6" fillId="3" borderId="27" xfId="0" applyNumberFormat="1" applyFont="1" applyFill="1" applyBorder="1" applyAlignment="1">
      <alignment horizontal="center" vertical="center" shrinkToFit="1"/>
    </xf>
    <xf numFmtId="176" fontId="6" fillId="3" borderId="18" xfId="0" applyNumberFormat="1" applyFont="1" applyFill="1" applyBorder="1" applyAlignment="1">
      <alignment horizontal="center" vertical="center" shrinkToFit="1"/>
    </xf>
    <xf numFmtId="176" fontId="6" fillId="3" borderId="19" xfId="0" applyNumberFormat="1" applyFont="1" applyFill="1" applyBorder="1" applyAlignment="1">
      <alignment horizontal="center" vertical="center" shrinkToFit="1"/>
    </xf>
    <xf numFmtId="176" fontId="6" fillId="3" borderId="20" xfId="0" applyNumberFormat="1" applyFont="1" applyFill="1" applyBorder="1" applyAlignment="1">
      <alignment horizontal="center" vertical="center" shrinkToFit="1"/>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84" fillId="0" borderId="0" xfId="0" applyFont="1" applyAlignment="1">
      <alignment vertical="top" wrapText="1"/>
    </xf>
    <xf numFmtId="179" fontId="6" fillId="3" borderId="1" xfId="0" applyNumberFormat="1" applyFont="1" applyFill="1" applyBorder="1" applyAlignment="1">
      <alignment horizontal="center" vertical="center" wrapText="1"/>
    </xf>
    <xf numFmtId="179" fontId="6" fillId="3" borderId="3" xfId="0" applyNumberFormat="1" applyFont="1" applyFill="1" applyBorder="1" applyAlignment="1">
      <alignment horizontal="center" vertical="center" wrapText="1"/>
    </xf>
    <xf numFmtId="179" fontId="6" fillId="3" borderId="6" xfId="0" applyNumberFormat="1" applyFont="1" applyFill="1" applyBorder="1" applyAlignment="1">
      <alignment horizontal="center" vertical="center" wrapText="1"/>
    </xf>
    <xf numFmtId="179" fontId="6" fillId="3" borderId="8" xfId="0" applyNumberFormat="1" applyFont="1" applyFill="1" applyBorder="1" applyAlignment="1">
      <alignment horizontal="center" vertical="center" wrapText="1"/>
    </xf>
    <xf numFmtId="0" fontId="6" fillId="2" borderId="0"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8" borderId="0" xfId="0" applyFont="1" applyFill="1" applyAlignment="1">
      <alignment vertical="top" wrapText="1"/>
    </xf>
    <xf numFmtId="0" fontId="6" fillId="0" borderId="0" xfId="0" applyFont="1" applyFill="1" applyAlignment="1">
      <alignment vertical="top" shrinkToFit="1"/>
    </xf>
    <xf numFmtId="0" fontId="6" fillId="3" borderId="1"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41" fillId="2" borderId="0" xfId="0" applyFont="1" applyFill="1" applyAlignment="1">
      <alignment horizontal="left" vertical="center" wrapText="1"/>
    </xf>
    <xf numFmtId="0" fontId="6" fillId="0" borderId="17" xfId="0" applyFont="1" applyFill="1" applyBorder="1" applyAlignment="1">
      <alignment horizontal="center" vertical="center" wrapText="1" shrinkToFit="1"/>
    </xf>
    <xf numFmtId="0" fontId="71" fillId="0" borderId="1" xfId="0" applyFont="1" applyBorder="1" applyAlignment="1">
      <alignment horizontal="center" vertical="center" wrapText="1"/>
    </xf>
    <xf numFmtId="0" fontId="71" fillId="0" borderId="3" xfId="0" applyFont="1" applyBorder="1" applyAlignment="1">
      <alignment horizontal="center" vertical="center" wrapText="1"/>
    </xf>
    <xf numFmtId="0" fontId="71" fillId="0" borderId="6" xfId="0" applyFont="1" applyBorder="1" applyAlignment="1">
      <alignment horizontal="center" vertical="center" wrapText="1"/>
    </xf>
    <xf numFmtId="0" fontId="71" fillId="0" borderId="8" xfId="0" applyFont="1" applyBorder="1" applyAlignment="1">
      <alignment horizontal="center" vertical="center" wrapText="1"/>
    </xf>
    <xf numFmtId="0" fontId="6" fillId="2" borderId="11" xfId="0" applyFont="1" applyFill="1" applyBorder="1" applyAlignment="1">
      <alignment horizontal="left" vertical="center" shrinkToFit="1"/>
    </xf>
    <xf numFmtId="0" fontId="6" fillId="2" borderId="13" xfId="0" applyFont="1" applyFill="1" applyBorder="1" applyAlignment="1">
      <alignment horizontal="left" vertical="center" shrinkToFit="1"/>
    </xf>
    <xf numFmtId="0" fontId="6" fillId="2" borderId="14" xfId="0" applyFont="1" applyFill="1" applyBorder="1" applyAlignment="1">
      <alignment horizontal="left" vertical="center" shrinkToFit="1"/>
    </xf>
    <xf numFmtId="0" fontId="84" fillId="2" borderId="0" xfId="0" applyFont="1" applyFill="1" applyAlignment="1">
      <alignment horizontal="left" vertical="top" wrapText="1"/>
    </xf>
    <xf numFmtId="0" fontId="84" fillId="2" borderId="0" xfId="0" applyFont="1" applyFill="1" applyBorder="1" applyAlignment="1">
      <alignment horizontal="left"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84" fillId="2" borderId="2" xfId="0" applyFont="1" applyFill="1" applyBorder="1" applyAlignment="1">
      <alignment vertical="top" wrapText="1"/>
    </xf>
    <xf numFmtId="0" fontId="84" fillId="2" borderId="0" xfId="0" applyFont="1" applyFill="1" applyAlignment="1">
      <alignment vertical="top" wrapText="1"/>
    </xf>
    <xf numFmtId="0" fontId="71" fillId="2" borderId="0" xfId="0" applyFont="1" applyFill="1" applyAlignment="1">
      <alignment horizontal="left" vertical="center" wrapText="1"/>
    </xf>
    <xf numFmtId="180" fontId="6" fillId="3" borderId="17" xfId="0" applyNumberFormat="1" applyFont="1" applyFill="1" applyBorder="1" applyAlignment="1">
      <alignment horizontal="center" vertical="center"/>
    </xf>
    <xf numFmtId="0" fontId="6" fillId="6" borderId="7" xfId="0" applyFont="1" applyFill="1" applyBorder="1" applyAlignment="1">
      <alignment horizontal="left" vertical="center" shrinkToFit="1"/>
    </xf>
    <xf numFmtId="0" fontId="37" fillId="0" borderId="11" xfId="0" applyFont="1" applyBorder="1" applyAlignment="1">
      <alignment horizontal="center" vertical="center" shrinkToFit="1"/>
    </xf>
    <xf numFmtId="0" fontId="37" fillId="0" borderId="13" xfId="0" applyFont="1" applyBorder="1" applyAlignment="1">
      <alignment horizontal="center" vertical="center" shrinkToFit="1"/>
    </xf>
    <xf numFmtId="0" fontId="37" fillId="0" borderId="14" xfId="0" applyFont="1" applyBorder="1" applyAlignment="1">
      <alignment horizontal="center" vertical="center" shrinkToFit="1"/>
    </xf>
    <xf numFmtId="0" fontId="35" fillId="0" borderId="17" xfId="0" applyFont="1" applyBorder="1" applyAlignment="1">
      <alignment horizontal="center" vertical="center" shrinkToFit="1"/>
    </xf>
    <xf numFmtId="0" fontId="6" fillId="2" borderId="0" xfId="0" applyFont="1" applyFill="1" applyAlignment="1">
      <alignment horizontal="left" vertical="top" wrapText="1"/>
    </xf>
    <xf numFmtId="0" fontId="35" fillId="0" borderId="11" xfId="0" applyFont="1" applyBorder="1" applyAlignment="1">
      <alignment horizontal="center" vertical="center" shrinkToFit="1"/>
    </xf>
    <xf numFmtId="0" fontId="35" fillId="0" borderId="13" xfId="0" applyFont="1" applyBorder="1" applyAlignment="1">
      <alignment horizontal="center" vertical="center" shrinkToFit="1"/>
    </xf>
    <xf numFmtId="0" fontId="35" fillId="0" borderId="14" xfId="0" applyFont="1" applyBorder="1" applyAlignment="1">
      <alignment horizontal="center" vertical="center" shrinkToFit="1"/>
    </xf>
    <xf numFmtId="0" fontId="6" fillId="3" borderId="4" xfId="0" applyFont="1" applyFill="1" applyBorder="1" applyAlignment="1">
      <alignment horizontal="left" vertical="center" wrapText="1"/>
    </xf>
    <xf numFmtId="0" fontId="6" fillId="3" borderId="0"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35" fillId="0" borderId="17" xfId="0" applyFont="1" applyBorder="1" applyAlignment="1">
      <alignment horizontal="center" vertical="center"/>
    </xf>
    <xf numFmtId="0" fontId="6" fillId="2" borderId="0" xfId="0" applyFont="1" applyFill="1" applyAlignment="1">
      <alignment horizontal="left" vertical="top"/>
    </xf>
    <xf numFmtId="180" fontId="6" fillId="3" borderId="17" xfId="0" applyNumberFormat="1" applyFont="1" applyFill="1" applyBorder="1" applyAlignment="1">
      <alignment horizontal="center" vertical="center" wrapText="1"/>
    </xf>
    <xf numFmtId="0" fontId="35" fillId="0" borderId="11" xfId="0" applyFont="1" applyBorder="1" applyAlignment="1">
      <alignment horizontal="center" vertical="center"/>
    </xf>
    <xf numFmtId="0" fontId="35" fillId="0" borderId="14" xfId="0" applyFont="1" applyBorder="1" applyAlignment="1">
      <alignment horizontal="center" vertical="center"/>
    </xf>
    <xf numFmtId="176" fontId="6" fillId="3" borderId="17" xfId="0" applyNumberFormat="1" applyFont="1" applyFill="1" applyBorder="1" applyAlignment="1">
      <alignment horizontal="center" vertical="center" shrinkToFit="1"/>
    </xf>
    <xf numFmtId="0" fontId="35" fillId="0" borderId="1"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3" xfId="0" applyFont="1" applyBorder="1" applyAlignment="1">
      <alignment horizontal="center" vertical="center" shrinkToFit="1"/>
    </xf>
    <xf numFmtId="0" fontId="35" fillId="0" borderId="4" xfId="0" applyFont="1" applyBorder="1" applyAlignment="1">
      <alignment horizontal="center" vertical="center" shrinkToFit="1"/>
    </xf>
    <xf numFmtId="0" fontId="35" fillId="0" borderId="0" xfId="0" applyFont="1" applyBorder="1" applyAlignment="1">
      <alignment horizontal="center" vertical="center" shrinkToFit="1"/>
    </xf>
    <xf numFmtId="0" fontId="35" fillId="0" borderId="13" xfId="0" applyFont="1" applyBorder="1" applyAlignment="1">
      <alignment horizontal="center" vertical="center"/>
    </xf>
    <xf numFmtId="0" fontId="6" fillId="3" borderId="11" xfId="0" applyFont="1" applyFill="1" applyBorder="1" applyAlignment="1">
      <alignment horizontal="left" vertical="center" shrinkToFit="1"/>
    </xf>
    <xf numFmtId="0" fontId="6" fillId="3" borderId="13" xfId="0" applyFont="1" applyFill="1" applyBorder="1" applyAlignment="1">
      <alignment horizontal="left" vertical="center" shrinkToFit="1"/>
    </xf>
    <xf numFmtId="0" fontId="6" fillId="3" borderId="14" xfId="0" applyFont="1" applyFill="1" applyBorder="1" applyAlignment="1">
      <alignment horizontal="left" vertical="center" shrinkToFit="1"/>
    </xf>
    <xf numFmtId="0" fontId="6" fillId="8" borderId="0" xfId="0" applyFont="1" applyFill="1" applyAlignment="1">
      <alignment horizontal="left" vertical="top"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3" borderId="17" xfId="0" applyFont="1" applyFill="1" applyBorder="1" applyAlignment="1">
      <alignment horizontal="center" vertical="center"/>
    </xf>
    <xf numFmtId="0" fontId="37" fillId="0" borderId="1" xfId="0" applyFont="1" applyFill="1" applyBorder="1" applyAlignment="1">
      <alignment vertical="center" wrapText="1"/>
    </xf>
    <xf numFmtId="0" fontId="37" fillId="0" borderId="2" xfId="0" applyFont="1" applyFill="1" applyBorder="1" applyAlignment="1">
      <alignment vertical="center" wrapText="1"/>
    </xf>
    <xf numFmtId="0" fontId="37" fillId="0" borderId="3" xfId="0" applyFont="1" applyFill="1" applyBorder="1" applyAlignment="1">
      <alignment vertical="center" wrapText="1"/>
    </xf>
    <xf numFmtId="0" fontId="37" fillId="0" borderId="4" xfId="0" applyFont="1" applyFill="1" applyBorder="1" applyAlignment="1">
      <alignment vertical="center" wrapText="1"/>
    </xf>
    <xf numFmtId="0" fontId="37" fillId="0" borderId="0" xfId="0" applyFont="1" applyFill="1" applyBorder="1" applyAlignment="1">
      <alignment vertical="center" wrapText="1"/>
    </xf>
    <xf numFmtId="0" fontId="37" fillId="0" borderId="5" xfId="0" applyFont="1" applyFill="1" applyBorder="1" applyAlignment="1">
      <alignment vertical="center" wrapText="1"/>
    </xf>
    <xf numFmtId="0" fontId="37" fillId="0" borderId="6" xfId="0" applyFont="1" applyFill="1" applyBorder="1" applyAlignment="1">
      <alignment vertical="center" wrapText="1"/>
    </xf>
    <xf numFmtId="0" fontId="37" fillId="0" borderId="7" xfId="0" applyFont="1" applyFill="1" applyBorder="1" applyAlignment="1">
      <alignment vertical="center" wrapText="1"/>
    </xf>
    <xf numFmtId="0" fontId="37" fillId="0" borderId="8" xfId="0" applyFont="1" applyFill="1" applyBorder="1" applyAlignment="1">
      <alignment vertical="center" wrapText="1"/>
    </xf>
    <xf numFmtId="0" fontId="6" fillId="0" borderId="37" xfId="0" applyFont="1" applyFill="1" applyBorder="1" applyAlignment="1">
      <alignment horizontal="center" vertical="center"/>
    </xf>
    <xf numFmtId="0" fontId="6" fillId="0" borderId="38" xfId="0" applyFont="1" applyFill="1" applyBorder="1" applyAlignment="1">
      <alignment horizontal="center" vertical="center"/>
    </xf>
    <xf numFmtId="176" fontId="35" fillId="3" borderId="1" xfId="0" applyNumberFormat="1" applyFont="1" applyFill="1" applyBorder="1" applyAlignment="1">
      <alignment horizontal="right" vertical="center" wrapText="1" shrinkToFit="1"/>
    </xf>
    <xf numFmtId="176" fontId="35" fillId="3" borderId="2" xfId="0" applyNumberFormat="1" applyFont="1" applyFill="1" applyBorder="1" applyAlignment="1">
      <alignment horizontal="right" vertical="center" wrapText="1" shrinkToFit="1"/>
    </xf>
    <xf numFmtId="176" fontId="35" fillId="3" borderId="45" xfId="0" applyNumberFormat="1" applyFont="1" applyFill="1" applyBorder="1" applyAlignment="1">
      <alignment horizontal="right" vertical="center" wrapText="1" shrinkToFit="1"/>
    </xf>
    <xf numFmtId="176" fontId="35" fillId="3" borderId="6" xfId="0" applyNumberFormat="1" applyFont="1" applyFill="1" applyBorder="1" applyAlignment="1">
      <alignment horizontal="right" vertical="center" wrapText="1" shrinkToFit="1"/>
    </xf>
    <xf numFmtId="176" fontId="35" fillId="3" borderId="7" xfId="0" applyNumberFormat="1" applyFont="1" applyFill="1" applyBorder="1" applyAlignment="1">
      <alignment horizontal="right" vertical="center" wrapText="1" shrinkToFit="1"/>
    </xf>
    <xf numFmtId="176" fontId="35" fillId="3" borderId="46" xfId="0" applyNumberFormat="1" applyFont="1" applyFill="1" applyBorder="1" applyAlignment="1">
      <alignment horizontal="right" vertical="center" wrapText="1" shrinkToFit="1"/>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84" fillId="0" borderId="0" xfId="0" applyFont="1" applyBorder="1" applyAlignment="1">
      <alignment vertical="center" wrapText="1"/>
    </xf>
    <xf numFmtId="0" fontId="6" fillId="8" borderId="0" xfId="0" applyFont="1" applyFill="1" applyAlignment="1">
      <alignment horizontal="left" vertical="top"/>
    </xf>
    <xf numFmtId="0" fontId="6" fillId="0" borderId="0" xfId="0" applyFont="1" applyAlignment="1">
      <alignment horizontal="left" vertical="center" wrapText="1"/>
    </xf>
    <xf numFmtId="0" fontId="32" fillId="11"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32" fillId="0" borderId="3" xfId="0" applyFont="1" applyFill="1" applyBorder="1" applyAlignment="1" applyProtection="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181" fontId="24" fillId="0" borderId="0" xfId="0" applyNumberFormat="1" applyFont="1" applyAlignment="1" applyProtection="1">
      <alignment horizontal="center" vertical="center" wrapText="1" shrinkToFit="1"/>
    </xf>
    <xf numFmtId="181" fontId="24" fillId="0" borderId="0" xfId="0" applyNumberFormat="1" applyFont="1" applyAlignment="1" applyProtection="1">
      <alignment horizontal="center" vertical="center" shrinkToFit="1"/>
    </xf>
    <xf numFmtId="0" fontId="31" fillId="6" borderId="0" xfId="0" applyFont="1" applyFill="1" applyBorder="1" applyAlignment="1" applyProtection="1">
      <alignment horizontal="left" vertical="center" shrinkToFit="1"/>
      <protection locked="0"/>
    </xf>
    <xf numFmtId="181" fontId="23" fillId="0" borderId="0" xfId="0" applyNumberFormat="1" applyFont="1" applyAlignment="1" applyProtection="1">
      <alignment vertical="top" wrapText="1"/>
    </xf>
    <xf numFmtId="0" fontId="0" fillId="0" borderId="0" xfId="0" applyAlignment="1">
      <alignment vertical="top"/>
    </xf>
    <xf numFmtId="0" fontId="29" fillId="0" borderId="11" xfId="0" applyFont="1" applyBorder="1" applyAlignment="1" applyProtection="1">
      <alignment horizontal="left" vertical="center" wrapText="1"/>
    </xf>
    <xf numFmtId="0" fontId="29" fillId="0" borderId="13" xfId="0" applyFont="1" applyBorder="1" applyAlignment="1" applyProtection="1">
      <alignment horizontal="left" vertical="center" wrapText="1"/>
    </xf>
    <xf numFmtId="0" fontId="29" fillId="0" borderId="14" xfId="0" applyFont="1" applyBorder="1" applyAlignment="1" applyProtection="1">
      <alignment horizontal="left" vertical="center" wrapText="1"/>
    </xf>
    <xf numFmtId="0" fontId="31" fillId="0" borderId="0" xfId="0" applyFont="1" applyBorder="1" applyAlignment="1" applyProtection="1">
      <alignment horizontal="left" vertical="center" wrapText="1"/>
    </xf>
    <xf numFmtId="0" fontId="37" fillId="0" borderId="48" xfId="0" applyFont="1" applyBorder="1" applyAlignment="1" applyProtection="1">
      <alignment horizontal="left" vertical="top" wrapText="1"/>
    </xf>
    <xf numFmtId="0" fontId="37" fillId="0" borderId="23" xfId="0" applyFont="1" applyBorder="1" applyAlignment="1" applyProtection="1">
      <alignment horizontal="left" vertical="top" wrapText="1"/>
    </xf>
    <xf numFmtId="0" fontId="37" fillId="0" borderId="68" xfId="0" applyFont="1" applyBorder="1" applyAlignment="1" applyProtection="1">
      <alignment horizontal="left" vertical="top" wrapText="1"/>
    </xf>
    <xf numFmtId="0" fontId="39" fillId="0" borderId="0" xfId="0" applyFont="1" applyBorder="1" applyAlignment="1" applyProtection="1">
      <alignment horizontal="left" vertical="top" wrapText="1"/>
    </xf>
    <xf numFmtId="0" fontId="41" fillId="0" borderId="0" xfId="0" applyFont="1" applyBorder="1" applyAlignment="1" applyProtection="1">
      <alignment horizontal="left" vertical="top" wrapText="1"/>
    </xf>
    <xf numFmtId="0" fontId="0" fillId="0" borderId="6" xfId="0" applyBorder="1" applyAlignment="1">
      <alignment horizontal="center" vertical="center"/>
    </xf>
    <xf numFmtId="0" fontId="32" fillId="11" borderId="4" xfId="0" applyFont="1" applyFill="1" applyBorder="1" applyAlignment="1" applyProtection="1">
      <alignment horizontal="center" vertical="center"/>
      <protection locked="0"/>
    </xf>
    <xf numFmtId="0" fontId="5" fillId="11" borderId="2" xfId="0" applyFont="1" applyFill="1" applyBorder="1" applyAlignment="1" applyProtection="1">
      <alignment horizontal="left" vertical="center"/>
      <protection locked="0"/>
    </xf>
    <xf numFmtId="0" fontId="0" fillId="11" borderId="2" xfId="0" applyFont="1" applyFill="1" applyBorder="1" applyAlignment="1" applyProtection="1">
      <alignment horizontal="left" vertical="center"/>
      <protection locked="0"/>
    </xf>
    <xf numFmtId="0" fontId="0" fillId="11" borderId="3" xfId="0" applyFont="1" applyFill="1" applyBorder="1" applyAlignment="1" applyProtection="1">
      <alignment horizontal="left" vertical="center"/>
      <protection locked="0"/>
    </xf>
    <xf numFmtId="0" fontId="37" fillId="0" borderId="48" xfId="0" applyFont="1" applyBorder="1" applyAlignment="1" applyProtection="1">
      <alignment horizontal="left" vertical="center" wrapText="1"/>
    </xf>
    <xf numFmtId="0" fontId="37" fillId="0" borderId="23" xfId="0" applyFont="1" applyBorder="1" applyAlignment="1" applyProtection="1">
      <alignment horizontal="left" vertical="center" wrapText="1"/>
    </xf>
    <xf numFmtId="0" fontId="37" fillId="0" borderId="68" xfId="0" applyFont="1" applyBorder="1" applyAlignment="1" applyProtection="1">
      <alignment horizontal="left" vertical="center" wrapText="1"/>
    </xf>
    <xf numFmtId="0" fontId="35" fillId="0" borderId="48" xfId="0" applyFont="1" applyBorder="1" applyAlignment="1" applyProtection="1">
      <alignment horizontal="left" vertical="center" wrapText="1"/>
    </xf>
    <xf numFmtId="0" fontId="35" fillId="0" borderId="23" xfId="0" applyFont="1" applyBorder="1" applyAlignment="1" applyProtection="1">
      <alignment horizontal="left" vertical="center" wrapText="1"/>
    </xf>
    <xf numFmtId="0" fontId="35" fillId="0" borderId="68" xfId="0" applyFont="1" applyBorder="1" applyAlignment="1" applyProtection="1">
      <alignment horizontal="left" vertical="center" wrapText="1"/>
    </xf>
    <xf numFmtId="0" fontId="46" fillId="11" borderId="136" xfId="0" applyFont="1" applyFill="1" applyBorder="1" applyAlignment="1" applyProtection="1">
      <alignment horizontal="center" vertical="center"/>
      <protection locked="0"/>
    </xf>
    <xf numFmtId="0" fontId="5" fillId="0" borderId="162" xfId="0" applyFont="1" applyBorder="1" applyAlignment="1">
      <alignment horizontal="center" vertical="center"/>
    </xf>
    <xf numFmtId="0" fontId="5" fillId="0" borderId="76" xfId="0" applyFont="1" applyBorder="1" applyAlignment="1" applyProtection="1">
      <alignment vertical="center" wrapText="1"/>
    </xf>
    <xf numFmtId="0" fontId="5" fillId="0" borderId="77" xfId="0" applyFont="1" applyBorder="1" applyAlignment="1" applyProtection="1">
      <alignment vertical="center" wrapText="1"/>
    </xf>
    <xf numFmtId="0" fontId="46" fillId="11" borderId="163" xfId="0" applyFont="1" applyFill="1" applyBorder="1" applyAlignment="1" applyProtection="1">
      <alignment vertical="center" wrapText="1"/>
      <protection locked="0"/>
    </xf>
    <xf numFmtId="0" fontId="46" fillId="11" borderId="164" xfId="0" applyFont="1" applyFill="1" applyBorder="1" applyAlignment="1" applyProtection="1">
      <alignment vertical="center" wrapText="1"/>
      <protection locked="0"/>
    </xf>
    <xf numFmtId="0" fontId="31" fillId="0" borderId="0" xfId="0" applyFont="1" applyBorder="1" applyAlignment="1" applyProtection="1">
      <alignment horizontal="left" vertical="top" wrapText="1"/>
    </xf>
    <xf numFmtId="181" fontId="38" fillId="8" borderId="0" xfId="0" applyNumberFormat="1" applyFont="1" applyFill="1" applyAlignment="1" applyProtection="1">
      <alignment horizontal="left" vertical="center" shrinkToFit="1"/>
    </xf>
    <xf numFmtId="0" fontId="27" fillId="8" borderId="0" xfId="0" applyFont="1" applyFill="1" applyAlignment="1">
      <alignment horizontal="left" vertical="center" shrinkToFit="1"/>
    </xf>
    <xf numFmtId="0" fontId="43" fillId="0" borderId="0" xfId="0" applyFont="1" applyBorder="1" applyAlignment="1" applyProtection="1">
      <alignment horizontal="left" vertical="top" wrapText="1"/>
    </xf>
    <xf numFmtId="0" fontId="44" fillId="0" borderId="0" xfId="0" applyFont="1" applyBorder="1" applyAlignment="1" applyProtection="1">
      <alignment horizontal="left" vertical="top" wrapText="1"/>
    </xf>
    <xf numFmtId="0" fontId="46" fillId="11" borderId="1" xfId="0" applyFont="1" applyFill="1" applyBorder="1" applyAlignment="1" applyProtection="1">
      <alignment horizontal="center" vertical="center"/>
      <protection locked="0"/>
    </xf>
    <xf numFmtId="0" fontId="36" fillId="0" borderId="4" xfId="0" applyFont="1" applyBorder="1" applyAlignment="1">
      <alignment vertical="center"/>
    </xf>
    <xf numFmtId="0" fontId="36" fillId="0" borderId="6" xfId="0" applyFont="1" applyBorder="1" applyAlignment="1">
      <alignment vertical="center"/>
    </xf>
    <xf numFmtId="0" fontId="46" fillId="11" borderId="7" xfId="0" applyFont="1" applyFill="1" applyBorder="1" applyAlignment="1" applyProtection="1">
      <alignment horizontal="left" vertical="center" wrapText="1"/>
      <protection locked="0"/>
    </xf>
    <xf numFmtId="0" fontId="36" fillId="0" borderId="7" xfId="0" applyFont="1" applyBorder="1" applyAlignment="1">
      <alignment vertical="center" wrapText="1"/>
    </xf>
    <xf numFmtId="0" fontId="36" fillId="0" borderId="8" xfId="0" applyFont="1" applyBorder="1" applyAlignment="1">
      <alignment vertical="center" wrapText="1"/>
    </xf>
    <xf numFmtId="0" fontId="57" fillId="0" borderId="72" xfId="0" applyFont="1" applyBorder="1" applyAlignment="1" applyProtection="1">
      <alignment vertical="center" wrapText="1"/>
    </xf>
    <xf numFmtId="0" fontId="0" fillId="0" borderId="72" xfId="0" applyBorder="1" applyAlignment="1">
      <alignment vertical="center"/>
    </xf>
    <xf numFmtId="0" fontId="0" fillId="0" borderId="0" xfId="0" applyAlignment="1">
      <alignment vertical="center"/>
    </xf>
    <xf numFmtId="181" fontId="79" fillId="0" borderId="0" xfId="0" applyNumberFormat="1" applyFont="1" applyAlignment="1" applyProtection="1">
      <alignment vertical="top" wrapText="1"/>
    </xf>
    <xf numFmtId="0" fontId="0" fillId="0" borderId="0" xfId="0" applyFont="1" applyAlignment="1">
      <alignment vertical="top" wrapText="1"/>
    </xf>
    <xf numFmtId="0" fontId="0" fillId="0" borderId="0" xfId="0" applyFont="1" applyAlignment="1">
      <alignment vertical="top"/>
    </xf>
    <xf numFmtId="0" fontId="32" fillId="11" borderId="9" xfId="0" applyFont="1" applyFill="1" applyBorder="1" applyAlignment="1" applyProtection="1">
      <alignment horizontal="center" vertical="center"/>
      <protection locked="0"/>
    </xf>
    <xf numFmtId="0" fontId="0" fillId="11" borderId="11" xfId="0" applyFont="1" applyFill="1" applyBorder="1" applyAlignment="1" applyProtection="1">
      <alignment horizontal="left" vertical="top" wrapText="1"/>
      <protection locked="0"/>
    </xf>
    <xf numFmtId="0" fontId="0" fillId="0" borderId="13" xfId="0" applyFont="1" applyBorder="1" applyAlignment="1">
      <alignment horizontal="left" vertical="top" wrapText="1"/>
    </xf>
    <xf numFmtId="0" fontId="0" fillId="0" borderId="14" xfId="0" applyFont="1" applyBorder="1" applyAlignment="1">
      <alignment horizontal="left" vertical="top" wrapText="1"/>
    </xf>
    <xf numFmtId="0" fontId="32" fillId="11" borderId="7" xfId="0" applyFont="1" applyFill="1" applyBorder="1" applyAlignment="1" applyProtection="1">
      <alignment horizontal="left" vertical="top" wrapText="1"/>
      <protection locked="0"/>
    </xf>
    <xf numFmtId="0" fontId="32" fillId="0" borderId="7" xfId="0" applyFont="1" applyBorder="1" applyAlignment="1">
      <alignment horizontal="left" vertical="top" wrapText="1"/>
    </xf>
    <xf numFmtId="0" fontId="32" fillId="0" borderId="8" xfId="0" applyFont="1" applyBorder="1" applyAlignment="1">
      <alignment horizontal="left" vertical="top" wrapText="1"/>
    </xf>
    <xf numFmtId="183" fontId="51" fillId="0" borderId="11" xfId="0" applyNumberFormat="1" applyFont="1" applyBorder="1" applyAlignment="1" applyProtection="1">
      <alignment horizontal="center" vertical="center"/>
    </xf>
    <xf numFmtId="0" fontId="0" fillId="0" borderId="14" xfId="0" applyBorder="1" applyAlignment="1">
      <alignment vertical="center"/>
    </xf>
    <xf numFmtId="185" fontId="50" fillId="0" borderId="69" xfId="0" applyNumberFormat="1" applyFont="1" applyBorder="1" applyAlignment="1" applyProtection="1">
      <alignment horizontal="center" vertical="center"/>
    </xf>
    <xf numFmtId="0" fontId="36" fillId="0" borderId="70" xfId="0" applyFont="1" applyBorder="1" applyAlignment="1">
      <alignment vertical="center"/>
    </xf>
  </cellXfs>
  <cellStyles count="3">
    <cellStyle name="ハイパーリンク" xfId="1" builtinId="8"/>
    <cellStyle name="標準" xfId="0" builtinId="0"/>
    <cellStyle name="標準 2" xfId="2"/>
  </cellStyles>
  <dxfs count="0"/>
  <tableStyles count="0" defaultTableStyle="TableStyleMedium2" defaultPivotStyle="PivotStyleLight16"/>
  <colors>
    <mruColors>
      <color rgb="FFFFCCFF"/>
      <color rgb="FFFF66FF"/>
      <color rgb="FFFE0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7</xdr:col>
      <xdr:colOff>758825</xdr:colOff>
      <xdr:row>29</xdr:row>
      <xdr:rowOff>34924</xdr:rowOff>
    </xdr:from>
    <xdr:ext cx="2295525" cy="1089026"/>
    <xdr:sp macro="" textlink="">
      <xdr:nvSpPr>
        <xdr:cNvPr id="2" name="四角形吹き出し 1"/>
        <xdr:cNvSpPr/>
      </xdr:nvSpPr>
      <xdr:spPr>
        <a:xfrm>
          <a:off x="7931150" y="6073774"/>
          <a:ext cx="2295525" cy="1089026"/>
        </a:xfrm>
        <a:prstGeom prst="wedgeRectCallout">
          <a:avLst>
            <a:gd name="adj1" fmla="val -33263"/>
            <a:gd name="adj2" fmla="val 43427"/>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en-US" altLang="ja-JP" sz="1100">
              <a:solidFill>
                <a:srgbClr val="FF0000"/>
              </a:solidFill>
            </a:rPr>
            <a:t>【</a:t>
          </a:r>
          <a:r>
            <a:rPr kumimoji="1" lang="ja-JP" altLang="en-US" sz="1100">
              <a:solidFill>
                <a:srgbClr val="FF0000"/>
              </a:solidFill>
            </a:rPr>
            <a:t>重要</a:t>
          </a:r>
          <a:r>
            <a:rPr kumimoji="1" lang="en-US" altLang="ja-JP" sz="1100">
              <a:solidFill>
                <a:srgbClr val="FF0000"/>
              </a:solidFill>
            </a:rPr>
            <a:t>】</a:t>
          </a:r>
        </a:p>
        <a:p>
          <a:pPr algn="l"/>
          <a:r>
            <a:rPr kumimoji="1" lang="ja-JP" altLang="en-US" sz="1100">
              <a:solidFill>
                <a:srgbClr val="FF0000"/>
              </a:solidFill>
            </a:rPr>
            <a:t>労働福祉関連</a:t>
          </a:r>
          <a:r>
            <a:rPr kumimoji="1" lang="ja-JP" altLang="en-US" sz="1100">
              <a:solidFill>
                <a:schemeClr val="tx1"/>
              </a:solidFill>
            </a:rPr>
            <a:t>を選択した場合、必要な様式全てを選択してください</a:t>
          </a:r>
          <a:endParaRPr kumimoji="1" lang="en-US" altLang="ja-JP" sz="1100">
            <a:solidFill>
              <a:schemeClr val="tx1"/>
            </a:solidFill>
          </a:endParaRPr>
        </a:p>
        <a:p>
          <a:pPr algn="l"/>
          <a:r>
            <a:rPr kumimoji="1" lang="ja-JP" altLang="en-US" sz="1100">
              <a:solidFill>
                <a:schemeClr val="tx1"/>
              </a:solidFill>
            </a:rPr>
            <a:t>その際、</a:t>
          </a:r>
          <a:r>
            <a:rPr kumimoji="1" lang="ja-JP" altLang="en-US" sz="1100">
              <a:solidFill>
                <a:srgbClr val="FF0000"/>
              </a:solidFill>
            </a:rPr>
            <a:t>様式番号</a:t>
          </a:r>
          <a:r>
            <a:rPr kumimoji="1" lang="ja-JP" altLang="en-US" sz="1100">
              <a:solidFill>
                <a:schemeClr val="tx1"/>
              </a:solidFill>
            </a:rPr>
            <a:t>は、</a:t>
          </a:r>
          <a:r>
            <a:rPr kumimoji="1" lang="ja-JP" altLang="en-US" sz="1100">
              <a:solidFill>
                <a:srgbClr val="FF0000"/>
              </a:solidFill>
            </a:rPr>
            <a:t>違う番号</a:t>
          </a:r>
          <a:r>
            <a:rPr kumimoji="1" lang="ja-JP" altLang="en-US" sz="1100">
              <a:solidFill>
                <a:schemeClr val="tx1"/>
              </a:solidFill>
            </a:rPr>
            <a:t>にしてください。</a:t>
          </a:r>
          <a:endParaRPr kumimoji="1" lang="en-US" altLang="ja-JP" sz="1100">
            <a:solidFill>
              <a:schemeClr val="tx1"/>
            </a:solidFill>
          </a:endParaRPr>
        </a:p>
      </xdr:txBody>
    </xdr:sp>
    <xdr:clientData/>
  </xdr:oneCellAnchor>
  <xdr:oneCellAnchor>
    <xdr:from>
      <xdr:col>1</xdr:col>
      <xdr:colOff>25400</xdr:colOff>
      <xdr:row>86</xdr:row>
      <xdr:rowOff>15215</xdr:rowOff>
    </xdr:from>
    <xdr:ext cx="1676400" cy="439470"/>
    <xdr:sp macro="" textlink="">
      <xdr:nvSpPr>
        <xdr:cNvPr id="8" name="テキスト ボックス 7"/>
        <xdr:cNvSpPr txBox="1"/>
      </xdr:nvSpPr>
      <xdr:spPr>
        <a:xfrm>
          <a:off x="304800" y="15052015"/>
          <a:ext cx="1676400" cy="43947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spAutoFit/>
        </a:bodyPr>
        <a:lstStyle/>
        <a:p>
          <a:r>
            <a:rPr kumimoji="1" lang="ja-JP" altLang="en-US" sz="1100"/>
            <a:t>「様式総合評価技術資料ファイル」（本ファイル）</a:t>
          </a:r>
        </a:p>
      </xdr:txBody>
    </xdr:sp>
    <xdr:clientData/>
  </xdr:oneCellAnchor>
  <xdr:twoCellAnchor>
    <xdr:from>
      <xdr:col>1</xdr:col>
      <xdr:colOff>50800</xdr:colOff>
      <xdr:row>85</xdr:row>
      <xdr:rowOff>127000</xdr:rowOff>
    </xdr:from>
    <xdr:to>
      <xdr:col>2</xdr:col>
      <xdr:colOff>863600</xdr:colOff>
      <xdr:row>85</xdr:row>
      <xdr:rowOff>127000</xdr:rowOff>
    </xdr:to>
    <xdr:cxnSp macro="">
      <xdr:nvCxnSpPr>
        <xdr:cNvPr id="10" name="直線矢印コネクタ 9"/>
        <xdr:cNvCxnSpPr/>
      </xdr:nvCxnSpPr>
      <xdr:spPr>
        <a:xfrm>
          <a:off x="330200" y="14922500"/>
          <a:ext cx="200660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977900</xdr:colOff>
      <xdr:row>84</xdr:row>
      <xdr:rowOff>165100</xdr:rowOff>
    </xdr:from>
    <xdr:to>
      <xdr:col>2</xdr:col>
      <xdr:colOff>1244600</xdr:colOff>
      <xdr:row>86</xdr:row>
      <xdr:rowOff>76200</xdr:rowOff>
    </xdr:to>
    <xdr:sp macro="" textlink="">
      <xdr:nvSpPr>
        <xdr:cNvPr id="12" name="円/楕円 11"/>
        <xdr:cNvSpPr/>
      </xdr:nvSpPr>
      <xdr:spPr>
        <a:xfrm>
          <a:off x="2451100" y="14782800"/>
          <a:ext cx="266700" cy="2667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1231900</xdr:colOff>
      <xdr:row>84</xdr:row>
      <xdr:rowOff>14310</xdr:rowOff>
    </xdr:from>
    <xdr:ext cx="749300" cy="256087"/>
    <xdr:sp macro="" textlink="">
      <xdr:nvSpPr>
        <xdr:cNvPr id="13" name="テキスト ボックス 12"/>
        <xdr:cNvSpPr txBox="1"/>
      </xdr:nvSpPr>
      <xdr:spPr>
        <a:xfrm>
          <a:off x="2705100" y="14632010"/>
          <a:ext cx="749300" cy="25608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spAutoFit/>
        </a:bodyPr>
        <a:lstStyle/>
        <a:p>
          <a:r>
            <a:rPr kumimoji="1" lang="ja-JP" altLang="en-US" sz="1100"/>
            <a:t>入札公告</a:t>
          </a:r>
        </a:p>
      </xdr:txBody>
    </xdr:sp>
    <xdr:clientData/>
  </xdr:oneCellAnchor>
  <xdr:oneCellAnchor>
    <xdr:from>
      <xdr:col>0</xdr:col>
      <xdr:colOff>254000</xdr:colOff>
      <xdr:row>88</xdr:row>
      <xdr:rowOff>110466</xdr:rowOff>
    </xdr:from>
    <xdr:ext cx="1778000" cy="619784"/>
    <xdr:sp macro="" textlink="">
      <xdr:nvSpPr>
        <xdr:cNvPr id="14" name="テキスト ボックス 13"/>
        <xdr:cNvSpPr txBox="1"/>
      </xdr:nvSpPr>
      <xdr:spPr>
        <a:xfrm>
          <a:off x="254000" y="16217241"/>
          <a:ext cx="1778000" cy="61978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noAutofit/>
        </a:bodyPr>
        <a:lstStyle/>
        <a:p>
          <a:r>
            <a:rPr kumimoji="1" lang="ja-JP" altLang="en-US" sz="1100"/>
            <a:t>「発注者入力シート」、各種様式に必要情報を入力・確認（１）～（３）の３までの手順</a:t>
          </a:r>
        </a:p>
      </xdr:txBody>
    </xdr:sp>
    <xdr:clientData/>
  </xdr:oneCellAnchor>
  <xdr:twoCellAnchor>
    <xdr:from>
      <xdr:col>2</xdr:col>
      <xdr:colOff>1381125</xdr:colOff>
      <xdr:row>85</xdr:row>
      <xdr:rowOff>139700</xdr:rowOff>
    </xdr:from>
    <xdr:to>
      <xdr:col>6</xdr:col>
      <xdr:colOff>101600</xdr:colOff>
      <xdr:row>85</xdr:row>
      <xdr:rowOff>139700</xdr:rowOff>
    </xdr:to>
    <xdr:cxnSp macro="">
      <xdr:nvCxnSpPr>
        <xdr:cNvPr id="15" name="直線矢印コネクタ 14"/>
        <xdr:cNvCxnSpPr/>
      </xdr:nvCxnSpPr>
      <xdr:spPr>
        <a:xfrm>
          <a:off x="2854325" y="14935200"/>
          <a:ext cx="223837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127000</xdr:colOff>
      <xdr:row>85</xdr:row>
      <xdr:rowOff>25400</xdr:rowOff>
    </xdr:from>
    <xdr:to>
      <xdr:col>6</xdr:col>
      <xdr:colOff>393700</xdr:colOff>
      <xdr:row>86</xdr:row>
      <xdr:rowOff>114300</xdr:rowOff>
    </xdr:to>
    <xdr:sp macro="" textlink="">
      <xdr:nvSpPr>
        <xdr:cNvPr id="16" name="円/楕円 15"/>
        <xdr:cNvSpPr/>
      </xdr:nvSpPr>
      <xdr:spPr>
        <a:xfrm>
          <a:off x="5118100" y="14820900"/>
          <a:ext cx="266700" cy="2667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469900</xdr:colOff>
      <xdr:row>83</xdr:row>
      <xdr:rowOff>141310</xdr:rowOff>
    </xdr:from>
    <xdr:ext cx="1193800" cy="256087"/>
    <xdr:sp macro="" textlink="">
      <xdr:nvSpPr>
        <xdr:cNvPr id="17" name="テキスト ボックス 16"/>
        <xdr:cNvSpPr txBox="1"/>
      </xdr:nvSpPr>
      <xdr:spPr>
        <a:xfrm>
          <a:off x="4699000" y="14581210"/>
          <a:ext cx="1193800" cy="25608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spAutoFit/>
        </a:bodyPr>
        <a:lstStyle/>
        <a:p>
          <a:r>
            <a:rPr kumimoji="1" lang="ja-JP" altLang="en-US" sz="1100"/>
            <a:t>技術資料提出</a:t>
          </a:r>
        </a:p>
      </xdr:txBody>
    </xdr:sp>
    <xdr:clientData/>
  </xdr:oneCellAnchor>
  <xdr:oneCellAnchor>
    <xdr:from>
      <xdr:col>2</xdr:col>
      <xdr:colOff>1974850</xdr:colOff>
      <xdr:row>86</xdr:row>
      <xdr:rowOff>27915</xdr:rowOff>
    </xdr:from>
    <xdr:ext cx="1816100" cy="439470"/>
    <xdr:sp macro="" textlink="">
      <xdr:nvSpPr>
        <xdr:cNvPr id="18" name="テキスト ボックス 17"/>
        <xdr:cNvSpPr txBox="1"/>
      </xdr:nvSpPr>
      <xdr:spPr>
        <a:xfrm>
          <a:off x="3441700" y="17382465"/>
          <a:ext cx="1816100" cy="43947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spAutoFit/>
        </a:bodyPr>
        <a:lstStyle/>
        <a:p>
          <a:r>
            <a:rPr kumimoji="1" lang="ja-JP" altLang="en-US" sz="1100"/>
            <a:t>「様式総合評価技術資料ファイル」（本ファイル公告用）</a:t>
          </a:r>
        </a:p>
      </xdr:txBody>
    </xdr:sp>
    <xdr:clientData/>
  </xdr:oneCellAnchor>
  <xdr:oneCellAnchor>
    <xdr:from>
      <xdr:col>2</xdr:col>
      <xdr:colOff>1971675</xdr:colOff>
      <xdr:row>88</xdr:row>
      <xdr:rowOff>154917</xdr:rowOff>
    </xdr:from>
    <xdr:ext cx="1879600" cy="439470"/>
    <xdr:sp macro="" textlink="">
      <xdr:nvSpPr>
        <xdr:cNvPr id="19" name="テキスト ボックス 18"/>
        <xdr:cNvSpPr txBox="1"/>
      </xdr:nvSpPr>
      <xdr:spPr>
        <a:xfrm>
          <a:off x="3438525" y="17852367"/>
          <a:ext cx="1879600" cy="43947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spAutoFit/>
        </a:bodyPr>
        <a:lstStyle/>
        <a:p>
          <a:r>
            <a:rPr kumimoji="1" lang="ja-JP" altLang="en-US" sz="1100"/>
            <a:t>企業は、申請内容を「企業入力シート」、各種様式に記入</a:t>
          </a:r>
        </a:p>
      </xdr:txBody>
    </xdr:sp>
    <xdr:clientData/>
  </xdr:oneCellAnchor>
  <xdr:twoCellAnchor>
    <xdr:from>
      <xdr:col>6</xdr:col>
      <xdr:colOff>520700</xdr:colOff>
      <xdr:row>85</xdr:row>
      <xdr:rowOff>127000</xdr:rowOff>
    </xdr:from>
    <xdr:to>
      <xdr:col>7</xdr:col>
      <xdr:colOff>965200</xdr:colOff>
      <xdr:row>85</xdr:row>
      <xdr:rowOff>127000</xdr:rowOff>
    </xdr:to>
    <xdr:cxnSp macro="">
      <xdr:nvCxnSpPr>
        <xdr:cNvPr id="20" name="直線矢印コネクタ 19"/>
        <xdr:cNvCxnSpPr/>
      </xdr:nvCxnSpPr>
      <xdr:spPr>
        <a:xfrm>
          <a:off x="5511800" y="14922500"/>
          <a:ext cx="143510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139700</xdr:colOff>
      <xdr:row>85</xdr:row>
      <xdr:rowOff>3175</xdr:rowOff>
    </xdr:from>
    <xdr:to>
      <xdr:col>8</xdr:col>
      <xdr:colOff>406400</xdr:colOff>
      <xdr:row>86</xdr:row>
      <xdr:rowOff>92075</xdr:rowOff>
    </xdr:to>
    <xdr:sp macro="" textlink="">
      <xdr:nvSpPr>
        <xdr:cNvPr id="22" name="円/楕円 21"/>
        <xdr:cNvSpPr/>
      </xdr:nvSpPr>
      <xdr:spPr>
        <a:xfrm>
          <a:off x="8302625" y="15586075"/>
          <a:ext cx="266700" cy="2698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635000</xdr:colOff>
      <xdr:row>82</xdr:row>
      <xdr:rowOff>128994</xdr:rowOff>
    </xdr:from>
    <xdr:ext cx="1562100" cy="439470"/>
    <xdr:sp macro="" textlink="">
      <xdr:nvSpPr>
        <xdr:cNvPr id="23" name="テキスト ボックス 22"/>
        <xdr:cNvSpPr txBox="1"/>
      </xdr:nvSpPr>
      <xdr:spPr>
        <a:xfrm>
          <a:off x="7807325" y="15178494"/>
          <a:ext cx="1562100" cy="43947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spAutoFit/>
        </a:bodyPr>
        <a:lstStyle/>
        <a:p>
          <a:r>
            <a:rPr kumimoji="1" lang="ja-JP" altLang="en-US" sz="1100"/>
            <a:t>技術審査会</a:t>
          </a:r>
          <a:endParaRPr kumimoji="1" lang="en-US" altLang="ja-JP" sz="1100"/>
        </a:p>
        <a:p>
          <a:r>
            <a:rPr kumimoji="1" lang="ja-JP" altLang="en-US" sz="1100"/>
            <a:t>（競争参加資格委員会）</a:t>
          </a:r>
        </a:p>
      </xdr:txBody>
    </xdr:sp>
    <xdr:clientData/>
  </xdr:oneCellAnchor>
  <xdr:oneCellAnchor>
    <xdr:from>
      <xdr:col>6</xdr:col>
      <xdr:colOff>495300</xdr:colOff>
      <xdr:row>86</xdr:row>
      <xdr:rowOff>27915</xdr:rowOff>
    </xdr:from>
    <xdr:ext cx="1460500" cy="439470"/>
    <xdr:sp macro="" textlink="">
      <xdr:nvSpPr>
        <xdr:cNvPr id="24" name="テキスト ボックス 23"/>
        <xdr:cNvSpPr txBox="1"/>
      </xdr:nvSpPr>
      <xdr:spPr>
        <a:xfrm>
          <a:off x="5486400" y="15001215"/>
          <a:ext cx="1460500" cy="439470"/>
        </a:xfrm>
        <a:prstGeom prst="rect">
          <a:avLst/>
        </a:prstGeom>
        <a:solidFill>
          <a:schemeClr val="lt1"/>
        </a:solidFill>
        <a:ln w="254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spAutoFit/>
        </a:bodyPr>
        <a:lstStyle/>
        <a:p>
          <a:r>
            <a:rPr kumimoji="1" lang="ja-JP" altLang="en-US" sz="1100"/>
            <a:t>「技術審査用ファイル」</a:t>
          </a:r>
          <a:endParaRPr kumimoji="1" lang="en-US" altLang="ja-JP" sz="1100"/>
        </a:p>
        <a:p>
          <a:r>
            <a:rPr kumimoji="1" lang="ja-JP" altLang="en-US" sz="1100"/>
            <a:t>（別ファイル）</a:t>
          </a:r>
        </a:p>
      </xdr:txBody>
    </xdr:sp>
    <xdr:clientData/>
  </xdr:oneCellAnchor>
  <xdr:oneCellAnchor>
    <xdr:from>
      <xdr:col>6</xdr:col>
      <xdr:colOff>584200</xdr:colOff>
      <xdr:row>88</xdr:row>
      <xdr:rowOff>129517</xdr:rowOff>
    </xdr:from>
    <xdr:ext cx="2108200" cy="439470"/>
    <xdr:sp macro="" textlink="">
      <xdr:nvSpPr>
        <xdr:cNvPr id="28" name="テキスト ボックス 27"/>
        <xdr:cNvSpPr txBox="1"/>
      </xdr:nvSpPr>
      <xdr:spPr>
        <a:xfrm>
          <a:off x="5549900" y="15445717"/>
          <a:ext cx="2108200" cy="43947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spAutoFit/>
        </a:bodyPr>
        <a:lstStyle/>
        <a:p>
          <a:r>
            <a:rPr kumimoji="1" lang="ja-JP" altLang="en-US" sz="1100"/>
            <a:t>各企業の申請内容を集計・審査し、技術資料、入札結果調書を作成</a:t>
          </a:r>
        </a:p>
      </xdr:txBody>
    </xdr:sp>
    <xdr:clientData/>
  </xdr:oneCellAnchor>
  <xdr:twoCellAnchor>
    <xdr:from>
      <xdr:col>8</xdr:col>
      <xdr:colOff>431800</xdr:colOff>
      <xdr:row>85</xdr:row>
      <xdr:rowOff>117475</xdr:rowOff>
    </xdr:from>
    <xdr:to>
      <xdr:col>9</xdr:col>
      <xdr:colOff>914400</xdr:colOff>
      <xdr:row>85</xdr:row>
      <xdr:rowOff>117475</xdr:rowOff>
    </xdr:to>
    <xdr:cxnSp macro="">
      <xdr:nvCxnSpPr>
        <xdr:cNvPr id="29" name="直線矢印コネクタ 28"/>
        <xdr:cNvCxnSpPr/>
      </xdr:nvCxnSpPr>
      <xdr:spPr>
        <a:xfrm>
          <a:off x="8594725" y="15700375"/>
          <a:ext cx="131127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952500</xdr:colOff>
      <xdr:row>85</xdr:row>
      <xdr:rowOff>3175</xdr:rowOff>
    </xdr:from>
    <xdr:to>
      <xdr:col>9</xdr:col>
      <xdr:colOff>1219200</xdr:colOff>
      <xdr:row>86</xdr:row>
      <xdr:rowOff>92075</xdr:rowOff>
    </xdr:to>
    <xdr:sp macro="" textlink="">
      <xdr:nvSpPr>
        <xdr:cNvPr id="30" name="円/楕円 29"/>
        <xdr:cNvSpPr/>
      </xdr:nvSpPr>
      <xdr:spPr>
        <a:xfrm>
          <a:off x="9944100" y="15586075"/>
          <a:ext cx="266700" cy="2698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419100</xdr:colOff>
      <xdr:row>83</xdr:row>
      <xdr:rowOff>71461</xdr:rowOff>
    </xdr:from>
    <xdr:ext cx="1727200" cy="256087"/>
    <xdr:sp macro="" textlink="">
      <xdr:nvSpPr>
        <xdr:cNvPr id="31" name="テキスト ボックス 30"/>
        <xdr:cNvSpPr txBox="1"/>
      </xdr:nvSpPr>
      <xdr:spPr>
        <a:xfrm>
          <a:off x="9410700" y="15301936"/>
          <a:ext cx="1727200" cy="25608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spAutoFit/>
        </a:bodyPr>
        <a:lstStyle/>
        <a:p>
          <a:r>
            <a:rPr kumimoji="1" lang="ja-JP" altLang="en-US" sz="1100"/>
            <a:t>入札結果の公表</a:t>
          </a:r>
        </a:p>
      </xdr:txBody>
    </xdr:sp>
    <xdr:clientData/>
  </xdr:oneCellAnchor>
  <xdr:oneCellAnchor>
    <xdr:from>
      <xdr:col>9</xdr:col>
      <xdr:colOff>736600</xdr:colOff>
      <xdr:row>88</xdr:row>
      <xdr:rowOff>167618</xdr:rowOff>
    </xdr:from>
    <xdr:ext cx="1612900" cy="439470"/>
    <xdr:sp macro="" textlink="">
      <xdr:nvSpPr>
        <xdr:cNvPr id="32" name="テキスト ボックス 31"/>
        <xdr:cNvSpPr txBox="1"/>
      </xdr:nvSpPr>
      <xdr:spPr>
        <a:xfrm>
          <a:off x="9728200" y="16274393"/>
          <a:ext cx="1612900" cy="43947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spAutoFit/>
        </a:bodyPr>
        <a:lstStyle/>
        <a:p>
          <a:r>
            <a:rPr kumimoji="1" lang="ja-JP" altLang="en-US" sz="1100"/>
            <a:t>「技術審査用ファイル」を技術管理課にメール提出</a:t>
          </a:r>
        </a:p>
      </xdr:txBody>
    </xdr:sp>
    <xdr:clientData/>
  </xdr:oneCellAnchor>
  <xdr:twoCellAnchor>
    <xdr:from>
      <xdr:col>8</xdr:col>
      <xdr:colOff>495300</xdr:colOff>
      <xdr:row>86</xdr:row>
      <xdr:rowOff>28575</xdr:rowOff>
    </xdr:from>
    <xdr:to>
      <xdr:col>9</xdr:col>
      <xdr:colOff>812800</xdr:colOff>
      <xdr:row>88</xdr:row>
      <xdr:rowOff>12700</xdr:rowOff>
    </xdr:to>
    <xdr:cxnSp macro="">
      <xdr:nvCxnSpPr>
        <xdr:cNvPr id="33" name="直線矢印コネクタ 32"/>
        <xdr:cNvCxnSpPr/>
      </xdr:nvCxnSpPr>
      <xdr:spPr>
        <a:xfrm>
          <a:off x="8658225" y="15792450"/>
          <a:ext cx="1146175" cy="32702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952500</xdr:colOff>
      <xdr:row>87</xdr:row>
      <xdr:rowOff>76200</xdr:rowOff>
    </xdr:from>
    <xdr:to>
      <xdr:col>9</xdr:col>
      <xdr:colOff>1219200</xdr:colOff>
      <xdr:row>88</xdr:row>
      <xdr:rowOff>165100</xdr:rowOff>
    </xdr:to>
    <xdr:sp macro="" textlink="">
      <xdr:nvSpPr>
        <xdr:cNvPr id="36" name="円/楕円 35"/>
        <xdr:cNvSpPr/>
      </xdr:nvSpPr>
      <xdr:spPr>
        <a:xfrm>
          <a:off x="9944100" y="16011525"/>
          <a:ext cx="266700" cy="260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876300</xdr:colOff>
      <xdr:row>86</xdr:row>
      <xdr:rowOff>101600</xdr:rowOff>
    </xdr:from>
    <xdr:to>
      <xdr:col>2</xdr:col>
      <xdr:colOff>1358900</xdr:colOff>
      <xdr:row>87</xdr:row>
      <xdr:rowOff>38100</xdr:rowOff>
    </xdr:to>
    <xdr:sp macro="" textlink="">
      <xdr:nvSpPr>
        <xdr:cNvPr id="38" name="右矢印 37"/>
        <xdr:cNvSpPr/>
      </xdr:nvSpPr>
      <xdr:spPr>
        <a:xfrm>
          <a:off x="2349500" y="15074900"/>
          <a:ext cx="48260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812800</xdr:colOff>
      <xdr:row>86</xdr:row>
      <xdr:rowOff>117237</xdr:rowOff>
    </xdr:from>
    <xdr:ext cx="876300" cy="632063"/>
    <xdr:sp macro="" textlink="">
      <xdr:nvSpPr>
        <xdr:cNvPr id="39" name="テキスト ボックス 38"/>
        <xdr:cNvSpPr txBox="1"/>
      </xdr:nvSpPr>
      <xdr:spPr>
        <a:xfrm>
          <a:off x="2286000" y="15090537"/>
          <a:ext cx="876300" cy="63206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noAutofit/>
        </a:bodyPr>
        <a:lstStyle/>
        <a:p>
          <a:r>
            <a:rPr kumimoji="1" lang="ja-JP" altLang="en-US" sz="1100"/>
            <a:t>コピー作成後、（３）の４、５</a:t>
          </a:r>
        </a:p>
      </xdr:txBody>
    </xdr:sp>
    <xdr:clientData/>
  </xdr:oneCellAnchor>
  <xdr:twoCellAnchor>
    <xdr:from>
      <xdr:col>2</xdr:col>
      <xdr:colOff>1409701</xdr:colOff>
      <xdr:row>59</xdr:row>
      <xdr:rowOff>57150</xdr:rowOff>
    </xdr:from>
    <xdr:to>
      <xdr:col>2</xdr:col>
      <xdr:colOff>2238375</xdr:colOff>
      <xdr:row>60</xdr:row>
      <xdr:rowOff>161925</xdr:rowOff>
    </xdr:to>
    <xdr:sp macro="" textlink="">
      <xdr:nvSpPr>
        <xdr:cNvPr id="34" name="角丸四角形吹き出し 33"/>
        <xdr:cNvSpPr/>
      </xdr:nvSpPr>
      <xdr:spPr>
        <a:xfrm>
          <a:off x="2876551" y="13420725"/>
          <a:ext cx="828674" cy="276225"/>
        </a:xfrm>
        <a:prstGeom prst="wedgeRoundRectCallout">
          <a:avLst>
            <a:gd name="adj1" fmla="val -109461"/>
            <a:gd name="adj2" fmla="val 51071"/>
            <a:gd name="adj3" fmla="val 16667"/>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400" b="1">
              <a:solidFill>
                <a:schemeClr val="tx1"/>
              </a:solidFill>
              <a:latin typeface="ＭＳ Ｐゴシック" panose="020B0600070205080204" pitchFamily="50" charset="-128"/>
              <a:ea typeface="ＭＳ Ｐゴシック" panose="020B0600070205080204" pitchFamily="50" charset="-128"/>
            </a:rPr>
            <a:t>重要！</a:t>
          </a:r>
        </a:p>
      </xdr:txBody>
    </xdr:sp>
    <xdr:clientData/>
  </xdr:twoCellAnchor>
  <xdr:twoCellAnchor>
    <xdr:from>
      <xdr:col>3</xdr:col>
      <xdr:colOff>762001</xdr:colOff>
      <xdr:row>49</xdr:row>
      <xdr:rowOff>142875</xdr:rowOff>
    </xdr:from>
    <xdr:to>
      <xdr:col>5</xdr:col>
      <xdr:colOff>19050</xdr:colOff>
      <xdr:row>50</xdr:row>
      <xdr:rowOff>200025</xdr:rowOff>
    </xdr:to>
    <xdr:sp macro="" textlink="">
      <xdr:nvSpPr>
        <xdr:cNvPr id="35" name="角丸四角形吹き出し 34"/>
        <xdr:cNvSpPr/>
      </xdr:nvSpPr>
      <xdr:spPr>
        <a:xfrm>
          <a:off x="4610101" y="11591925"/>
          <a:ext cx="828674" cy="276225"/>
        </a:xfrm>
        <a:prstGeom prst="wedgeRoundRectCallout">
          <a:avLst>
            <a:gd name="adj1" fmla="val -80725"/>
            <a:gd name="adj2" fmla="val -45481"/>
            <a:gd name="adj3" fmla="val 16667"/>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400" b="1">
              <a:solidFill>
                <a:schemeClr val="tx1"/>
              </a:solidFill>
              <a:latin typeface="ＭＳ Ｐゴシック" panose="020B0600070205080204" pitchFamily="50" charset="-128"/>
              <a:ea typeface="ＭＳ Ｐゴシック" panose="020B0600070205080204" pitchFamily="50" charset="-128"/>
            </a:rPr>
            <a:t>重要！</a:t>
          </a:r>
        </a:p>
      </xdr:txBody>
    </xdr:sp>
    <xdr:clientData/>
  </xdr:twoCellAnchor>
  <xdr:twoCellAnchor>
    <xdr:from>
      <xdr:col>7</xdr:col>
      <xdr:colOff>209550</xdr:colOff>
      <xdr:row>40</xdr:row>
      <xdr:rowOff>19049</xdr:rowOff>
    </xdr:from>
    <xdr:to>
      <xdr:col>7</xdr:col>
      <xdr:colOff>304800</xdr:colOff>
      <xdr:row>43</xdr:row>
      <xdr:rowOff>133350</xdr:rowOff>
    </xdr:to>
    <xdr:sp macro="" textlink="">
      <xdr:nvSpPr>
        <xdr:cNvPr id="41" name="右中かっこ 40"/>
        <xdr:cNvSpPr/>
      </xdr:nvSpPr>
      <xdr:spPr>
        <a:xfrm>
          <a:off x="7381875" y="8010524"/>
          <a:ext cx="95250" cy="657226"/>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7</xdr:col>
      <xdr:colOff>495300</xdr:colOff>
      <xdr:row>40</xdr:row>
      <xdr:rowOff>124367</xdr:rowOff>
    </xdr:from>
    <xdr:ext cx="1743074" cy="380458"/>
    <xdr:sp macro="" textlink="">
      <xdr:nvSpPr>
        <xdr:cNvPr id="42" name="テキスト ボックス 41"/>
        <xdr:cNvSpPr txBox="1"/>
      </xdr:nvSpPr>
      <xdr:spPr>
        <a:xfrm>
          <a:off x="7667625" y="8115842"/>
          <a:ext cx="1743074" cy="380458"/>
        </a:xfrm>
        <a:prstGeom prst="rect">
          <a:avLst/>
        </a:prstGeom>
        <a:solidFill>
          <a:schemeClr val="lt1"/>
        </a:solidFill>
        <a:ln w="254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1">
          <a:noAutofit/>
        </a:bodyPr>
        <a:lstStyle/>
        <a:p>
          <a:pPr algn="l"/>
          <a:r>
            <a:rPr kumimoji="1" lang="ja-JP" altLang="en-US" sz="1100"/>
            <a:t>様式番号を忘れずに選択</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18</xdr:col>
      <xdr:colOff>438150</xdr:colOff>
      <xdr:row>36</xdr:row>
      <xdr:rowOff>9525</xdr:rowOff>
    </xdr:from>
    <xdr:to>
      <xdr:col>22</xdr:col>
      <xdr:colOff>514350</xdr:colOff>
      <xdr:row>39</xdr:row>
      <xdr:rowOff>57150</xdr:rowOff>
    </xdr:to>
    <xdr:sp macro="" textlink="">
      <xdr:nvSpPr>
        <xdr:cNvPr id="3" name="四角形吹き出し 2"/>
        <xdr:cNvSpPr/>
      </xdr:nvSpPr>
      <xdr:spPr>
        <a:xfrm>
          <a:off x="7762875" y="6753225"/>
          <a:ext cx="2819400" cy="561975"/>
        </a:xfrm>
        <a:prstGeom prst="wedgeRectCallout">
          <a:avLst>
            <a:gd name="adj1" fmla="val -86036"/>
            <a:gd name="adj2" fmla="val 14515"/>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a:t>
          </a:r>
          <a:r>
            <a:rPr kumimoji="1" lang="ja-JP" altLang="en-US" sz="1100">
              <a:solidFill>
                <a:srgbClr val="FF0000"/>
              </a:solidFill>
            </a:rPr>
            <a:t>重要</a:t>
          </a:r>
          <a:r>
            <a:rPr kumimoji="1" lang="en-US" altLang="ja-JP" sz="1100">
              <a:solidFill>
                <a:srgbClr val="FF0000"/>
              </a:solidFill>
            </a:rPr>
            <a:t>】</a:t>
          </a:r>
        </a:p>
        <a:p>
          <a:pPr algn="l"/>
          <a:r>
            <a:rPr kumimoji="1" lang="ja-JP" altLang="en-US" sz="1100">
              <a:solidFill>
                <a:srgbClr val="FF0000"/>
              </a:solidFill>
            </a:rPr>
            <a:t>数式エラーの行</a:t>
          </a:r>
          <a:r>
            <a:rPr kumimoji="1" lang="ja-JP" altLang="en-US" sz="1100">
              <a:solidFill>
                <a:schemeClr val="tx1"/>
              </a:solidFill>
            </a:rPr>
            <a:t>は、</a:t>
          </a:r>
          <a:r>
            <a:rPr kumimoji="1" lang="ja-JP" altLang="en-US" sz="1100">
              <a:solidFill>
                <a:srgbClr val="FF0000"/>
              </a:solidFill>
            </a:rPr>
            <a:t>非表示</a:t>
          </a:r>
          <a:r>
            <a:rPr kumimoji="1" lang="ja-JP" altLang="en-US" sz="1100">
              <a:solidFill>
                <a:schemeClr val="tx1"/>
              </a:solidFill>
            </a:rPr>
            <a:t>にしてくださ</a:t>
          </a:r>
          <a:r>
            <a:rPr kumimoji="1" lang="en-US" altLang="ja-JP" sz="1100">
              <a:solidFill>
                <a:schemeClr val="tx1"/>
              </a:solidFill>
            </a:rPr>
            <a:t>i</a:t>
          </a:r>
          <a:r>
            <a:rPr kumimoji="1" lang="ja-JP" altLang="en-US" sz="1100">
              <a:solidFill>
                <a:schemeClr val="tx1"/>
              </a:solidFill>
            </a:rPr>
            <a:t>。</a:t>
          </a:r>
        </a:p>
      </xdr:txBody>
    </xdr:sp>
    <xdr:clientData/>
  </xdr:twoCellAnchor>
  <xdr:twoCellAnchor>
    <xdr:from>
      <xdr:col>17</xdr:col>
      <xdr:colOff>276225</xdr:colOff>
      <xdr:row>11</xdr:row>
      <xdr:rowOff>180975</xdr:rowOff>
    </xdr:from>
    <xdr:to>
      <xdr:col>22</xdr:col>
      <xdr:colOff>66675</xdr:colOff>
      <xdr:row>24</xdr:row>
      <xdr:rowOff>161925</xdr:rowOff>
    </xdr:to>
    <xdr:grpSp>
      <xdr:nvGrpSpPr>
        <xdr:cNvPr id="6" name="グループ化 5"/>
        <xdr:cNvGrpSpPr/>
      </xdr:nvGrpSpPr>
      <xdr:grpSpPr>
        <a:xfrm>
          <a:off x="6915150" y="2381250"/>
          <a:ext cx="3219450" cy="2466975"/>
          <a:chOff x="6915150" y="2381250"/>
          <a:chExt cx="3219450" cy="2466975"/>
        </a:xfrm>
      </xdr:grpSpPr>
      <xdr:pic>
        <xdr:nvPicPr>
          <xdr:cNvPr id="7" name="図 6"/>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15150" y="2381250"/>
            <a:ext cx="3219450" cy="2466975"/>
          </a:xfrm>
          <a:prstGeom prst="rect">
            <a:avLst/>
          </a:prstGeom>
        </xdr:spPr>
      </xdr:pic>
      <xdr:sp macro="" textlink="">
        <xdr:nvSpPr>
          <xdr:cNvPr id="5" name="正方形/長方形 4"/>
          <xdr:cNvSpPr/>
        </xdr:nvSpPr>
        <xdr:spPr>
          <a:xfrm>
            <a:off x="7038975" y="2724150"/>
            <a:ext cx="2981325" cy="180975"/>
          </a:xfrm>
          <a:prstGeom prst="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正方形/長方形 10"/>
          <xdr:cNvSpPr/>
        </xdr:nvSpPr>
        <xdr:spPr>
          <a:xfrm>
            <a:off x="7048500" y="3419475"/>
            <a:ext cx="561975" cy="142875"/>
          </a:xfrm>
          <a:prstGeom prst="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oneCellAnchor>
    <xdr:from>
      <xdr:col>12</xdr:col>
      <xdr:colOff>342900</xdr:colOff>
      <xdr:row>3</xdr:row>
      <xdr:rowOff>0</xdr:rowOff>
    </xdr:from>
    <xdr:ext cx="1420645" cy="492443"/>
    <xdr:sp macro="" textlink="">
      <xdr:nvSpPr>
        <xdr:cNvPr id="8" name="テキスト ボックス 7"/>
        <xdr:cNvSpPr txBox="1"/>
      </xdr:nvSpPr>
      <xdr:spPr>
        <a:xfrm>
          <a:off x="5029200" y="600075"/>
          <a:ext cx="1420645" cy="492443"/>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b="1">
              <a:solidFill>
                <a:schemeClr val="tx1"/>
              </a:solidFill>
            </a:rPr>
            <a:t>事前審査</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362696</xdr:colOff>
      <xdr:row>43</xdr:row>
      <xdr:rowOff>0</xdr:rowOff>
    </xdr:from>
    <xdr:to>
      <xdr:col>9</xdr:col>
      <xdr:colOff>142874</xdr:colOff>
      <xdr:row>44</xdr:row>
      <xdr:rowOff>0</xdr:rowOff>
    </xdr:to>
    <xdr:sp macro="" textlink="">
      <xdr:nvSpPr>
        <xdr:cNvPr id="6149" name="AutoShape 5"/>
        <xdr:cNvSpPr>
          <a:spLocks noChangeShapeType="1"/>
        </xdr:cNvSpPr>
      </xdr:nvSpPr>
      <xdr:spPr bwMode="auto">
        <a:xfrm flipH="1" flipV="1">
          <a:off x="1924796" y="5389231"/>
          <a:ext cx="2123328" cy="344818"/>
        </a:xfrm>
        <a:prstGeom prst="straightConnector1">
          <a:avLst/>
        </a:prstGeom>
        <a:noFill/>
        <a:ln w="9525">
          <a:no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362696</xdr:colOff>
      <xdr:row>43</xdr:row>
      <xdr:rowOff>0</xdr:rowOff>
    </xdr:from>
    <xdr:to>
      <xdr:col>9</xdr:col>
      <xdr:colOff>142874</xdr:colOff>
      <xdr:row>44</xdr:row>
      <xdr:rowOff>0</xdr:rowOff>
    </xdr:to>
    <xdr:sp macro="" textlink="">
      <xdr:nvSpPr>
        <xdr:cNvPr id="2" name="AutoShape 5"/>
        <xdr:cNvSpPr>
          <a:spLocks noChangeShapeType="1"/>
        </xdr:cNvSpPr>
      </xdr:nvSpPr>
      <xdr:spPr bwMode="auto">
        <a:xfrm flipH="1" flipV="1">
          <a:off x="1924796" y="4495800"/>
          <a:ext cx="1847103" cy="200025"/>
        </a:xfrm>
        <a:prstGeom prst="straightConnector1">
          <a:avLst/>
        </a:prstGeom>
        <a:noFill/>
        <a:ln w="9525">
          <a:no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362696</xdr:colOff>
      <xdr:row>43</xdr:row>
      <xdr:rowOff>0</xdr:rowOff>
    </xdr:from>
    <xdr:to>
      <xdr:col>9</xdr:col>
      <xdr:colOff>142874</xdr:colOff>
      <xdr:row>44</xdr:row>
      <xdr:rowOff>0</xdr:rowOff>
    </xdr:to>
    <xdr:sp macro="" textlink="">
      <xdr:nvSpPr>
        <xdr:cNvPr id="2" name="AutoShape 5"/>
        <xdr:cNvSpPr>
          <a:spLocks noChangeShapeType="1"/>
        </xdr:cNvSpPr>
      </xdr:nvSpPr>
      <xdr:spPr bwMode="auto">
        <a:xfrm flipH="1" flipV="1">
          <a:off x="1924796" y="4495800"/>
          <a:ext cx="1847103" cy="200025"/>
        </a:xfrm>
        <a:prstGeom prst="straightConnector1">
          <a:avLst/>
        </a:prstGeom>
        <a:noFill/>
        <a:ln w="9525">
          <a:no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oneCellAnchor>
    <xdr:from>
      <xdr:col>8</xdr:col>
      <xdr:colOff>38100</xdr:colOff>
      <xdr:row>5</xdr:row>
      <xdr:rowOff>85725</xdr:rowOff>
    </xdr:from>
    <xdr:ext cx="2986074" cy="659155"/>
    <xdr:sp macro="" textlink="">
      <xdr:nvSpPr>
        <xdr:cNvPr id="2" name="テキスト ボックス 1"/>
        <xdr:cNvSpPr txBox="1"/>
      </xdr:nvSpPr>
      <xdr:spPr>
        <a:xfrm>
          <a:off x="8343900" y="1600200"/>
          <a:ext cx="2986074" cy="659155"/>
        </a:xfrm>
        <a:prstGeom prst="rect">
          <a:avLst/>
        </a:prstGeom>
        <a:solidFill>
          <a:srgbClr val="FFFF99"/>
        </a:solidFill>
        <a:ln w="12700" cmpd="sng">
          <a:solidFill>
            <a:sysClr val="windowText" lastClr="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400" b="1">
              <a:solidFill>
                <a:srgbClr val="FF0000"/>
              </a:solidFill>
            </a:rPr>
            <a:t>黄着色セルにご記入ください。</a:t>
          </a:r>
          <a:endParaRPr kumimoji="1" lang="en-US" altLang="ja-JP" sz="1400" b="1">
            <a:solidFill>
              <a:srgbClr val="FF0000"/>
            </a:solidFill>
          </a:endParaRPr>
        </a:p>
        <a:p>
          <a:pPr algn="l"/>
          <a:r>
            <a:rPr kumimoji="1" lang="ja-JP" altLang="en-US" sz="1000">
              <a:solidFill>
                <a:srgbClr val="FF0000"/>
              </a:solidFill>
            </a:rPr>
            <a:t>（選択肢のプルダウンメニュー▼による■□の選択、</a:t>
          </a:r>
          <a:endParaRPr kumimoji="1" lang="en-US" altLang="ja-JP" sz="1000">
            <a:solidFill>
              <a:srgbClr val="FF0000"/>
            </a:solidFill>
          </a:endParaRPr>
        </a:p>
        <a:p>
          <a:pPr algn="l"/>
          <a:r>
            <a:rPr kumimoji="1" lang="ja-JP" altLang="en-US" sz="1000">
              <a:solidFill>
                <a:srgbClr val="FF0000"/>
              </a:solidFill>
            </a:rPr>
            <a:t>人員補充方法、内容、該当条文など）</a:t>
          </a:r>
        </a:p>
      </xdr:txBody>
    </xdr:sp>
    <xdr:clientData fPrintsWithSheet="0"/>
  </xdr:oneCellAnchor>
  <xdr:oneCellAnchor>
    <xdr:from>
      <xdr:col>4</xdr:col>
      <xdr:colOff>1914525</xdr:colOff>
      <xdr:row>102</xdr:row>
      <xdr:rowOff>390525</xdr:rowOff>
    </xdr:from>
    <xdr:ext cx="2856616" cy="275717"/>
    <xdr:sp macro="" textlink="">
      <xdr:nvSpPr>
        <xdr:cNvPr id="3" name="テキスト ボックス 2"/>
        <xdr:cNvSpPr txBox="1"/>
      </xdr:nvSpPr>
      <xdr:spPr>
        <a:xfrm>
          <a:off x="3133725" y="25946100"/>
          <a:ext cx="2856616" cy="275717"/>
        </a:xfrm>
        <a:prstGeom prst="rect">
          <a:avLst/>
        </a:prstGeom>
        <a:solidFill>
          <a:srgbClr val="92D05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en-US" altLang="ja-JP" sz="1100">
              <a:solidFill>
                <a:srgbClr val="FF0000"/>
              </a:solidFill>
            </a:rPr>
            <a:t>【</a:t>
          </a:r>
          <a:r>
            <a:rPr kumimoji="1" lang="ja-JP" altLang="en-US" sz="1100">
              <a:solidFill>
                <a:srgbClr val="FF0000"/>
              </a:solidFill>
            </a:rPr>
            <a:t>法定事項</a:t>
          </a:r>
          <a:r>
            <a:rPr kumimoji="1" lang="en-US" altLang="ja-JP" sz="1100">
              <a:solidFill>
                <a:srgbClr val="FF0000"/>
              </a:solidFill>
            </a:rPr>
            <a:t>】</a:t>
          </a:r>
          <a:r>
            <a:rPr kumimoji="1" lang="ja-JP" altLang="en-US" sz="1100">
              <a:solidFill>
                <a:srgbClr val="FF0000"/>
              </a:solidFill>
            </a:rPr>
            <a:t>法律条文記入（該当箇所に下線）</a:t>
          </a:r>
        </a:p>
      </xdr:txBody>
    </xdr:sp>
    <xdr:clientData/>
  </xdr:oneCellAnchor>
  <xdr:oneCellAnchor>
    <xdr:from>
      <xdr:col>4</xdr:col>
      <xdr:colOff>1600200</xdr:colOff>
      <xdr:row>103</xdr:row>
      <xdr:rowOff>438150</xdr:rowOff>
    </xdr:from>
    <xdr:ext cx="3508461" cy="275717"/>
    <xdr:sp macro="" textlink="">
      <xdr:nvSpPr>
        <xdr:cNvPr id="4" name="テキスト ボックス 3"/>
        <xdr:cNvSpPr txBox="1"/>
      </xdr:nvSpPr>
      <xdr:spPr>
        <a:xfrm>
          <a:off x="2819400" y="26831925"/>
          <a:ext cx="3508461" cy="275717"/>
        </a:xfrm>
        <a:prstGeom prst="rect">
          <a:avLst/>
        </a:prstGeom>
        <a:solidFill>
          <a:srgbClr val="92D05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en-US" altLang="ja-JP" sz="1100">
              <a:solidFill>
                <a:srgbClr val="FF0000"/>
              </a:solidFill>
            </a:rPr>
            <a:t>【</a:t>
          </a:r>
          <a:r>
            <a:rPr kumimoji="1" lang="ja-JP" altLang="en-US" sz="1100">
              <a:solidFill>
                <a:srgbClr val="FF0000"/>
              </a:solidFill>
            </a:rPr>
            <a:t>法律を超える事項</a:t>
          </a:r>
          <a:r>
            <a:rPr kumimoji="1" lang="en-US" altLang="ja-JP" sz="1100">
              <a:solidFill>
                <a:srgbClr val="FF0000"/>
              </a:solidFill>
            </a:rPr>
            <a:t>】</a:t>
          </a:r>
          <a:r>
            <a:rPr kumimoji="1" lang="ja-JP" altLang="en-US" sz="1100">
              <a:solidFill>
                <a:srgbClr val="FF0000"/>
              </a:solidFill>
            </a:rPr>
            <a:t>就業規則等記入（該当箇所に下線）</a:t>
          </a:r>
        </a:p>
      </xdr:txBody>
    </xdr:sp>
    <xdr:clientData/>
  </xdr:oneCellAnchor>
  <xdr:oneCellAnchor>
    <xdr:from>
      <xdr:col>8</xdr:col>
      <xdr:colOff>47625</xdr:colOff>
      <xdr:row>7</xdr:row>
      <xdr:rowOff>66675</xdr:rowOff>
    </xdr:from>
    <xdr:ext cx="2983702" cy="559127"/>
    <xdr:sp macro="" textlink="">
      <xdr:nvSpPr>
        <xdr:cNvPr id="5" name="テキスト ボックス 4"/>
        <xdr:cNvSpPr txBox="1"/>
      </xdr:nvSpPr>
      <xdr:spPr>
        <a:xfrm>
          <a:off x="8353425" y="2390775"/>
          <a:ext cx="2983702" cy="559127"/>
        </a:xfrm>
        <a:prstGeom prst="rect">
          <a:avLst/>
        </a:prstGeom>
        <a:solidFill>
          <a:srgbClr val="FFFF99"/>
        </a:solidFill>
        <a:ln w="12700" cmpd="sng">
          <a:solidFill>
            <a:sysClr val="windowText" lastClr="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400" b="1">
              <a:solidFill>
                <a:srgbClr val="FF0000"/>
              </a:solidFill>
            </a:rPr>
            <a:t>本表の内容を確認するため、</a:t>
          </a:r>
          <a:endParaRPr kumimoji="1" lang="en-US" altLang="ja-JP" sz="1400" b="1">
            <a:solidFill>
              <a:srgbClr val="FF0000"/>
            </a:solidFill>
          </a:endParaRPr>
        </a:p>
        <a:p>
          <a:pPr algn="l"/>
          <a:r>
            <a:rPr kumimoji="1" lang="ja-JP" altLang="en-US" sz="1400" b="1">
              <a:solidFill>
                <a:srgbClr val="FF0000"/>
              </a:solidFill>
            </a:rPr>
            <a:t>就業規則等の全文添付は必要です。</a:t>
          </a:r>
          <a:endParaRPr kumimoji="1" lang="en-US" altLang="ja-JP" sz="1400" b="1">
            <a:solidFill>
              <a:srgbClr val="FF0000"/>
            </a:solidFill>
          </a:endParaRPr>
        </a:p>
      </xdr:txBody>
    </xdr:sp>
    <xdr:clientData fPrintsWithSheet="0"/>
  </xdr:oneCellAnchor>
  <xdr:oneCellAnchor>
    <xdr:from>
      <xdr:col>4</xdr:col>
      <xdr:colOff>1914525</xdr:colOff>
      <xdr:row>102</xdr:row>
      <xdr:rowOff>390525</xdr:rowOff>
    </xdr:from>
    <xdr:ext cx="2856616" cy="275717"/>
    <xdr:sp macro="" textlink="">
      <xdr:nvSpPr>
        <xdr:cNvPr id="6" name="テキスト ボックス 5"/>
        <xdr:cNvSpPr txBox="1"/>
      </xdr:nvSpPr>
      <xdr:spPr>
        <a:xfrm>
          <a:off x="3133725" y="25946100"/>
          <a:ext cx="2856616" cy="275717"/>
        </a:xfrm>
        <a:prstGeom prst="rect">
          <a:avLst/>
        </a:prstGeom>
        <a:solidFill>
          <a:srgbClr val="92D05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en-US" altLang="ja-JP" sz="1100">
              <a:solidFill>
                <a:srgbClr val="FF0000"/>
              </a:solidFill>
            </a:rPr>
            <a:t>【</a:t>
          </a:r>
          <a:r>
            <a:rPr kumimoji="1" lang="ja-JP" altLang="en-US" sz="1100">
              <a:solidFill>
                <a:srgbClr val="FF0000"/>
              </a:solidFill>
            </a:rPr>
            <a:t>法定事項</a:t>
          </a:r>
          <a:r>
            <a:rPr kumimoji="1" lang="en-US" altLang="ja-JP" sz="1100">
              <a:solidFill>
                <a:srgbClr val="FF0000"/>
              </a:solidFill>
            </a:rPr>
            <a:t>】</a:t>
          </a:r>
          <a:r>
            <a:rPr kumimoji="1" lang="ja-JP" altLang="en-US" sz="1100">
              <a:solidFill>
                <a:srgbClr val="FF0000"/>
              </a:solidFill>
            </a:rPr>
            <a:t>法律条文記入（該当箇所に下線）</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216;&#34899;&#31649;&#29702;&#35506;/014%20&#32207;&#21512;&#35413;&#20385;/01%20&#19968;&#33324;/010%20&#32207;&#21512;&#35413;&#20385;&#65288;&#24037;&#20107;&#65289;/05&#12304;&#24037;&#20107;&#12305;&#32207;&#21512;&#35413;&#20385;&#26041;&#24335;&#20837;&#26413;&#21046;&#24230;/&#12304;&#25216;&#34899;&#36039;&#26009;&#27096;&#24335;&#12539;&#25216;&#34899;&#23529;&#26619;&#12501;&#12449;&#12452;&#12523;&#12305;&#32207;&#21512;&#35413;&#20385;&#26041;&#24335;/&#9733;&#25216;&#34899;&#36039;&#26009;&#27096;&#24335;/R07&#25216;&#34899;&#36039;&#26009;&#27096;&#24335;/&#9312;&#20316;&#26989;&#20013;&#12510;&#12473;&#12479;&#12304;&#29305;&#21029;&#31777;&#26131;&#22411;&#12305;&#27096;&#24335;&#32207;&#21512;&#35413;&#20385;&#25216;&#34899;&#36039;&#26009;&#65288;R7.08.01_Ver&#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発注者入力シート"/>
      <sheetName val="企業入力シート"/>
      <sheetName val="ファイル使用上の注意事項"/>
      <sheetName val="発注者設定内容確認シート"/>
      <sheetName val="発注者審査作業用シート（提案以外）"/>
      <sheetName val="表紙"/>
      <sheetName val="企業成績評定点"/>
      <sheetName val="評定点一覧(R４年度完成工事)"/>
      <sheetName val="評定点一覧(R５年度完成工事)"/>
      <sheetName val="評定点一覧(R６年度完成工事)"/>
      <sheetName val="企業成績評定点 (5年用)"/>
      <sheetName val="評定点一覧(5年用) "/>
      <sheetName val="同種工事施工実績"/>
      <sheetName val="優良工事表彰"/>
      <sheetName val="【隠岐県土】アスファルト合材"/>
      <sheetName val="【隠岐県土】法面機械保有"/>
      <sheetName val="技術者継続学習"/>
      <sheetName val="技術者資格"/>
      <sheetName val="同種工事施工経験"/>
      <sheetName val="優秀技術者表彰"/>
      <sheetName val="技術者成績評定点"/>
      <sheetName val="技術者評定点一覧表"/>
      <sheetName val="防災協定"/>
      <sheetName val="家畜伝染病防疫協定"/>
      <sheetName val="維持管理業務"/>
      <sheetName val="除雪業務"/>
      <sheetName val="災害復旧実績"/>
      <sheetName val="ボランティア"/>
      <sheetName val="障がい者雇用"/>
      <sheetName val="育児・介護休業"/>
      <sheetName val="育児介護チェック表"/>
      <sheetName val="育児介護チェック表（R7.8.1適用）"/>
      <sheetName val="育児介護チェック表（R7.10.1適用）"/>
      <sheetName val="若手技術者・従業員新規雇用"/>
      <sheetName val="若手・中堅技術者の配置"/>
      <sheetName val="消防団"/>
      <sheetName val="建設機械の保有状況（土木一式用）"/>
      <sheetName val="建設機械の保有状況 (舗装用)"/>
      <sheetName val="登録基幹技能者"/>
      <sheetName val="橋梁維持修繕工事実績"/>
      <sheetName val="建設キャリアアップシステム(CCUS)"/>
      <sheetName val="ＩＣＴ施工実績"/>
      <sheetName val="【水産】海上援助活動"/>
      <sheetName val="近隣施工実績"/>
      <sheetName val="会社所在地"/>
      <sheetName val="【鋼橋上部】工場会社所在地"/>
      <sheetName val="サポート拠点"/>
      <sheetName val="質問書"/>
      <sheetName val="回答書"/>
      <sheetName val="評価内容説明要求"/>
      <sheetName val="評価内容回答"/>
    </sheetNames>
    <sheetDataSet>
      <sheetData sheetId="0">
        <row r="6">
          <cell r="L6" t="str">
            <v>工事成績</v>
          </cell>
          <cell r="M6" t="str">
            <v>保有資格</v>
          </cell>
          <cell r="N6" t="str">
            <v>防災協定</v>
          </cell>
          <cell r="O6" t="str">
            <v>近隣施工実績</v>
          </cell>
          <cell r="P6" t="str">
            <v>２</v>
          </cell>
          <cell r="Q6" t="str">
            <v>（１）</v>
          </cell>
          <cell r="R6" t="str">
            <v>①</v>
          </cell>
          <cell r="S6" t="str">
            <v>【地域設定】</v>
          </cell>
          <cell r="T6" t="str">
            <v>一般土木工事</v>
          </cell>
          <cell r="U6" t="str">
            <v>土木一式工事</v>
          </cell>
          <cell r="V6" t="str">
            <v>有</v>
          </cell>
          <cell r="W6" t="str">
            <v>国局長</v>
          </cell>
          <cell r="X6" t="str">
            <v>国局長の表彰</v>
          </cell>
          <cell r="AA6" t="str">
            <v>監理技術者</v>
          </cell>
          <cell r="AB6" t="str">
            <v>本店</v>
          </cell>
          <cell r="AC6" t="str">
            <v>ｼｮﾍﾞﾙ系掘削機(ｼｮﾍﾞﾙ)</v>
          </cell>
          <cell r="AD6" t="str">
            <v>保有</v>
          </cell>
          <cell r="AF6" t="str">
            <v>□</v>
          </cell>
          <cell r="AH6" t="str">
            <v>元請</v>
          </cell>
          <cell r="AI6" t="str">
            <v>除雪業務</v>
          </cell>
        </row>
        <row r="7">
          <cell r="L7" t="str">
            <v>同種工事実績</v>
          </cell>
          <cell r="M7" t="str">
            <v>同種工事経験</v>
          </cell>
          <cell r="N7" t="str">
            <v>家畜伝染病防疫協定</v>
          </cell>
          <cell r="O7" t="str">
            <v>会社所在地</v>
          </cell>
          <cell r="P7" t="str">
            <v>３</v>
          </cell>
          <cell r="Q7" t="str">
            <v>（２）</v>
          </cell>
          <cell r="R7" t="str">
            <v>②</v>
          </cell>
          <cell r="T7" t="str">
            <v>アスファルト舗装工事・特殊舗装工事（旧舗装工事）</v>
          </cell>
          <cell r="U7" t="str">
            <v>とび・土工・コンクリート工事</v>
          </cell>
          <cell r="V7" t="str">
            <v>無</v>
          </cell>
          <cell r="W7" t="str">
            <v>国整備局部長</v>
          </cell>
          <cell r="X7" t="str">
            <v>国整備局部長の表彰</v>
          </cell>
          <cell r="AA7" t="str">
            <v>主任技術者</v>
          </cell>
          <cell r="AB7" t="str">
            <v>支店</v>
          </cell>
          <cell r="AC7" t="str">
            <v>ｼｮﾍﾞﾙ系掘削機(ﾊﾞｯｸﾎｳ)</v>
          </cell>
          <cell r="AD7" t="str">
            <v>リース契約</v>
          </cell>
          <cell r="AF7" t="str">
            <v>■</v>
          </cell>
          <cell r="AH7" t="str">
            <v>下請</v>
          </cell>
          <cell r="AI7" t="str">
            <v>散布業務</v>
          </cell>
        </row>
        <row r="8">
          <cell r="L8" t="str">
            <v>優良工事表彰</v>
          </cell>
          <cell r="M8" t="str">
            <v>技術者の表彰</v>
          </cell>
          <cell r="N8" t="str">
            <v>維持管理業務</v>
          </cell>
          <cell r="O8" t="str">
            <v>工場・会社所在地</v>
          </cell>
          <cell r="P8" t="str">
            <v>４</v>
          </cell>
          <cell r="Q8" t="str">
            <v>（３）</v>
          </cell>
          <cell r="R8" t="str">
            <v>③</v>
          </cell>
          <cell r="T8" t="str">
            <v>鋼橋上部工事</v>
          </cell>
          <cell r="U8" t="str">
            <v>鋼構造物工事</v>
          </cell>
          <cell r="W8" t="str">
            <v>国事務所長</v>
          </cell>
          <cell r="X8" t="str">
            <v>国事務所長の表彰</v>
          </cell>
          <cell r="AA8" t="str">
            <v>現場代理人</v>
          </cell>
          <cell r="AB8" t="str">
            <v>営業所</v>
          </cell>
          <cell r="AC8" t="str">
            <v>ｼｮﾍﾞﾙ系掘削機(ﾄﾞﾗｸﾞﾗｲﾝ)</v>
          </cell>
          <cell r="AI8" t="str">
            <v>除雪・散布業務</v>
          </cell>
        </row>
        <row r="9">
          <cell r="L9" t="str">
            <v>プラント保有</v>
          </cell>
          <cell r="M9" t="str">
            <v>継続学習</v>
          </cell>
          <cell r="N9" t="str">
            <v>除雪業務</v>
          </cell>
          <cell r="O9" t="str">
            <v>サポート拠点</v>
          </cell>
          <cell r="P9" t="str">
            <v>５</v>
          </cell>
          <cell r="Q9" t="str">
            <v>（４）</v>
          </cell>
          <cell r="R9" t="str">
            <v>④</v>
          </cell>
          <cell r="T9" t="str">
            <v>ﾌﾟﾚｽﾄﾚｽﾄｺﾝｸﾘｰﾄ構造物工事</v>
          </cell>
          <cell r="U9" t="str">
            <v>舗装工事</v>
          </cell>
          <cell r="W9" t="str">
            <v>知事</v>
          </cell>
          <cell r="X9" t="str">
            <v>知事表彰該当工事の表彰</v>
          </cell>
          <cell r="AA9" t="str">
            <v>担当技術者</v>
          </cell>
          <cell r="AC9" t="str">
            <v>ｼｮﾍﾞﾙ系掘削機(ｸﾗﾑｼｪﾙ)</v>
          </cell>
        </row>
        <row r="10">
          <cell r="L10" t="str">
            <v>法面機械保有</v>
          </cell>
          <cell r="M10" t="str">
            <v>技術者の成績</v>
          </cell>
          <cell r="N10" t="str">
            <v>ボランティア活動</v>
          </cell>
          <cell r="O10" t="str">
            <v>-</v>
          </cell>
          <cell r="P10" t="str">
            <v>６</v>
          </cell>
          <cell r="Q10" t="str">
            <v>（５）</v>
          </cell>
          <cell r="R10" t="str">
            <v>⑤</v>
          </cell>
          <cell r="T10" t="str">
            <v>港湾工事</v>
          </cell>
          <cell r="U10" t="str">
            <v>しゅんせつ工事</v>
          </cell>
          <cell r="W10" t="str">
            <v>県課長</v>
          </cell>
          <cell r="X10" t="str">
            <v>県課長表彰該当工事の表彰</v>
          </cell>
          <cell r="AA10" t="str">
            <v>監理技術者補佐</v>
          </cell>
          <cell r="AC10" t="str">
            <v>ｼｮﾍﾞﾙ系掘削機(ｸﾚｰﾝ)</v>
          </cell>
        </row>
        <row r="11">
          <cell r="L11" t="str">
            <v>OPD制度参加登録</v>
          </cell>
          <cell r="M11" t="str">
            <v>-</v>
          </cell>
          <cell r="N11" t="str">
            <v>労働福祉（高齢者雇用）</v>
          </cell>
          <cell r="P11" t="str">
            <v>７</v>
          </cell>
          <cell r="Q11" t="str">
            <v>（６）</v>
          </cell>
          <cell r="R11" t="str">
            <v>⑥</v>
          </cell>
          <cell r="T11" t="str">
            <v>機械設備工事</v>
          </cell>
          <cell r="U11" t="str">
            <v>機械器具設置工事</v>
          </cell>
          <cell r="W11" t="str">
            <v>県事務所長</v>
          </cell>
          <cell r="X11" t="str">
            <v>県事務所長表彰該当工事の表彰</v>
          </cell>
          <cell r="AC11" t="str">
            <v>ｼｮﾍﾞﾙ系掘削機(ﾊﾟｲﾙﾄﾞﾗｲﾊﾞｰ)</v>
          </cell>
        </row>
        <row r="12">
          <cell r="L12" t="str">
            <v>-</v>
          </cell>
          <cell r="N12" t="str">
            <v>労働福祉（障がい者雇用）</v>
          </cell>
          <cell r="P12" t="str">
            <v>８</v>
          </cell>
          <cell r="R12" t="str">
            <v>⑦</v>
          </cell>
          <cell r="T12" t="str">
            <v>塗装工事</v>
          </cell>
          <cell r="U12" t="str">
            <v>塗装工事</v>
          </cell>
          <cell r="AC12" t="str">
            <v>ﾌﾞﾙﾄﾞｰｻﾞｰ</v>
          </cell>
        </row>
        <row r="13">
          <cell r="N13" t="str">
            <v>労働福祉（育児介護制度）</v>
          </cell>
          <cell r="P13" t="str">
            <v>９</v>
          </cell>
          <cell r="R13" t="str">
            <v>⑧</v>
          </cell>
          <cell r="T13" t="str">
            <v>造園工事</v>
          </cell>
          <cell r="U13" t="str">
            <v>造園工事</v>
          </cell>
          <cell r="AC13" t="str">
            <v>ﾄﾗｸﾀｰｼｮﾍﾞﾙ</v>
          </cell>
        </row>
        <row r="14">
          <cell r="N14" t="str">
            <v>育児介護チェック表</v>
          </cell>
          <cell r="P14" t="str">
            <v>１０</v>
          </cell>
          <cell r="R14" t="str">
            <v>⑨</v>
          </cell>
          <cell r="T14" t="str">
            <v>さく井工事</v>
          </cell>
          <cell r="U14" t="str">
            <v>さく井工事</v>
          </cell>
          <cell r="AC14" t="str">
            <v>ﾓｰﾀｰｸﾞﾚｰﾀﾞｰ</v>
          </cell>
        </row>
        <row r="15">
          <cell r="N15" t="str">
            <v>労働福祉（若手技術者雇用）</v>
          </cell>
          <cell r="P15" t="str">
            <v>１１</v>
          </cell>
          <cell r="R15" t="str">
            <v>⑩</v>
          </cell>
          <cell r="T15" t="str">
            <v>法面処理工事</v>
          </cell>
          <cell r="U15" t="str">
            <v>電気工事</v>
          </cell>
          <cell r="AC15" t="str">
            <v>移動式ｸﾚｰﾝ</v>
          </cell>
        </row>
        <row r="16">
          <cell r="N16" t="str">
            <v>消防団協力事業所</v>
          </cell>
          <cell r="P16" t="str">
            <v>１２</v>
          </cell>
          <cell r="T16" t="str">
            <v>維持修繕工事</v>
          </cell>
          <cell r="U16" t="str">
            <v>管工事</v>
          </cell>
          <cell r="AC16" t="str">
            <v>大型ﾀﾞﾝﾌﾟ車</v>
          </cell>
        </row>
        <row r="17">
          <cell r="N17" t="str">
            <v>海上援助活動</v>
          </cell>
          <cell r="P17" t="str">
            <v>１３</v>
          </cell>
          <cell r="T17" t="str">
            <v>グラウト工事</v>
          </cell>
          <cell r="U17" t="str">
            <v>水道施設工事</v>
          </cell>
        </row>
        <row r="18">
          <cell r="N18" t="str">
            <v>応急危険度判定士</v>
          </cell>
          <cell r="P18" t="str">
            <v>１４</v>
          </cell>
          <cell r="T18" t="str">
            <v>管工事</v>
          </cell>
          <cell r="U18" t="str">
            <v>消防施設工事</v>
          </cell>
        </row>
        <row r="19">
          <cell r="N19" t="str">
            <v>若手・中堅技術者配置</v>
          </cell>
          <cell r="P19" t="str">
            <v>１５</v>
          </cell>
          <cell r="T19" t="str">
            <v>電気工事</v>
          </cell>
          <cell r="U19" t="str">
            <v>電気通信工事</v>
          </cell>
        </row>
        <row r="20">
          <cell r="N20" t="str">
            <v>建設機械保有状況</v>
          </cell>
          <cell r="P20" t="str">
            <v>１６</v>
          </cell>
          <cell r="T20" t="str">
            <v>通信設備工事</v>
          </cell>
        </row>
        <row r="21">
          <cell r="N21" t="str">
            <v>BCP認定状況</v>
          </cell>
          <cell r="P21" t="str">
            <v>１７</v>
          </cell>
        </row>
        <row r="22">
          <cell r="N22" t="str">
            <v>登録基幹技能者</v>
          </cell>
          <cell r="P22" t="str">
            <v>１８</v>
          </cell>
        </row>
        <row r="23">
          <cell r="N23" t="str">
            <v>災害復旧工事受注実績</v>
          </cell>
          <cell r="P23" t="str">
            <v>１９</v>
          </cell>
        </row>
        <row r="24">
          <cell r="N24" t="str">
            <v>橋梁維持修繕工事実績</v>
          </cell>
          <cell r="P24" t="str">
            <v>２０</v>
          </cell>
        </row>
        <row r="25">
          <cell r="N25" t="str">
            <v>若手技術者・若手従業員の新規雇用</v>
          </cell>
        </row>
        <row r="26">
          <cell r="N26" t="str">
            <v>ＩＣＴ活用工事施工実績</v>
          </cell>
        </row>
        <row r="27">
          <cell r="N27" t="str">
            <v>CCUSの活用</v>
          </cell>
        </row>
        <row r="28">
          <cell r="N28" t="str">
            <v>-</v>
          </cell>
        </row>
      </sheetData>
      <sheetData sheetId="1">
        <row r="7">
          <cell r="C7" t="str">
            <v>○○建設</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5.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sheetPr>
  <dimension ref="A1:BG231"/>
  <sheetViews>
    <sheetView zoomScale="70" zoomScaleNormal="70" workbookViewId="0">
      <selection activeCell="K25" sqref="K25"/>
    </sheetView>
  </sheetViews>
  <sheetFormatPr defaultRowHeight="13.5"/>
  <cols>
    <col min="1" max="1" width="3.625" style="6" customWidth="1"/>
    <col min="2" max="2" width="15.625" style="6" customWidth="1"/>
    <col min="3" max="3" width="31.25" style="6" customWidth="1"/>
    <col min="4" max="4" width="10.875" style="6" customWidth="1"/>
    <col min="5" max="5" width="9.75" customWidth="1"/>
    <col min="6" max="6" width="10" customWidth="1"/>
    <col min="7" max="7" width="13" customWidth="1"/>
    <col min="8" max="8" width="18.25" customWidth="1"/>
    <col min="9" max="9" width="10.875" customWidth="1"/>
    <col min="10" max="10" width="16.875" customWidth="1"/>
    <col min="11" max="11" width="16.625" customWidth="1"/>
    <col min="12" max="12" width="16.25" customWidth="1"/>
    <col min="13" max="13" width="17.5" customWidth="1"/>
    <col min="14" max="14" width="23.875" customWidth="1"/>
    <col min="15" max="15" width="16.875" customWidth="1"/>
    <col min="16" max="16" width="8.5" customWidth="1"/>
    <col min="17" max="17" width="6.75" customWidth="1"/>
    <col min="18" max="18" width="8.625" customWidth="1"/>
    <col min="19" max="19" width="12.125" style="6" customWidth="1"/>
    <col min="20" max="20" width="12.125" customWidth="1"/>
    <col min="21" max="21" width="12.125" style="66" customWidth="1"/>
    <col min="22" max="22" width="6.375" customWidth="1"/>
    <col min="23" max="23" width="11" customWidth="1"/>
    <col min="24" max="24" width="10.125" customWidth="1"/>
    <col min="25" max="25" width="10.125" style="6" customWidth="1"/>
    <col min="26" max="26" width="6.875" customWidth="1"/>
    <col min="27" max="27" width="13.875" style="6" customWidth="1"/>
    <col min="28" max="28" width="9.875" style="6" customWidth="1"/>
    <col min="29" max="29" width="12.125" customWidth="1"/>
    <col min="31" max="33" width="9" style="6"/>
    <col min="37" max="37" width="14.75" customWidth="1"/>
    <col min="38" max="38" width="18.25" customWidth="1"/>
    <col min="50" max="50" width="24.5" customWidth="1"/>
    <col min="51" max="51" width="24.5" bestFit="1" customWidth="1"/>
    <col min="52" max="52" width="37.75" bestFit="1" customWidth="1"/>
    <col min="53" max="53" width="26.875" bestFit="1" customWidth="1"/>
    <col min="54" max="54" width="49.625" bestFit="1" customWidth="1"/>
    <col min="55" max="55" width="24.625" customWidth="1"/>
    <col min="56" max="58" width="7.625" customWidth="1"/>
  </cols>
  <sheetData>
    <row r="1" spans="1:59" ht="17.25">
      <c r="A1" s="34" t="s">
        <v>218</v>
      </c>
      <c r="B1" s="35"/>
      <c r="C1" s="35"/>
      <c r="D1" s="35"/>
      <c r="E1" s="35"/>
      <c r="F1" s="35"/>
      <c r="G1" s="35"/>
      <c r="H1" s="35"/>
      <c r="I1" s="35"/>
      <c r="J1" s="35"/>
      <c r="K1" s="35"/>
      <c r="L1" s="34" t="s">
        <v>198</v>
      </c>
      <c r="M1" s="35"/>
      <c r="N1" s="35"/>
      <c r="O1" s="35"/>
      <c r="P1" s="35"/>
      <c r="Q1" s="35"/>
      <c r="R1" s="35"/>
      <c r="S1" s="35"/>
      <c r="T1" s="35"/>
      <c r="U1" s="35"/>
      <c r="V1" s="35"/>
      <c r="W1" s="178"/>
      <c r="X1" s="35"/>
      <c r="Y1" s="35"/>
      <c r="Z1" s="35"/>
      <c r="AA1" s="35"/>
      <c r="AB1" s="35"/>
      <c r="AC1" s="35"/>
      <c r="AD1" s="35"/>
      <c r="AE1" s="35"/>
      <c r="AF1" s="35"/>
      <c r="AG1" s="35"/>
      <c r="AH1" s="35"/>
      <c r="AI1" s="35"/>
      <c r="AJ1" s="35"/>
      <c r="AK1" s="433"/>
      <c r="AL1" s="433"/>
      <c r="AM1" s="433"/>
      <c r="AN1" s="433"/>
      <c r="AO1" s="433"/>
      <c r="AP1" s="433"/>
      <c r="AQ1" s="433"/>
      <c r="AR1" s="433"/>
      <c r="AS1" s="433"/>
      <c r="AT1" s="433"/>
      <c r="AU1" s="433"/>
      <c r="AV1" s="433"/>
      <c r="AW1" s="433"/>
      <c r="AX1" s="432" t="s">
        <v>499</v>
      </c>
      <c r="AY1" s="434"/>
      <c r="AZ1" s="433"/>
      <c r="BA1" s="433"/>
      <c r="BB1" s="433"/>
      <c r="BC1" s="433"/>
      <c r="BD1" s="433"/>
    </row>
    <row r="2" spans="1:59" s="6" customFormat="1" ht="14.25">
      <c r="A2" s="36" t="s">
        <v>222</v>
      </c>
      <c r="B2" s="35"/>
      <c r="C2" s="35"/>
      <c r="D2" s="35"/>
      <c r="E2" s="35"/>
      <c r="F2" s="35"/>
      <c r="G2" s="35"/>
      <c r="H2" s="35"/>
      <c r="I2" s="35"/>
      <c r="J2" s="35"/>
      <c r="K2" s="35"/>
      <c r="L2" s="35" t="s">
        <v>266</v>
      </c>
      <c r="M2" s="35"/>
      <c r="N2" s="35"/>
      <c r="O2" s="35"/>
      <c r="P2" s="35"/>
      <c r="Q2" s="35"/>
      <c r="R2" s="35"/>
      <c r="S2" s="35"/>
      <c r="T2" s="35"/>
      <c r="U2" s="35"/>
      <c r="V2" s="35"/>
      <c r="W2" s="178"/>
      <c r="X2" s="35"/>
      <c r="Y2" s="35"/>
      <c r="Z2" s="35"/>
      <c r="AA2" s="35"/>
      <c r="AB2" s="35"/>
      <c r="AC2" s="35"/>
      <c r="AD2" s="35"/>
      <c r="AE2" s="35"/>
      <c r="AF2" s="35"/>
      <c r="AG2" s="35"/>
      <c r="AH2" s="35"/>
      <c r="AI2" s="35"/>
      <c r="AJ2" s="35"/>
      <c r="AK2" s="433"/>
      <c r="AL2" s="433"/>
      <c r="AM2" s="433"/>
      <c r="AN2" s="433"/>
      <c r="AO2" s="433"/>
      <c r="AP2" s="433"/>
      <c r="AQ2" s="433"/>
      <c r="AR2" s="433"/>
      <c r="AS2" s="433"/>
      <c r="AT2" s="433"/>
      <c r="AU2" s="433"/>
      <c r="AV2" s="433"/>
      <c r="AW2" s="433"/>
      <c r="AX2" s="435" t="s">
        <v>520</v>
      </c>
      <c r="AY2" s="439" t="str">
        <f>C8&amp;C9</f>
        <v/>
      </c>
      <c r="AZ2" s="433"/>
      <c r="BA2" s="433"/>
      <c r="BB2" s="433"/>
      <c r="BC2" s="433"/>
      <c r="BD2" s="433"/>
      <c r="BE2"/>
      <c r="BG2"/>
    </row>
    <row r="3" spans="1:59" ht="17.25">
      <c r="A3" s="34"/>
      <c r="B3" s="36" t="s">
        <v>264</v>
      </c>
      <c r="C3" s="35"/>
      <c r="D3" s="35"/>
      <c r="E3" s="35"/>
      <c r="F3" s="35"/>
      <c r="G3" s="35"/>
      <c r="H3" s="35"/>
      <c r="I3" s="35"/>
      <c r="J3" s="35"/>
      <c r="K3" s="35"/>
      <c r="L3" s="35" t="s">
        <v>241</v>
      </c>
      <c r="M3" s="35"/>
      <c r="N3" s="35"/>
      <c r="O3" s="35"/>
      <c r="P3" s="35"/>
      <c r="Q3" s="35"/>
      <c r="R3" s="35"/>
      <c r="S3" s="35"/>
      <c r="T3" s="35"/>
      <c r="U3" s="35"/>
      <c r="V3" s="35"/>
      <c r="W3" s="178"/>
      <c r="X3" s="35"/>
      <c r="Y3" s="35"/>
      <c r="Z3" s="35"/>
      <c r="AA3" s="35"/>
      <c r="AB3" s="35"/>
      <c r="AC3" s="35"/>
      <c r="AD3" s="35"/>
      <c r="AE3" s="35"/>
      <c r="AF3" s="35"/>
      <c r="AG3" s="35"/>
      <c r="AH3" s="35"/>
      <c r="AI3" s="35"/>
      <c r="AJ3" s="35"/>
      <c r="AK3" s="433"/>
      <c r="AL3" s="433"/>
      <c r="AM3" s="433"/>
      <c r="AN3" s="433"/>
      <c r="AO3" s="433"/>
      <c r="AP3" s="433"/>
      <c r="AQ3" s="433"/>
      <c r="AR3" s="433"/>
      <c r="AS3" s="433"/>
      <c r="AT3" s="433"/>
      <c r="AU3" s="433"/>
      <c r="AV3" s="433"/>
      <c r="AW3" s="433"/>
      <c r="AX3" s="436" t="s">
        <v>57</v>
      </c>
      <c r="AY3" s="436" t="s">
        <v>118</v>
      </c>
      <c r="AZ3" s="436" t="s">
        <v>498</v>
      </c>
      <c r="BA3" s="436" t="s">
        <v>507</v>
      </c>
      <c r="BB3" s="436" t="s">
        <v>508</v>
      </c>
      <c r="BC3" s="436" t="s">
        <v>519</v>
      </c>
      <c r="BD3" s="433"/>
    </row>
    <row r="4" spans="1:59" ht="18" thickBot="1">
      <c r="A4" s="34"/>
      <c r="B4" s="35" t="s">
        <v>215</v>
      </c>
      <c r="C4" s="35"/>
      <c r="D4" s="35"/>
      <c r="E4" s="35"/>
      <c r="F4" s="35"/>
      <c r="G4" s="35"/>
      <c r="H4" s="35"/>
      <c r="I4" s="35"/>
      <c r="J4" s="35"/>
      <c r="K4" s="35"/>
      <c r="L4" s="35" t="s">
        <v>214</v>
      </c>
      <c r="M4" s="35"/>
      <c r="N4" s="35"/>
      <c r="O4" s="35"/>
      <c r="P4" s="35"/>
      <c r="Q4" s="35"/>
      <c r="R4" s="35"/>
      <c r="S4" s="35"/>
      <c r="T4" s="35"/>
      <c r="U4" s="35"/>
      <c r="V4" s="35"/>
      <c r="W4" s="178"/>
      <c r="X4" s="35"/>
      <c r="Y4" s="35"/>
      <c r="Z4" s="35"/>
      <c r="AA4" s="35"/>
      <c r="AB4" s="35"/>
      <c r="AC4" s="35"/>
      <c r="AD4" s="35"/>
      <c r="AE4" s="35"/>
      <c r="AF4" s="35"/>
      <c r="AG4" s="35"/>
      <c r="AH4" s="35"/>
      <c r="AI4" s="35"/>
      <c r="AJ4" s="35"/>
      <c r="AK4" s="433"/>
      <c r="AL4" s="433"/>
      <c r="AM4" s="433"/>
      <c r="AN4" s="433"/>
      <c r="AO4" s="433"/>
      <c r="AP4" s="433"/>
      <c r="AQ4" s="433"/>
      <c r="AR4" s="433"/>
      <c r="AS4" s="433"/>
      <c r="AT4" s="433"/>
      <c r="AU4" s="433"/>
      <c r="AV4" s="433"/>
      <c r="AW4" s="433"/>
      <c r="AX4" s="437" t="s">
        <v>481</v>
      </c>
      <c r="AY4" s="438" t="s">
        <v>497</v>
      </c>
      <c r="AZ4" s="437" t="str">
        <f>AX4&amp;AY4</f>
        <v>一般土木工事土木一式工事</v>
      </c>
      <c r="BA4" s="437" t="s">
        <v>509</v>
      </c>
      <c r="BB4" s="437" t="s">
        <v>510</v>
      </c>
      <c r="BC4" s="437" t="s">
        <v>599</v>
      </c>
      <c r="BD4" s="433"/>
    </row>
    <row r="5" spans="1:59" ht="27" customHeight="1" thickBot="1">
      <c r="A5" s="35"/>
      <c r="B5" s="13" t="s">
        <v>59</v>
      </c>
      <c r="C5" s="329" t="s">
        <v>60</v>
      </c>
      <c r="D5" s="144"/>
      <c r="E5" s="35"/>
      <c r="F5" s="35"/>
      <c r="G5" s="35"/>
      <c r="H5" s="35"/>
      <c r="I5" s="35"/>
      <c r="J5" s="35"/>
      <c r="K5" s="35"/>
      <c r="L5" s="141" t="s">
        <v>70</v>
      </c>
      <c r="M5" s="22" t="s">
        <v>71</v>
      </c>
      <c r="N5" s="22" t="s">
        <v>641</v>
      </c>
      <c r="O5" s="22" t="s">
        <v>72</v>
      </c>
      <c r="P5" s="22" t="s">
        <v>153</v>
      </c>
      <c r="Q5" s="22" t="s">
        <v>174</v>
      </c>
      <c r="R5" s="22" t="s">
        <v>175</v>
      </c>
      <c r="S5" s="22" t="s">
        <v>534</v>
      </c>
      <c r="T5" s="81" t="s">
        <v>57</v>
      </c>
      <c r="U5" s="81" t="s">
        <v>118</v>
      </c>
      <c r="V5" s="81" t="s">
        <v>318</v>
      </c>
      <c r="W5" s="81" t="s">
        <v>319</v>
      </c>
      <c r="X5" s="81" t="s">
        <v>322</v>
      </c>
      <c r="Y5" s="81" t="s">
        <v>323</v>
      </c>
      <c r="Z5" s="187" t="s">
        <v>345</v>
      </c>
      <c r="AA5" s="81" t="s">
        <v>350</v>
      </c>
      <c r="AB5" s="79" t="s">
        <v>351</v>
      </c>
      <c r="AC5" s="81" t="s">
        <v>362</v>
      </c>
      <c r="AD5" s="81" t="s">
        <v>363</v>
      </c>
      <c r="AE5" s="79" t="s">
        <v>375</v>
      </c>
      <c r="AF5" s="367" t="s">
        <v>432</v>
      </c>
      <c r="AG5" s="367" t="s">
        <v>434</v>
      </c>
      <c r="AH5" s="367" t="s">
        <v>465</v>
      </c>
      <c r="AI5" s="366" t="s">
        <v>469</v>
      </c>
      <c r="AJ5" s="35"/>
      <c r="AK5" s="433"/>
      <c r="AL5" s="433"/>
      <c r="AM5" s="433"/>
      <c r="AN5" s="433"/>
      <c r="AO5" s="433"/>
      <c r="AP5" s="433"/>
      <c r="AQ5" s="433"/>
      <c r="AR5" s="433"/>
      <c r="AS5" s="433"/>
      <c r="AT5" s="433"/>
      <c r="AU5" s="433"/>
      <c r="AV5" s="433"/>
      <c r="AW5" s="433"/>
      <c r="AX5" s="437" t="s">
        <v>481</v>
      </c>
      <c r="AY5" s="438" t="s">
        <v>500</v>
      </c>
      <c r="AZ5" s="437" t="str">
        <f t="shared" ref="AZ5:AZ14" si="0">AX5&amp;AY5</f>
        <v>一般土木工事とび・土工・コンクリート工事</v>
      </c>
      <c r="BA5" s="437" t="s">
        <v>509</v>
      </c>
      <c r="BB5" s="437" t="s">
        <v>510</v>
      </c>
      <c r="BC5" s="437" t="s">
        <v>599</v>
      </c>
      <c r="BD5" s="433"/>
    </row>
    <row r="6" spans="1:59" s="6" customFormat="1" ht="27" customHeight="1">
      <c r="A6" s="35"/>
      <c r="B6" s="37" t="s">
        <v>46</v>
      </c>
      <c r="C6" s="330" t="s">
        <v>651</v>
      </c>
      <c r="D6" s="35" t="s">
        <v>150</v>
      </c>
      <c r="E6" s="35"/>
      <c r="F6" s="35"/>
      <c r="G6" s="35"/>
      <c r="H6" s="35"/>
      <c r="I6" s="35"/>
      <c r="J6" s="35"/>
      <c r="K6" s="35"/>
      <c r="L6" s="23" t="s">
        <v>73</v>
      </c>
      <c r="M6" s="15" t="s">
        <v>74</v>
      </c>
      <c r="N6" s="15" t="s">
        <v>193</v>
      </c>
      <c r="O6" s="15" t="s">
        <v>77</v>
      </c>
      <c r="P6" s="16" t="s">
        <v>155</v>
      </c>
      <c r="Q6" s="16" t="s">
        <v>154</v>
      </c>
      <c r="R6" s="25" t="s">
        <v>176</v>
      </c>
      <c r="S6" s="25" t="s">
        <v>535</v>
      </c>
      <c r="T6" s="139" t="s">
        <v>481</v>
      </c>
      <c r="U6" s="139" t="s">
        <v>497</v>
      </c>
      <c r="V6" s="139" t="s">
        <v>303</v>
      </c>
      <c r="W6" s="139" t="s">
        <v>320</v>
      </c>
      <c r="X6" s="139" t="s">
        <v>327</v>
      </c>
      <c r="Y6" s="139" t="s">
        <v>324</v>
      </c>
      <c r="Z6" s="188" t="s">
        <v>346</v>
      </c>
      <c r="AA6" s="139" t="s">
        <v>352</v>
      </c>
      <c r="AB6" s="194" t="s">
        <v>347</v>
      </c>
      <c r="AC6" s="139" t="s">
        <v>364</v>
      </c>
      <c r="AD6" s="139" t="s">
        <v>371</v>
      </c>
      <c r="AE6" s="194" t="s">
        <v>376</v>
      </c>
      <c r="AF6" s="368" t="s">
        <v>430</v>
      </c>
      <c r="AG6" s="406" t="s">
        <v>435</v>
      </c>
      <c r="AH6" s="406" t="s">
        <v>466</v>
      </c>
      <c r="AI6" s="370" t="s">
        <v>129</v>
      </c>
      <c r="AJ6" s="35"/>
      <c r="AK6" s="433"/>
      <c r="AL6" s="433"/>
      <c r="AM6" s="433"/>
      <c r="AN6" s="433"/>
      <c r="AO6" s="433"/>
      <c r="AP6" s="433"/>
      <c r="AQ6" s="433"/>
      <c r="AR6" s="433"/>
      <c r="AS6" s="433"/>
      <c r="AT6" s="433"/>
      <c r="AU6" s="433"/>
      <c r="AV6" s="433"/>
      <c r="AW6" s="433"/>
      <c r="AX6" s="437" t="s">
        <v>481</v>
      </c>
      <c r="AY6" s="438" t="s">
        <v>502</v>
      </c>
      <c r="AZ6" s="437" t="str">
        <f t="shared" si="0"/>
        <v>一般土木工事しゅんせつ工事</v>
      </c>
      <c r="BA6" s="437" t="s">
        <v>509</v>
      </c>
      <c r="BB6" s="437" t="s">
        <v>510</v>
      </c>
      <c r="BC6" s="437" t="s">
        <v>599</v>
      </c>
      <c r="BD6" s="433"/>
    </row>
    <row r="7" spans="1:59" ht="27.75" customHeight="1">
      <c r="A7" s="35"/>
      <c r="B7" s="37" t="s">
        <v>47</v>
      </c>
      <c r="C7" s="488">
        <v>45870</v>
      </c>
      <c r="D7" s="207" t="s">
        <v>373</v>
      </c>
      <c r="E7" s="38"/>
      <c r="F7" s="208"/>
      <c r="G7" s="209" t="s">
        <v>361</v>
      </c>
      <c r="H7" s="489">
        <f>C7-1</f>
        <v>45869</v>
      </c>
      <c r="I7" s="35" t="s">
        <v>374</v>
      </c>
      <c r="J7" s="35"/>
      <c r="K7" s="35"/>
      <c r="L7" s="24" t="s">
        <v>75</v>
      </c>
      <c r="M7" s="15" t="s">
        <v>76</v>
      </c>
      <c r="N7" s="15" t="s">
        <v>622</v>
      </c>
      <c r="O7" s="15" t="s">
        <v>83</v>
      </c>
      <c r="P7" s="16" t="s">
        <v>156</v>
      </c>
      <c r="Q7" s="16" t="s">
        <v>141</v>
      </c>
      <c r="R7" s="15" t="s">
        <v>177</v>
      </c>
      <c r="S7" s="142"/>
      <c r="T7" s="140" t="s">
        <v>572</v>
      </c>
      <c r="U7" s="140" t="s">
        <v>500</v>
      </c>
      <c r="V7" s="140" t="s">
        <v>304</v>
      </c>
      <c r="W7" s="140" t="s">
        <v>594</v>
      </c>
      <c r="X7" s="140" t="s">
        <v>595</v>
      </c>
      <c r="Y7" s="140" t="s">
        <v>325</v>
      </c>
      <c r="Z7" s="189" t="s">
        <v>384</v>
      </c>
      <c r="AA7" s="140" t="s">
        <v>353</v>
      </c>
      <c r="AB7" s="65" t="s">
        <v>348</v>
      </c>
      <c r="AC7" s="140" t="s">
        <v>365</v>
      </c>
      <c r="AD7" s="140" t="s">
        <v>372</v>
      </c>
      <c r="AE7" s="65" t="s">
        <v>377</v>
      </c>
      <c r="AF7" s="368" t="s">
        <v>431</v>
      </c>
      <c r="AG7" s="406" t="s">
        <v>436</v>
      </c>
      <c r="AH7" s="406" t="s">
        <v>467</v>
      </c>
      <c r="AI7" s="370" t="s">
        <v>601</v>
      </c>
      <c r="AJ7" s="35"/>
      <c r="AK7" s="432" t="s">
        <v>455</v>
      </c>
      <c r="AL7" s="433"/>
      <c r="AM7" s="433"/>
      <c r="AN7" s="433"/>
      <c r="AO7" s="433"/>
      <c r="AP7" s="433"/>
      <c r="AQ7" s="433"/>
      <c r="AR7" s="433"/>
      <c r="AS7" s="433"/>
      <c r="AT7" s="433"/>
      <c r="AU7" s="433"/>
      <c r="AV7" s="433"/>
      <c r="AW7" s="433"/>
      <c r="AX7" s="437" t="s">
        <v>482</v>
      </c>
      <c r="AY7" s="438" t="s">
        <v>497</v>
      </c>
      <c r="AZ7" s="437" t="str">
        <f t="shared" si="0"/>
        <v>維持修繕工事土木一式工事</v>
      </c>
      <c r="BA7" s="437" t="s">
        <v>509</v>
      </c>
      <c r="BB7" s="437" t="s">
        <v>510</v>
      </c>
      <c r="BC7" s="437" t="s">
        <v>599</v>
      </c>
      <c r="BD7" s="433"/>
    </row>
    <row r="8" spans="1:59" ht="27" customHeight="1">
      <c r="A8" s="35"/>
      <c r="B8" s="37" t="s">
        <v>495</v>
      </c>
      <c r="C8" s="574"/>
      <c r="D8" s="38" t="s">
        <v>524</v>
      </c>
      <c r="E8" s="38"/>
      <c r="F8" s="208"/>
      <c r="G8" s="209"/>
      <c r="H8" s="210"/>
      <c r="I8" s="35"/>
      <c r="J8" s="35"/>
      <c r="K8" s="35"/>
      <c r="L8" s="24" t="s">
        <v>78</v>
      </c>
      <c r="M8" s="15" t="s">
        <v>79</v>
      </c>
      <c r="N8" s="15" t="s">
        <v>80</v>
      </c>
      <c r="O8" s="15" t="s">
        <v>195</v>
      </c>
      <c r="P8" s="16" t="s">
        <v>157</v>
      </c>
      <c r="Q8" s="16" t="s">
        <v>142</v>
      </c>
      <c r="R8" s="15" t="s">
        <v>178</v>
      </c>
      <c r="S8" s="15"/>
      <c r="T8" s="140" t="s">
        <v>484</v>
      </c>
      <c r="U8" s="140" t="s">
        <v>501</v>
      </c>
      <c r="V8" s="140"/>
      <c r="W8" s="140" t="s">
        <v>409</v>
      </c>
      <c r="X8" s="140" t="s">
        <v>326</v>
      </c>
      <c r="Y8" s="360"/>
      <c r="Z8" s="189" t="s">
        <v>385</v>
      </c>
      <c r="AA8" s="140" t="s">
        <v>354</v>
      </c>
      <c r="AB8" s="205" t="s">
        <v>349</v>
      </c>
      <c r="AC8" s="140" t="s">
        <v>366</v>
      </c>
      <c r="AD8" s="211"/>
      <c r="AE8" s="65" t="s">
        <v>378</v>
      </c>
      <c r="AF8" s="368"/>
      <c r="AG8" s="368" t="s">
        <v>439</v>
      </c>
      <c r="AH8" s="368"/>
      <c r="AI8" s="364" t="s">
        <v>602</v>
      </c>
      <c r="AJ8" s="35"/>
      <c r="AK8" s="439" t="s">
        <v>456</v>
      </c>
      <c r="AL8" s="434" t="s">
        <v>608</v>
      </c>
      <c r="AM8" s="433"/>
      <c r="AN8" s="433"/>
      <c r="AO8" s="433"/>
      <c r="AP8" s="433"/>
      <c r="AQ8" s="433"/>
      <c r="AR8" s="433"/>
      <c r="AS8" s="433"/>
      <c r="AT8" s="433"/>
      <c r="AU8" s="433"/>
      <c r="AV8" s="433"/>
      <c r="AW8" s="433"/>
      <c r="AX8" s="437" t="s">
        <v>482</v>
      </c>
      <c r="AY8" s="438" t="s">
        <v>500</v>
      </c>
      <c r="AZ8" s="437" t="str">
        <f t="shared" si="0"/>
        <v>維持修繕工事とび・土工・コンクリート工事</v>
      </c>
      <c r="BA8" s="437" t="s">
        <v>509</v>
      </c>
      <c r="BB8" s="437" t="s">
        <v>510</v>
      </c>
      <c r="BC8" s="437" t="s">
        <v>599</v>
      </c>
      <c r="BD8" s="433"/>
    </row>
    <row r="9" spans="1:59" ht="27" customHeight="1" thickBot="1">
      <c r="A9" s="35"/>
      <c r="B9" s="37" t="s">
        <v>496</v>
      </c>
      <c r="C9" s="575"/>
      <c r="D9" s="431" t="e">
        <f>IF(INDEX(AX3:BC31,MATCH(AY2,AZ3:AZ31,0),3)=AY2,INDEX(AX3:BC31,MATCH(AY2,AZ3:AZ31,0),6),"err")</f>
        <v>#N/A</v>
      </c>
      <c r="E9" s="38"/>
      <c r="F9" s="208"/>
      <c r="G9" s="430" t="s">
        <v>522</v>
      </c>
      <c r="H9" s="210"/>
      <c r="I9" s="35"/>
      <c r="J9" s="35"/>
      <c r="K9" s="35"/>
      <c r="L9" s="24" t="s">
        <v>81</v>
      </c>
      <c r="M9" s="15" t="s">
        <v>82</v>
      </c>
      <c r="N9" s="15" t="s">
        <v>85</v>
      </c>
      <c r="O9" s="15" t="s">
        <v>194</v>
      </c>
      <c r="P9" s="16" t="s">
        <v>158</v>
      </c>
      <c r="Q9" s="16" t="s">
        <v>143</v>
      </c>
      <c r="R9" s="15" t="s">
        <v>179</v>
      </c>
      <c r="S9" s="15"/>
      <c r="T9" s="140" t="s">
        <v>518</v>
      </c>
      <c r="U9" s="140" t="s">
        <v>483</v>
      </c>
      <c r="V9" s="140"/>
      <c r="W9" s="140" t="s">
        <v>321</v>
      </c>
      <c r="X9" s="140" t="s">
        <v>328</v>
      </c>
      <c r="Y9" s="83"/>
      <c r="Z9" s="361"/>
      <c r="AA9" s="140" t="s">
        <v>355</v>
      </c>
      <c r="AB9" s="363"/>
      <c r="AC9" s="140" t="s">
        <v>367</v>
      </c>
      <c r="AD9" s="83"/>
      <c r="AE9" s="7"/>
      <c r="AF9" s="368"/>
      <c r="AG9" s="368"/>
      <c r="AH9" s="368"/>
      <c r="AI9" s="407"/>
      <c r="AJ9" s="35"/>
      <c r="AK9" s="439" t="s">
        <v>458</v>
      </c>
      <c r="AL9" s="434" t="s">
        <v>459</v>
      </c>
      <c r="AM9" s="433"/>
      <c r="AN9" s="433"/>
      <c r="AO9" s="433"/>
      <c r="AP9" s="433"/>
      <c r="AQ9" s="433"/>
      <c r="AR9" s="433"/>
      <c r="AS9" s="433"/>
      <c r="AT9" s="433"/>
      <c r="AU9" s="433"/>
      <c r="AV9" s="433"/>
      <c r="AW9" s="433"/>
      <c r="AX9" s="196" t="s">
        <v>572</v>
      </c>
      <c r="AY9" s="438" t="s">
        <v>483</v>
      </c>
      <c r="AZ9" s="437" t="str">
        <f t="shared" si="0"/>
        <v>アスファルト舗装工事・特殊舗装工事（旧舗装工事）舗装工事</v>
      </c>
      <c r="BA9" s="196" t="s">
        <v>573</v>
      </c>
      <c r="BB9" s="437" t="s">
        <v>483</v>
      </c>
      <c r="BC9" s="437" t="s">
        <v>599</v>
      </c>
      <c r="BD9" s="433"/>
    </row>
    <row r="10" spans="1:59" ht="27" customHeight="1" thickBot="1">
      <c r="A10" s="35"/>
      <c r="B10" s="522" t="s">
        <v>48</v>
      </c>
      <c r="C10" s="601" t="s">
        <v>698</v>
      </c>
      <c r="D10" s="602"/>
      <c r="E10" s="602"/>
      <c r="F10" s="602"/>
      <c r="G10" s="602"/>
      <c r="H10" s="602"/>
      <c r="I10" s="603"/>
      <c r="J10" s="35"/>
      <c r="K10" s="35"/>
      <c r="L10" s="546" t="s">
        <v>652</v>
      </c>
      <c r="M10" s="15" t="s">
        <v>84</v>
      </c>
      <c r="N10" s="15" t="s">
        <v>87</v>
      </c>
      <c r="O10" s="15" t="s">
        <v>86</v>
      </c>
      <c r="P10" s="16" t="s">
        <v>159</v>
      </c>
      <c r="Q10" s="16" t="s">
        <v>144</v>
      </c>
      <c r="R10" s="15" t="s">
        <v>180</v>
      </c>
      <c r="S10" s="15"/>
      <c r="T10" s="140" t="s">
        <v>485</v>
      </c>
      <c r="U10" s="140" t="s">
        <v>502</v>
      </c>
      <c r="V10" s="140"/>
      <c r="W10" s="140" t="s">
        <v>407</v>
      </c>
      <c r="X10" s="140" t="s">
        <v>408</v>
      </c>
      <c r="Y10" s="84"/>
      <c r="Z10" s="190"/>
      <c r="AA10" s="139" t="s">
        <v>626</v>
      </c>
      <c r="AB10" s="206"/>
      <c r="AC10" s="140" t="s">
        <v>368</v>
      </c>
      <c r="AD10" s="84"/>
      <c r="AE10" s="206"/>
      <c r="AF10" s="368"/>
      <c r="AG10" s="368"/>
      <c r="AH10" s="368"/>
      <c r="AI10" s="364"/>
      <c r="AJ10" s="35"/>
      <c r="AK10" s="439" t="s">
        <v>457</v>
      </c>
      <c r="AL10" s="434" t="s">
        <v>462</v>
      </c>
      <c r="AM10" s="433"/>
      <c r="AN10" s="433"/>
      <c r="AO10" s="433"/>
      <c r="AP10" s="433"/>
      <c r="AQ10" s="433"/>
      <c r="AR10" s="433"/>
      <c r="AS10" s="433"/>
      <c r="AT10" s="433"/>
      <c r="AU10" s="433"/>
      <c r="AV10" s="433"/>
      <c r="AW10" s="433"/>
      <c r="AX10" s="437" t="s">
        <v>482</v>
      </c>
      <c r="AY10" s="438" t="s">
        <v>483</v>
      </c>
      <c r="AZ10" s="437" t="str">
        <f t="shared" si="0"/>
        <v>維持修繕工事舗装工事</v>
      </c>
      <c r="BA10" s="196" t="s">
        <v>573</v>
      </c>
      <c r="BB10" s="437" t="s">
        <v>483</v>
      </c>
      <c r="BC10" s="437" t="s">
        <v>599</v>
      </c>
      <c r="BD10" s="433"/>
    </row>
    <row r="11" spans="1:59" ht="18" customHeight="1" thickBot="1">
      <c r="A11" s="35"/>
      <c r="B11" s="524" t="s">
        <v>618</v>
      </c>
      <c r="C11" s="525" t="s">
        <v>669</v>
      </c>
      <c r="D11" s="526"/>
      <c r="E11" s="527" t="s">
        <v>619</v>
      </c>
      <c r="F11" s="545" t="s">
        <v>695</v>
      </c>
      <c r="G11" s="545" t="s">
        <v>653</v>
      </c>
      <c r="H11" s="528" t="s">
        <v>648</v>
      </c>
      <c r="I11" s="526" t="s">
        <v>629</v>
      </c>
      <c r="J11" s="523" t="s">
        <v>620</v>
      </c>
      <c r="K11" s="35"/>
      <c r="L11" s="24" t="s">
        <v>149</v>
      </c>
      <c r="M11" s="15" t="s">
        <v>86</v>
      </c>
      <c r="N11" s="15" t="s">
        <v>245</v>
      </c>
      <c r="O11" s="17"/>
      <c r="P11" s="16" t="s">
        <v>160</v>
      </c>
      <c r="Q11" s="16" t="s">
        <v>145</v>
      </c>
      <c r="R11" s="15" t="s">
        <v>181</v>
      </c>
      <c r="S11" s="15"/>
      <c r="T11" s="428" t="s">
        <v>486</v>
      </c>
      <c r="U11" s="428" t="s">
        <v>503</v>
      </c>
      <c r="V11" s="359"/>
      <c r="W11" s="140" t="s">
        <v>410</v>
      </c>
      <c r="X11" s="140" t="s">
        <v>329</v>
      </c>
      <c r="Y11" s="83"/>
      <c r="Z11" s="191"/>
      <c r="AA11" s="83" t="s">
        <v>627</v>
      </c>
      <c r="AB11" s="7"/>
      <c r="AC11" s="140" t="s">
        <v>369</v>
      </c>
      <c r="AD11" s="83"/>
      <c r="AE11" s="7"/>
      <c r="AF11" s="368"/>
      <c r="AG11" s="368"/>
      <c r="AH11" s="368"/>
      <c r="AI11" s="364"/>
      <c r="AJ11" s="35"/>
      <c r="AK11" s="439" t="s">
        <v>472</v>
      </c>
      <c r="AL11" s="434" t="s">
        <v>607</v>
      </c>
      <c r="AM11" s="433"/>
      <c r="AN11" s="433"/>
      <c r="AO11" s="433"/>
      <c r="AP11" s="433"/>
      <c r="AQ11" s="433"/>
      <c r="AR11" s="433"/>
      <c r="AS11" s="433"/>
      <c r="AT11" s="433"/>
      <c r="AU11" s="433"/>
      <c r="AV11" s="433"/>
      <c r="AW11" s="433"/>
      <c r="AX11" s="437" t="s">
        <v>484</v>
      </c>
      <c r="AY11" s="438" t="s">
        <v>501</v>
      </c>
      <c r="AZ11" s="437" t="str">
        <f t="shared" si="0"/>
        <v>鋼橋上部工事鋼構造物工事</v>
      </c>
      <c r="BA11" s="437" t="s">
        <v>484</v>
      </c>
      <c r="BB11" s="438" t="s">
        <v>501</v>
      </c>
      <c r="BC11" s="437" t="s">
        <v>599</v>
      </c>
      <c r="BD11" s="433"/>
    </row>
    <row r="12" spans="1:59" ht="14.25">
      <c r="A12" s="36" t="s">
        <v>223</v>
      </c>
      <c r="B12" s="35"/>
      <c r="C12" s="35"/>
      <c r="D12" s="35"/>
      <c r="E12" s="35"/>
      <c r="F12" s="35"/>
      <c r="G12" s="35"/>
      <c r="H12" s="35"/>
      <c r="I12" s="35"/>
      <c r="J12" s="35"/>
      <c r="K12" s="35"/>
      <c r="L12" s="24" t="s">
        <v>86</v>
      </c>
      <c r="M12" s="17"/>
      <c r="N12" s="15" t="s">
        <v>246</v>
      </c>
      <c r="O12" s="17"/>
      <c r="P12" s="16" t="s">
        <v>161</v>
      </c>
      <c r="Q12" s="17"/>
      <c r="R12" s="15" t="s">
        <v>182</v>
      </c>
      <c r="S12" s="15"/>
      <c r="T12" s="140" t="s">
        <v>487</v>
      </c>
      <c r="U12" s="140" t="s">
        <v>487</v>
      </c>
      <c r="V12" s="140"/>
      <c r="W12" s="359"/>
      <c r="X12" s="360"/>
      <c r="Y12" s="83"/>
      <c r="Z12" s="191"/>
      <c r="AA12" s="362"/>
      <c r="AB12" s="7"/>
      <c r="AC12" s="140" t="s">
        <v>528</v>
      </c>
      <c r="AD12" s="83"/>
      <c r="AE12" s="7"/>
      <c r="AF12" s="368"/>
      <c r="AG12" s="368"/>
      <c r="AH12" s="368"/>
      <c r="AI12" s="364"/>
      <c r="AJ12" s="35"/>
      <c r="AK12" s="434"/>
      <c r="AL12" s="434"/>
      <c r="AM12" s="433"/>
      <c r="AN12" s="433"/>
      <c r="AO12" s="433"/>
      <c r="AP12" s="433"/>
      <c r="AQ12" s="433"/>
      <c r="AR12" s="433"/>
      <c r="AS12" s="433"/>
      <c r="AT12" s="433"/>
      <c r="AU12" s="433"/>
      <c r="AV12" s="433"/>
      <c r="AW12" s="433"/>
      <c r="AX12" s="437" t="s">
        <v>518</v>
      </c>
      <c r="AY12" s="438" t="s">
        <v>497</v>
      </c>
      <c r="AZ12" s="437" t="str">
        <f t="shared" si="0"/>
        <v>ﾌﾟﾚｽﾄﾚｽﾄｺﾝｸﾘｰﾄ構造物工事土木一式工事</v>
      </c>
      <c r="BA12" s="437" t="s">
        <v>517</v>
      </c>
      <c r="BB12" s="438" t="s">
        <v>497</v>
      </c>
      <c r="BC12" s="437" t="s">
        <v>599</v>
      </c>
      <c r="BD12" s="433"/>
    </row>
    <row r="13" spans="1:59" ht="14.25">
      <c r="A13" s="35"/>
      <c r="B13" s="36" t="s">
        <v>479</v>
      </c>
      <c r="C13" s="38"/>
      <c r="D13" s="38"/>
      <c r="E13" s="35"/>
      <c r="F13" s="35"/>
      <c r="G13" s="35"/>
      <c r="H13" s="35"/>
      <c r="I13" s="35"/>
      <c r="J13" s="35"/>
      <c r="K13" s="35"/>
      <c r="L13" s="18"/>
      <c r="M13" s="15"/>
      <c r="N13" s="15" t="s">
        <v>247</v>
      </c>
      <c r="O13" s="15"/>
      <c r="P13" s="16" t="s">
        <v>162</v>
      </c>
      <c r="Q13" s="15"/>
      <c r="R13" s="15" t="s">
        <v>183</v>
      </c>
      <c r="S13" s="15"/>
      <c r="T13" s="140" t="s">
        <v>488</v>
      </c>
      <c r="U13" s="140" t="s">
        <v>488</v>
      </c>
      <c r="V13" s="140"/>
      <c r="W13" s="140"/>
      <c r="X13" s="83"/>
      <c r="Y13" s="83"/>
      <c r="Z13" s="191"/>
      <c r="AA13" s="83"/>
      <c r="AB13" s="7"/>
      <c r="AC13" s="140" t="s">
        <v>370</v>
      </c>
      <c r="AD13" s="83"/>
      <c r="AE13" s="7"/>
      <c r="AF13" s="368"/>
      <c r="AG13" s="368"/>
      <c r="AH13" s="368"/>
      <c r="AI13" s="364"/>
      <c r="AJ13" s="35"/>
      <c r="AK13" s="433"/>
      <c r="AL13" s="433"/>
      <c r="AM13" s="433"/>
      <c r="AN13" s="433"/>
      <c r="AO13" s="433"/>
      <c r="AP13" s="433"/>
      <c r="AQ13" s="433"/>
      <c r="AR13" s="433"/>
      <c r="AS13" s="433"/>
      <c r="AT13" s="433"/>
      <c r="AU13" s="433"/>
      <c r="AV13" s="433"/>
      <c r="AW13" s="433"/>
      <c r="AX13" s="437" t="s">
        <v>485</v>
      </c>
      <c r="AY13" s="438" t="s">
        <v>497</v>
      </c>
      <c r="AZ13" s="437" t="str">
        <f t="shared" si="0"/>
        <v>港湾工事土木一式工事</v>
      </c>
      <c r="BA13" s="437" t="s">
        <v>485</v>
      </c>
      <c r="BB13" s="438" t="s">
        <v>511</v>
      </c>
      <c r="BC13" s="437" t="s">
        <v>599</v>
      </c>
      <c r="BD13" s="433"/>
    </row>
    <row r="14" spans="1:59">
      <c r="A14" s="35"/>
      <c r="B14" s="35" t="s">
        <v>356</v>
      </c>
      <c r="C14" s="38"/>
      <c r="D14" s="38"/>
      <c r="E14" s="35"/>
      <c r="F14" s="35"/>
      <c r="G14" s="35"/>
      <c r="H14" s="35"/>
      <c r="I14" s="35"/>
      <c r="J14" s="35"/>
      <c r="K14" s="35"/>
      <c r="L14" s="14"/>
      <c r="M14" s="15"/>
      <c r="N14" s="15" t="s">
        <v>248</v>
      </c>
      <c r="O14" s="15"/>
      <c r="P14" s="16" t="s">
        <v>163</v>
      </c>
      <c r="Q14" s="15"/>
      <c r="R14" s="15" t="s">
        <v>184</v>
      </c>
      <c r="S14" s="15"/>
      <c r="T14" s="140" t="s">
        <v>489</v>
      </c>
      <c r="U14" s="140" t="s">
        <v>489</v>
      </c>
      <c r="V14" s="140"/>
      <c r="W14" s="140"/>
      <c r="X14" s="83"/>
      <c r="Y14" s="83"/>
      <c r="Z14" s="191"/>
      <c r="AA14" s="83"/>
      <c r="AB14" s="7"/>
      <c r="AC14" s="83" t="s">
        <v>525</v>
      </c>
      <c r="AD14" s="83"/>
      <c r="AE14" s="7"/>
      <c r="AF14" s="368"/>
      <c r="AG14" s="368"/>
      <c r="AH14" s="368"/>
      <c r="AI14" s="364"/>
      <c r="AJ14" s="35"/>
      <c r="AK14" s="433"/>
      <c r="AL14" s="433"/>
      <c r="AM14" s="433"/>
      <c r="AN14" s="433"/>
      <c r="AO14" s="433"/>
      <c r="AP14" s="433"/>
      <c r="AQ14" s="433"/>
      <c r="AR14" s="433"/>
      <c r="AS14" s="433"/>
      <c r="AT14" s="433"/>
      <c r="AU14" s="433"/>
      <c r="AV14" s="433"/>
      <c r="AW14" s="433"/>
      <c r="AX14" s="437" t="s">
        <v>485</v>
      </c>
      <c r="AY14" s="438" t="s">
        <v>502</v>
      </c>
      <c r="AZ14" s="437" t="str">
        <f t="shared" si="0"/>
        <v>港湾工事しゅんせつ工事</v>
      </c>
      <c r="BA14" s="437" t="s">
        <v>485</v>
      </c>
      <c r="BB14" s="438" t="s">
        <v>511</v>
      </c>
      <c r="BC14" s="437" t="s">
        <v>599</v>
      </c>
      <c r="BD14" s="433"/>
    </row>
    <row r="15" spans="1:59" ht="14.25">
      <c r="A15" s="35"/>
      <c r="B15" s="36" t="s">
        <v>342</v>
      </c>
      <c r="C15" s="35"/>
      <c r="D15" s="35"/>
      <c r="E15" s="35"/>
      <c r="F15" s="35"/>
      <c r="G15" s="35"/>
      <c r="H15" s="35"/>
      <c r="I15" s="35"/>
      <c r="J15" s="35"/>
      <c r="K15" s="35"/>
      <c r="L15" s="14"/>
      <c r="M15" s="15"/>
      <c r="N15" s="15" t="s">
        <v>249</v>
      </c>
      <c r="O15" s="15"/>
      <c r="P15" s="16" t="s">
        <v>164</v>
      </c>
      <c r="Q15" s="15"/>
      <c r="R15" s="15" t="s">
        <v>185</v>
      </c>
      <c r="S15" s="15"/>
      <c r="T15" s="140" t="s">
        <v>490</v>
      </c>
      <c r="U15" s="140" t="s">
        <v>491</v>
      </c>
      <c r="V15" s="140"/>
      <c r="W15" s="140"/>
      <c r="X15" s="83"/>
      <c r="Y15" s="83"/>
      <c r="Z15" s="191"/>
      <c r="AA15" s="83"/>
      <c r="AB15" s="7"/>
      <c r="AC15" s="83" t="s">
        <v>526</v>
      </c>
      <c r="AD15" s="83"/>
      <c r="AE15" s="7"/>
      <c r="AF15" s="368"/>
      <c r="AG15" s="368"/>
      <c r="AH15" s="368"/>
      <c r="AI15" s="364"/>
      <c r="AJ15" s="35"/>
      <c r="AK15" s="433"/>
      <c r="AL15" s="433"/>
      <c r="AM15" s="433"/>
      <c r="AN15" s="433"/>
      <c r="AO15" s="433"/>
      <c r="AP15" s="433"/>
      <c r="AQ15" s="433"/>
      <c r="AR15" s="433"/>
      <c r="AS15" s="433"/>
      <c r="AT15" s="433"/>
      <c r="AU15" s="433"/>
      <c r="AV15" s="433"/>
      <c r="AW15" s="433"/>
      <c r="AX15" s="437" t="s">
        <v>486</v>
      </c>
      <c r="AY15" s="438" t="s">
        <v>503</v>
      </c>
      <c r="AZ15" s="437" t="str">
        <f>AX15&amp;AY15</f>
        <v>機械設備工事機械器具設置工事</v>
      </c>
      <c r="BA15" s="437" t="s">
        <v>486</v>
      </c>
      <c r="BB15" s="438" t="s">
        <v>512</v>
      </c>
      <c r="BC15" s="437" t="s">
        <v>521</v>
      </c>
      <c r="BD15" s="433"/>
    </row>
    <row r="16" spans="1:59">
      <c r="A16" s="35"/>
      <c r="B16" s="35" t="s">
        <v>213</v>
      </c>
      <c r="C16" s="35"/>
      <c r="D16" s="35"/>
      <c r="E16" s="35"/>
      <c r="F16" s="35"/>
      <c r="G16" s="35"/>
      <c r="H16" s="35"/>
      <c r="I16" s="35"/>
      <c r="J16" s="35"/>
      <c r="K16" s="35"/>
      <c r="L16" s="14"/>
      <c r="M16" s="15"/>
      <c r="N16" s="15" t="s">
        <v>88</v>
      </c>
      <c r="O16" s="15"/>
      <c r="P16" s="16" t="s">
        <v>165</v>
      </c>
      <c r="Q16" s="15"/>
      <c r="R16" s="17"/>
      <c r="S16" s="15"/>
      <c r="T16" s="139" t="s">
        <v>482</v>
      </c>
      <c r="U16" s="139" t="s">
        <v>493</v>
      </c>
      <c r="V16" s="139"/>
      <c r="W16" s="139"/>
      <c r="X16" s="82"/>
      <c r="Y16" s="82"/>
      <c r="Z16" s="192"/>
      <c r="AA16" s="82"/>
      <c r="AB16" s="9"/>
      <c r="AC16" s="82" t="s">
        <v>527</v>
      </c>
      <c r="AD16" s="82"/>
      <c r="AE16" s="9"/>
      <c r="AF16" s="368"/>
      <c r="AG16" s="368"/>
      <c r="AH16" s="368"/>
      <c r="AI16" s="364"/>
      <c r="AJ16" s="35"/>
      <c r="AK16" s="433"/>
      <c r="AL16" s="433"/>
      <c r="AM16" s="433"/>
      <c r="AN16" s="433"/>
      <c r="AO16" s="433"/>
      <c r="AP16" s="433"/>
      <c r="AQ16" s="433"/>
      <c r="AR16" s="433"/>
      <c r="AS16" s="433"/>
      <c r="AT16" s="433"/>
      <c r="AU16" s="433"/>
      <c r="AV16" s="433"/>
      <c r="AW16" s="433"/>
      <c r="AX16" s="437" t="s">
        <v>486</v>
      </c>
      <c r="AY16" s="438" t="s">
        <v>501</v>
      </c>
      <c r="AZ16" s="437" t="str">
        <f t="shared" ref="AZ16:AZ18" si="1">AX16&amp;AY16</f>
        <v>機械設備工事鋼構造物工事</v>
      </c>
      <c r="BA16" s="437" t="s">
        <v>486</v>
      </c>
      <c r="BB16" s="438" t="s">
        <v>512</v>
      </c>
      <c r="BC16" s="437" t="s">
        <v>521</v>
      </c>
      <c r="BD16" s="433"/>
    </row>
    <row r="17" spans="1:59" ht="14.25">
      <c r="A17" s="35"/>
      <c r="B17" s="36" t="s">
        <v>536</v>
      </c>
      <c r="C17" s="35"/>
      <c r="D17" s="35"/>
      <c r="E17" s="35"/>
      <c r="F17" s="35"/>
      <c r="G17" s="35"/>
      <c r="H17" s="35"/>
      <c r="I17" s="35"/>
      <c r="J17" s="35"/>
      <c r="K17" s="35"/>
      <c r="L17" s="14"/>
      <c r="M17" s="15"/>
      <c r="N17" s="15" t="s">
        <v>89</v>
      </c>
      <c r="O17" s="15"/>
      <c r="P17" s="16" t="s">
        <v>166</v>
      </c>
      <c r="Q17" s="15"/>
      <c r="R17" s="15"/>
      <c r="S17" s="15"/>
      <c r="T17" s="140" t="s">
        <v>492</v>
      </c>
      <c r="U17" s="140" t="s">
        <v>504</v>
      </c>
      <c r="V17" s="140"/>
      <c r="W17" s="140"/>
      <c r="X17" s="83"/>
      <c r="Y17" s="83"/>
      <c r="Z17" s="191"/>
      <c r="AA17" s="83"/>
      <c r="AB17" s="7"/>
      <c r="AC17" s="17"/>
      <c r="AD17" s="83"/>
      <c r="AE17" s="7"/>
      <c r="AF17" s="368"/>
      <c r="AG17" s="368"/>
      <c r="AH17" s="368"/>
      <c r="AI17" s="364"/>
      <c r="AJ17" s="35"/>
      <c r="AK17" s="433"/>
      <c r="AL17" s="433"/>
      <c r="AM17" s="433"/>
      <c r="AN17" s="433"/>
      <c r="AO17" s="433"/>
      <c r="AP17" s="433"/>
      <c r="AQ17" s="433"/>
      <c r="AR17" s="433"/>
      <c r="AS17" s="433"/>
      <c r="AT17" s="433"/>
      <c r="AU17" s="433"/>
      <c r="AV17" s="433"/>
      <c r="AW17" s="433"/>
      <c r="AX17" s="437" t="s">
        <v>487</v>
      </c>
      <c r="AY17" s="437" t="s">
        <v>487</v>
      </c>
      <c r="AZ17" s="437" t="str">
        <f t="shared" si="1"/>
        <v>塗装工事塗装工事</v>
      </c>
      <c r="BA17" s="437" t="s">
        <v>513</v>
      </c>
      <c r="BB17" s="438" t="s">
        <v>487</v>
      </c>
      <c r="BC17" s="437" t="s">
        <v>521</v>
      </c>
      <c r="BD17" s="433"/>
    </row>
    <row r="18" spans="1:59" s="6" customFormat="1" ht="14.25">
      <c r="A18" s="35"/>
      <c r="B18" s="36" t="s">
        <v>216</v>
      </c>
      <c r="C18" s="35"/>
      <c r="D18" s="35"/>
      <c r="E18" s="35"/>
      <c r="F18" s="35" t="s">
        <v>153</v>
      </c>
      <c r="G18" s="35" t="s">
        <v>196</v>
      </c>
      <c r="H18" s="35"/>
      <c r="I18" s="35"/>
      <c r="J18" s="35"/>
      <c r="K18" s="35"/>
      <c r="L18" s="14"/>
      <c r="M18" s="15"/>
      <c r="N18" s="15" t="s">
        <v>90</v>
      </c>
      <c r="O18" s="15"/>
      <c r="P18" s="16" t="s">
        <v>167</v>
      </c>
      <c r="Q18" s="15"/>
      <c r="R18" s="15"/>
      <c r="S18" s="15"/>
      <c r="T18" s="140" t="s">
        <v>493</v>
      </c>
      <c r="U18" s="140" t="s">
        <v>505</v>
      </c>
      <c r="V18" s="140"/>
      <c r="W18" s="140"/>
      <c r="X18" s="83"/>
      <c r="Y18" s="83"/>
      <c r="Z18" s="191"/>
      <c r="AA18" s="83"/>
      <c r="AB18" s="7"/>
      <c r="AC18" s="83"/>
      <c r="AD18" s="83"/>
      <c r="AE18" s="7"/>
      <c r="AF18" s="368"/>
      <c r="AG18" s="368"/>
      <c r="AH18" s="368"/>
      <c r="AI18" s="364"/>
      <c r="AJ18" s="35"/>
      <c r="AK18" s="433"/>
      <c r="AL18" s="433"/>
      <c r="AM18" s="433"/>
      <c r="AN18" s="433"/>
      <c r="AO18" s="433"/>
      <c r="AP18" s="433"/>
      <c r="AQ18" s="433"/>
      <c r="AR18" s="433"/>
      <c r="AS18" s="433"/>
      <c r="AT18" s="433"/>
      <c r="AU18" s="433"/>
      <c r="AV18" s="433"/>
      <c r="AW18" s="433"/>
      <c r="AX18" s="437" t="s">
        <v>482</v>
      </c>
      <c r="AY18" s="437" t="s">
        <v>487</v>
      </c>
      <c r="AZ18" s="437" t="str">
        <f t="shared" si="1"/>
        <v>維持修繕工事塗装工事</v>
      </c>
      <c r="BA18" s="437" t="s">
        <v>513</v>
      </c>
      <c r="BB18" s="438" t="s">
        <v>487</v>
      </c>
      <c r="BC18" s="437" t="s">
        <v>521</v>
      </c>
      <c r="BD18" s="433"/>
      <c r="BE18"/>
      <c r="BF18"/>
      <c r="BG18"/>
    </row>
    <row r="19" spans="1:59" ht="14.25" thickBot="1">
      <c r="A19" s="35"/>
      <c r="B19" s="223" t="s">
        <v>94</v>
      </c>
      <c r="C19" s="331" t="s">
        <v>93</v>
      </c>
      <c r="D19" s="332" t="s">
        <v>534</v>
      </c>
      <c r="E19" s="333" t="s">
        <v>152</v>
      </c>
      <c r="F19" s="333" t="s">
        <v>416</v>
      </c>
      <c r="G19" s="334"/>
      <c r="H19" s="396" t="s">
        <v>478</v>
      </c>
      <c r="I19" s="373"/>
      <c r="J19" s="372"/>
      <c r="K19" s="35"/>
      <c r="L19" s="14"/>
      <c r="M19" s="15"/>
      <c r="N19" s="15" t="s">
        <v>308</v>
      </c>
      <c r="O19" s="15"/>
      <c r="P19" s="16" t="s">
        <v>168</v>
      </c>
      <c r="Q19" s="15"/>
      <c r="R19" s="15"/>
      <c r="S19" s="15"/>
      <c r="T19" s="140" t="s">
        <v>491</v>
      </c>
      <c r="U19" s="140" t="s">
        <v>506</v>
      </c>
      <c r="V19" s="140"/>
      <c r="W19" s="140"/>
      <c r="X19" s="83"/>
      <c r="Y19" s="83"/>
      <c r="Z19" s="191"/>
      <c r="AA19" s="83"/>
      <c r="AB19" s="7"/>
      <c r="AC19" s="83"/>
      <c r="AD19" s="83"/>
      <c r="AE19" s="7"/>
      <c r="AF19" s="368"/>
      <c r="AG19" s="368"/>
      <c r="AH19" s="368"/>
      <c r="AI19" s="364"/>
      <c r="AJ19" s="35"/>
      <c r="AK19" s="433"/>
      <c r="AL19" s="433"/>
      <c r="AM19" s="433"/>
      <c r="AN19" s="433"/>
      <c r="AO19" s="433"/>
      <c r="AP19" s="433"/>
      <c r="AQ19" s="433"/>
      <c r="AR19" s="433"/>
      <c r="AS19" s="433"/>
      <c r="AT19" s="433"/>
      <c r="AU19" s="433"/>
      <c r="AV19" s="433"/>
      <c r="AW19" s="433"/>
      <c r="AX19" s="437" t="s">
        <v>488</v>
      </c>
      <c r="AY19" s="437" t="s">
        <v>488</v>
      </c>
      <c r="AZ19" s="437" t="str">
        <f t="shared" ref="AZ19:AZ31" si="2">AX19&amp;AY19</f>
        <v>造園工事造園工事</v>
      </c>
      <c r="BA19" s="437" t="s">
        <v>488</v>
      </c>
      <c r="BB19" s="437" t="s">
        <v>488</v>
      </c>
      <c r="BC19" s="437" t="s">
        <v>521</v>
      </c>
      <c r="BD19" s="433"/>
    </row>
    <row r="20" spans="1:59" ht="14.25" thickTop="1">
      <c r="A20" s="35"/>
      <c r="B20" s="60" t="s">
        <v>69</v>
      </c>
      <c r="C20" s="335" t="s">
        <v>73</v>
      </c>
      <c r="D20" s="336"/>
      <c r="E20" s="337" t="s">
        <v>661</v>
      </c>
      <c r="F20" s="338" t="s">
        <v>574</v>
      </c>
      <c r="G20" s="339" t="s">
        <v>3</v>
      </c>
      <c r="H20" s="375" t="str">
        <f>IF(企業入力シート!B30="","未記入",企業入力シート!B30)</f>
        <v>無</v>
      </c>
      <c r="I20" s="376"/>
      <c r="J20" s="377"/>
      <c r="K20" s="35"/>
      <c r="L20" s="14"/>
      <c r="M20" s="15"/>
      <c r="N20" s="25" t="s">
        <v>243</v>
      </c>
      <c r="O20" s="15"/>
      <c r="P20" s="16" t="s">
        <v>169</v>
      </c>
      <c r="Q20" s="15"/>
      <c r="R20" s="15"/>
      <c r="S20" s="15"/>
      <c r="T20" s="140" t="s">
        <v>494</v>
      </c>
      <c r="U20" s="140"/>
      <c r="V20" s="140"/>
      <c r="W20" s="140"/>
      <c r="X20" s="83"/>
      <c r="Y20" s="83"/>
      <c r="Z20" s="191"/>
      <c r="AA20" s="83"/>
      <c r="AB20" s="7"/>
      <c r="AC20" s="83"/>
      <c r="AD20" s="83"/>
      <c r="AE20" s="7"/>
      <c r="AF20" s="368"/>
      <c r="AG20" s="368"/>
      <c r="AH20" s="368"/>
      <c r="AI20" s="364"/>
      <c r="AJ20" s="35"/>
      <c r="AK20" s="433"/>
      <c r="AL20" s="433"/>
      <c r="AM20" s="433"/>
      <c r="AN20" s="433"/>
      <c r="AO20" s="433"/>
      <c r="AP20" s="433"/>
      <c r="AQ20" s="433"/>
      <c r="AR20" s="433"/>
      <c r="AS20" s="433"/>
      <c r="AT20" s="433"/>
      <c r="AU20" s="433"/>
      <c r="AV20" s="433"/>
      <c r="AW20" s="433"/>
      <c r="AX20" s="437" t="s">
        <v>489</v>
      </c>
      <c r="AY20" s="437" t="s">
        <v>489</v>
      </c>
      <c r="AZ20" s="437" t="str">
        <f t="shared" si="2"/>
        <v>さく井工事さく井工事</v>
      </c>
      <c r="BA20" s="437" t="s">
        <v>489</v>
      </c>
      <c r="BB20" s="437" t="s">
        <v>489</v>
      </c>
      <c r="BC20" s="437" t="s">
        <v>521</v>
      </c>
      <c r="BD20" s="433"/>
    </row>
    <row r="21" spans="1:59">
      <c r="A21" s="35"/>
      <c r="B21" s="58" t="s">
        <v>69</v>
      </c>
      <c r="C21" s="146"/>
      <c r="D21" s="152"/>
      <c r="E21" s="44"/>
      <c r="F21" s="45"/>
      <c r="G21" s="30"/>
      <c r="H21" s="378" t="str">
        <f>IF(企業入力シート!B31="","未記入",企業入力シート!B31)</f>
        <v>未記入</v>
      </c>
      <c r="I21" s="379"/>
      <c r="J21" s="380"/>
      <c r="K21" s="35"/>
      <c r="L21" s="14"/>
      <c r="M21" s="15"/>
      <c r="N21" s="25" t="s">
        <v>244</v>
      </c>
      <c r="O21" s="15"/>
      <c r="P21" s="16" t="s">
        <v>170</v>
      </c>
      <c r="Q21" s="15"/>
      <c r="R21" s="15"/>
      <c r="S21" s="15"/>
      <c r="T21" s="140"/>
      <c r="U21" s="140"/>
      <c r="V21" s="140"/>
      <c r="W21" s="140"/>
      <c r="X21" s="83"/>
      <c r="Y21" s="83"/>
      <c r="Z21" s="191"/>
      <c r="AA21" s="83"/>
      <c r="AB21" s="7"/>
      <c r="AC21" s="83"/>
      <c r="AD21" s="83"/>
      <c r="AE21" s="7"/>
      <c r="AF21" s="368"/>
      <c r="AG21" s="368"/>
      <c r="AH21" s="368"/>
      <c r="AI21" s="364"/>
      <c r="AJ21" s="35"/>
      <c r="AK21" s="433"/>
      <c r="AL21" s="433"/>
      <c r="AM21" s="433"/>
      <c r="AN21" s="433"/>
      <c r="AO21" s="433"/>
      <c r="AP21" s="433"/>
      <c r="AQ21" s="433"/>
      <c r="AR21" s="433"/>
      <c r="AS21" s="433"/>
      <c r="AT21" s="433"/>
      <c r="AU21" s="433"/>
      <c r="AV21" s="433"/>
      <c r="AW21" s="433"/>
      <c r="AX21" s="437" t="s">
        <v>490</v>
      </c>
      <c r="AY21" s="438" t="s">
        <v>500</v>
      </c>
      <c r="AZ21" s="437" t="str">
        <f t="shared" si="2"/>
        <v>法面処理工事とび・土工・コンクリート工事</v>
      </c>
      <c r="BA21" s="437" t="s">
        <v>490</v>
      </c>
      <c r="BB21" s="438" t="s">
        <v>500</v>
      </c>
      <c r="BC21" s="437" t="s">
        <v>599</v>
      </c>
      <c r="BD21" s="433"/>
    </row>
    <row r="22" spans="1:59">
      <c r="A22" s="35"/>
      <c r="B22" s="58" t="s">
        <v>69</v>
      </c>
      <c r="C22" s="146"/>
      <c r="D22" s="152"/>
      <c r="E22" s="44"/>
      <c r="F22" s="45"/>
      <c r="G22" s="30"/>
      <c r="H22" s="378" t="str">
        <f>IF(企業入力シート!B32="","未記入",企業入力シート!B32)</f>
        <v>未記入</v>
      </c>
      <c r="I22" s="379"/>
      <c r="J22" s="380"/>
      <c r="K22" s="35"/>
      <c r="L22" s="14"/>
      <c r="M22" s="15"/>
      <c r="N22" s="15" t="s">
        <v>311</v>
      </c>
      <c r="O22" s="15"/>
      <c r="P22" s="16" t="s">
        <v>171</v>
      </c>
      <c r="Q22" s="15"/>
      <c r="R22" s="15"/>
      <c r="S22" s="15"/>
      <c r="T22" s="429"/>
      <c r="U22" s="429"/>
      <c r="V22" s="140"/>
      <c r="W22" s="140"/>
      <c r="X22" s="83"/>
      <c r="Y22" s="83"/>
      <c r="Z22" s="191"/>
      <c r="AA22" s="83"/>
      <c r="AB22" s="7"/>
      <c r="AC22" s="83"/>
      <c r="AD22" s="83"/>
      <c r="AE22" s="7"/>
      <c r="AF22" s="368"/>
      <c r="AG22" s="368"/>
      <c r="AH22" s="368"/>
      <c r="AI22" s="364"/>
      <c r="AJ22" s="35"/>
      <c r="AK22" s="433"/>
      <c r="AL22" s="433"/>
      <c r="AM22" s="433"/>
      <c r="AN22" s="433"/>
      <c r="AO22" s="433"/>
      <c r="AP22" s="433"/>
      <c r="AQ22" s="433"/>
      <c r="AR22" s="433"/>
      <c r="AS22" s="433"/>
      <c r="AT22" s="433"/>
      <c r="AU22" s="433"/>
      <c r="AV22" s="433"/>
      <c r="AW22" s="433"/>
      <c r="AX22" s="437" t="s">
        <v>491</v>
      </c>
      <c r="AY22" s="437" t="s">
        <v>491</v>
      </c>
      <c r="AZ22" s="437" t="str">
        <f t="shared" si="2"/>
        <v>電気工事電気工事</v>
      </c>
      <c r="BA22" s="437" t="s">
        <v>514</v>
      </c>
      <c r="BB22" s="438" t="s">
        <v>491</v>
      </c>
      <c r="BC22" s="437" t="s">
        <v>521</v>
      </c>
      <c r="BD22" s="433"/>
      <c r="BE22" s="6"/>
      <c r="BF22" s="6"/>
      <c r="BG22" s="6"/>
    </row>
    <row r="23" spans="1:59">
      <c r="A23" s="35"/>
      <c r="B23" s="58" t="s">
        <v>69</v>
      </c>
      <c r="C23" s="146"/>
      <c r="D23" s="152"/>
      <c r="E23" s="44"/>
      <c r="F23" s="45"/>
      <c r="G23" s="30"/>
      <c r="H23" s="378" t="str">
        <f>IF(企業入力シート!B33="","未記入",企業入力シート!B33)</f>
        <v>未記入</v>
      </c>
      <c r="I23" s="379"/>
      <c r="J23" s="380"/>
      <c r="K23" s="35"/>
      <c r="L23" s="14"/>
      <c r="M23" s="15"/>
      <c r="N23" s="15" t="s">
        <v>634</v>
      </c>
      <c r="O23" s="15"/>
      <c r="P23" s="16" t="s">
        <v>172</v>
      </c>
      <c r="Q23" s="15"/>
      <c r="R23" s="15"/>
      <c r="S23" s="15"/>
      <c r="T23" s="140"/>
      <c r="U23" s="140"/>
      <c r="V23" s="140"/>
      <c r="W23" s="140"/>
      <c r="X23" s="83"/>
      <c r="Y23" s="83"/>
      <c r="Z23" s="191"/>
      <c r="AA23" s="83"/>
      <c r="AB23" s="7"/>
      <c r="AC23" s="83"/>
      <c r="AD23" s="83"/>
      <c r="AE23" s="7"/>
      <c r="AF23" s="368"/>
      <c r="AG23" s="368"/>
      <c r="AH23" s="368"/>
      <c r="AI23" s="364"/>
      <c r="AJ23" s="35"/>
      <c r="AK23" s="433"/>
      <c r="AL23" s="433"/>
      <c r="AM23" s="433"/>
      <c r="AN23" s="433"/>
      <c r="AO23" s="433"/>
      <c r="AP23" s="433"/>
      <c r="AQ23" s="433"/>
      <c r="AR23" s="433"/>
      <c r="AS23" s="433"/>
      <c r="AT23" s="433"/>
      <c r="AU23" s="433"/>
      <c r="AV23" s="433"/>
      <c r="AW23" s="433"/>
      <c r="AX23" s="437" t="s">
        <v>491</v>
      </c>
      <c r="AY23" s="438" t="s">
        <v>505</v>
      </c>
      <c r="AZ23" s="437" t="str">
        <f t="shared" si="2"/>
        <v>電気工事消防施設工事</v>
      </c>
      <c r="BA23" s="437" t="s">
        <v>514</v>
      </c>
      <c r="BB23" s="438" t="s">
        <v>491</v>
      </c>
      <c r="BC23" s="437" t="s">
        <v>521</v>
      </c>
      <c r="BD23" s="433"/>
    </row>
    <row r="24" spans="1:59">
      <c r="A24" s="35"/>
      <c r="B24" s="60" t="s">
        <v>69</v>
      </c>
      <c r="C24" s="147"/>
      <c r="D24" s="153"/>
      <c r="E24" s="48"/>
      <c r="F24" s="49"/>
      <c r="G24" s="32"/>
      <c r="H24" s="381" t="str">
        <f>IF(企業入力シート!B34="","未記入",企業入力シート!B34)</f>
        <v>未記入</v>
      </c>
      <c r="I24" s="382"/>
      <c r="J24" s="383"/>
      <c r="K24" s="35"/>
      <c r="L24" s="14"/>
      <c r="M24" s="15"/>
      <c r="N24" s="15" t="s">
        <v>565</v>
      </c>
      <c r="O24" s="15"/>
      <c r="P24" s="16" t="s">
        <v>173</v>
      </c>
      <c r="Q24" s="15"/>
      <c r="R24" s="15"/>
      <c r="S24" s="15"/>
      <c r="T24" s="140"/>
      <c r="U24" s="140"/>
      <c r="V24" s="140"/>
      <c r="W24" s="140"/>
      <c r="X24" s="83"/>
      <c r="Y24" s="83"/>
      <c r="Z24" s="191"/>
      <c r="AA24" s="83"/>
      <c r="AB24" s="7"/>
      <c r="AC24" s="83"/>
      <c r="AD24" s="83"/>
      <c r="AE24" s="7"/>
      <c r="AF24" s="368"/>
      <c r="AG24" s="368"/>
      <c r="AH24" s="368"/>
      <c r="AI24" s="364"/>
      <c r="AJ24" s="35"/>
      <c r="AK24" s="433"/>
      <c r="AL24" s="433"/>
      <c r="AM24" s="433"/>
      <c r="AN24" s="433"/>
      <c r="AO24" s="433"/>
      <c r="AP24" s="433"/>
      <c r="AQ24" s="433"/>
      <c r="AR24" s="433"/>
      <c r="AS24" s="433"/>
      <c r="AT24" s="433"/>
      <c r="AU24" s="433"/>
      <c r="AV24" s="433"/>
      <c r="AW24" s="433"/>
      <c r="AX24" s="437" t="s">
        <v>482</v>
      </c>
      <c r="AY24" s="437" t="s">
        <v>491</v>
      </c>
      <c r="AZ24" s="437" t="str">
        <f t="shared" si="2"/>
        <v>維持修繕工事電気工事</v>
      </c>
      <c r="BA24" s="437" t="s">
        <v>514</v>
      </c>
      <c r="BB24" s="438" t="s">
        <v>491</v>
      </c>
      <c r="BC24" s="437" t="s">
        <v>521</v>
      </c>
      <c r="BD24" s="433"/>
    </row>
    <row r="25" spans="1:59">
      <c r="A25" s="35"/>
      <c r="B25" s="57" t="s">
        <v>91</v>
      </c>
      <c r="C25" s="145"/>
      <c r="D25" s="151"/>
      <c r="E25" s="42"/>
      <c r="F25" s="43"/>
      <c r="G25" s="29"/>
      <c r="H25" s="384" t="str">
        <f>IF(企業入力シート!$C$18="","配置なし",IF(企業入力シート!B51="","未記入",企業入力シート!B51))</f>
        <v>配置なし</v>
      </c>
      <c r="I25" s="385" t="str">
        <f>IF(企業入力シート!$C$19="","配置なし",IF(企業入力シート!B58="","未記入",企業入力シート!B58))</f>
        <v>配置なし</v>
      </c>
      <c r="J25" s="386" t="str">
        <f>IF(企業入力シート!$C$20="","配置なし",IF(企業入力シート!B65="","未記入",企業入力シート!B65))</f>
        <v>配置なし</v>
      </c>
      <c r="K25" s="35"/>
      <c r="L25" s="14"/>
      <c r="M25" s="15"/>
      <c r="N25" s="15" t="s">
        <v>624</v>
      </c>
      <c r="O25" s="15"/>
      <c r="P25" s="17"/>
      <c r="Q25" s="15"/>
      <c r="R25" s="15"/>
      <c r="S25" s="15"/>
      <c r="T25" s="140"/>
      <c r="U25" s="140"/>
      <c r="V25" s="140"/>
      <c r="W25" s="140"/>
      <c r="X25" s="83"/>
      <c r="Y25" s="83"/>
      <c r="Z25" s="191"/>
      <c r="AA25" s="83"/>
      <c r="AB25" s="7"/>
      <c r="AC25" s="83"/>
      <c r="AD25" s="83"/>
      <c r="AE25" s="7"/>
      <c r="AF25" s="368"/>
      <c r="AG25" s="368"/>
      <c r="AH25" s="368"/>
      <c r="AI25" s="364"/>
      <c r="AJ25" s="35"/>
      <c r="AK25" s="433"/>
      <c r="AL25" s="433"/>
      <c r="AM25" s="433"/>
      <c r="AN25" s="433"/>
      <c r="AO25" s="433"/>
      <c r="AP25" s="433"/>
      <c r="AQ25" s="433"/>
      <c r="AR25" s="433"/>
      <c r="AS25" s="433"/>
      <c r="AT25" s="433"/>
      <c r="AU25" s="433"/>
      <c r="AV25" s="433"/>
      <c r="AW25" s="433"/>
      <c r="AX25" s="437" t="s">
        <v>492</v>
      </c>
      <c r="AY25" s="438" t="s">
        <v>497</v>
      </c>
      <c r="AZ25" s="437" t="str">
        <f t="shared" si="2"/>
        <v>グラウト工事土木一式工事</v>
      </c>
      <c r="BA25" s="437" t="s">
        <v>492</v>
      </c>
      <c r="BB25" s="437" t="s">
        <v>515</v>
      </c>
      <c r="BC25" s="437" t="s">
        <v>521</v>
      </c>
      <c r="BD25" s="433"/>
    </row>
    <row r="26" spans="1:59">
      <c r="A26" s="35"/>
      <c r="B26" s="58" t="s">
        <v>91</v>
      </c>
      <c r="C26" s="146"/>
      <c r="D26" s="152"/>
      <c r="E26" s="44"/>
      <c r="F26" s="45"/>
      <c r="G26" s="30"/>
      <c r="H26" s="387" t="str">
        <f>IF(企業入力シート!$C$18="","配置なし",IF(企業入力シート!B52="","未記入",企業入力シート!B52))</f>
        <v>配置なし</v>
      </c>
      <c r="I26" s="379" t="str">
        <f>IF(企業入力シート!$C$19="","配置なし",IF(企業入力シート!B59="","未記入",企業入力シート!B59))</f>
        <v>配置なし</v>
      </c>
      <c r="J26" s="380" t="str">
        <f>IF(企業入力シート!$C$20="","配置なし",IF(企業入力シート!B66="","未記入",企業入力シート!B66))</f>
        <v>配置なし</v>
      </c>
      <c r="K26" s="35"/>
      <c r="L26" s="14"/>
      <c r="M26" s="15"/>
      <c r="N26" s="15" t="s">
        <v>635</v>
      </c>
      <c r="O26" s="15"/>
      <c r="P26" s="16"/>
      <c r="Q26" s="15"/>
      <c r="R26" s="15"/>
      <c r="S26" s="15"/>
      <c r="T26" s="140"/>
      <c r="U26" s="140"/>
      <c r="V26" s="140"/>
      <c r="W26" s="140"/>
      <c r="X26" s="83"/>
      <c r="Y26" s="83"/>
      <c r="Z26" s="191"/>
      <c r="AA26" s="83"/>
      <c r="AB26" s="7"/>
      <c r="AC26" s="83"/>
      <c r="AD26" s="83"/>
      <c r="AE26" s="7"/>
      <c r="AF26" s="368"/>
      <c r="AG26" s="368"/>
      <c r="AH26" s="368"/>
      <c r="AI26" s="364"/>
      <c r="AJ26" s="35"/>
      <c r="AK26" s="433"/>
      <c r="AL26" s="433"/>
      <c r="AM26" s="433"/>
      <c r="AN26" s="433"/>
      <c r="AO26" s="433"/>
      <c r="AP26" s="433"/>
      <c r="AQ26" s="433"/>
      <c r="AR26" s="433"/>
      <c r="AS26" s="433"/>
      <c r="AT26" s="433"/>
      <c r="AU26" s="433"/>
      <c r="AV26" s="433"/>
      <c r="AW26" s="433"/>
      <c r="AX26" s="437" t="s">
        <v>492</v>
      </c>
      <c r="AY26" s="438" t="s">
        <v>500</v>
      </c>
      <c r="AZ26" s="437" t="str">
        <f t="shared" si="2"/>
        <v>グラウト工事とび・土工・コンクリート工事</v>
      </c>
      <c r="BA26" s="437" t="s">
        <v>492</v>
      </c>
      <c r="BB26" s="437" t="s">
        <v>515</v>
      </c>
      <c r="BC26" s="437" t="s">
        <v>521</v>
      </c>
      <c r="BD26" s="433"/>
      <c r="BE26" s="6"/>
      <c r="BF26" s="6"/>
      <c r="BG26" s="6"/>
    </row>
    <row r="27" spans="1:59">
      <c r="A27" s="35"/>
      <c r="B27" s="58" t="s">
        <v>91</v>
      </c>
      <c r="C27" s="146"/>
      <c r="D27" s="152"/>
      <c r="E27" s="44"/>
      <c r="F27" s="45"/>
      <c r="G27" s="30"/>
      <c r="H27" s="387" t="str">
        <f>IF(企業入力シート!$C$18="","配置なし",IF(企業入力シート!B53="","未記入",企業入力シート!B53))</f>
        <v>配置なし</v>
      </c>
      <c r="I27" s="379" t="str">
        <f>IF(企業入力シート!$C$19="","配置なし",IF(企業入力シート!B60="","未記入",企業入力シート!B60))</f>
        <v>配置なし</v>
      </c>
      <c r="J27" s="380" t="str">
        <f>IF(企業入力シート!$C$20="","配置なし",IF(企業入力シート!B67="","未記入",企業入力シート!B67))</f>
        <v>配置なし</v>
      </c>
      <c r="K27" s="35"/>
      <c r="L27" s="14"/>
      <c r="M27" s="15"/>
      <c r="N27" s="15" t="s">
        <v>636</v>
      </c>
      <c r="O27" s="15"/>
      <c r="P27" s="16"/>
      <c r="Q27" s="15"/>
      <c r="R27" s="15"/>
      <c r="S27" s="15"/>
      <c r="T27" s="140"/>
      <c r="U27" s="140"/>
      <c r="V27" s="140"/>
      <c r="W27" s="140"/>
      <c r="X27" s="83"/>
      <c r="Y27" s="83"/>
      <c r="Z27" s="191"/>
      <c r="AA27" s="83"/>
      <c r="AB27" s="7"/>
      <c r="AC27" s="83"/>
      <c r="AD27" s="83"/>
      <c r="AE27" s="7"/>
      <c r="AF27" s="368"/>
      <c r="AG27" s="368"/>
      <c r="AH27" s="368"/>
      <c r="AI27" s="364"/>
      <c r="AJ27" s="35"/>
      <c r="AK27" s="433"/>
      <c r="AL27" s="433"/>
      <c r="AM27" s="433"/>
      <c r="AN27" s="433"/>
      <c r="AO27" s="433"/>
      <c r="AP27" s="433"/>
      <c r="AQ27" s="433"/>
      <c r="AR27" s="433"/>
      <c r="AS27" s="433"/>
      <c r="AT27" s="433"/>
      <c r="AU27" s="433"/>
      <c r="AV27" s="433"/>
      <c r="AW27" s="433"/>
      <c r="AX27" s="437" t="s">
        <v>493</v>
      </c>
      <c r="AY27" s="437" t="s">
        <v>493</v>
      </c>
      <c r="AZ27" s="437" t="str">
        <f t="shared" si="2"/>
        <v>管工事管工事</v>
      </c>
      <c r="BA27" s="437" t="s">
        <v>493</v>
      </c>
      <c r="BB27" s="437" t="s">
        <v>516</v>
      </c>
      <c r="BC27" s="437" t="s">
        <v>521</v>
      </c>
      <c r="BD27" s="433"/>
    </row>
    <row r="28" spans="1:59">
      <c r="A28" s="35"/>
      <c r="B28" s="59" t="s">
        <v>91</v>
      </c>
      <c r="C28" s="148"/>
      <c r="D28" s="153"/>
      <c r="E28" s="46"/>
      <c r="F28" s="47"/>
      <c r="G28" s="31"/>
      <c r="H28" s="388" t="str">
        <f>IF(企業入力シート!$C$18="","配置なし",IF(企業入力シート!B54="","未記入",企業入力シート!B54))</f>
        <v>配置なし</v>
      </c>
      <c r="I28" s="389" t="str">
        <f>IF(企業入力シート!$C$19="","配置なし",IF(企業入力シート!B61="","未記入",企業入力シート!B61))</f>
        <v>配置なし</v>
      </c>
      <c r="J28" s="390" t="str">
        <f>IF(企業入力シート!$C$20="","配置なし",IF(企業入力シート!B68="","未記入",企業入力シート!B68))</f>
        <v>配置なし</v>
      </c>
      <c r="K28" s="35"/>
      <c r="L28" s="14"/>
      <c r="M28" s="15"/>
      <c r="N28" s="15" t="s">
        <v>86</v>
      </c>
      <c r="O28" s="15"/>
      <c r="P28" s="16"/>
      <c r="Q28" s="15"/>
      <c r="R28" s="15"/>
      <c r="S28" s="15"/>
      <c r="T28" s="140"/>
      <c r="U28" s="140"/>
      <c r="V28" s="140"/>
      <c r="W28" s="140"/>
      <c r="X28" s="83"/>
      <c r="Y28" s="83"/>
      <c r="Z28" s="191"/>
      <c r="AA28" s="83"/>
      <c r="AB28" s="7"/>
      <c r="AC28" s="83"/>
      <c r="AD28" s="83"/>
      <c r="AE28" s="7"/>
      <c r="AF28" s="368"/>
      <c r="AG28" s="368"/>
      <c r="AH28" s="368"/>
      <c r="AI28" s="364"/>
      <c r="AJ28" s="35"/>
      <c r="AK28" s="433"/>
      <c r="AL28" s="433"/>
      <c r="AM28" s="433"/>
      <c r="AN28" s="433"/>
      <c r="AO28" s="433"/>
      <c r="AP28" s="433"/>
      <c r="AQ28" s="433"/>
      <c r="AR28" s="433"/>
      <c r="AS28" s="433"/>
      <c r="AT28" s="433"/>
      <c r="AU28" s="433"/>
      <c r="AV28" s="433"/>
      <c r="AW28" s="433"/>
      <c r="AX28" s="437" t="s">
        <v>493</v>
      </c>
      <c r="AY28" s="437" t="s">
        <v>504</v>
      </c>
      <c r="AZ28" s="437" t="str">
        <f t="shared" si="2"/>
        <v>管工事水道施設工事</v>
      </c>
      <c r="BA28" s="437" t="s">
        <v>493</v>
      </c>
      <c r="BB28" s="437" t="s">
        <v>516</v>
      </c>
      <c r="BC28" s="437" t="s">
        <v>521</v>
      </c>
      <c r="BD28" s="433"/>
    </row>
    <row r="29" spans="1:59">
      <c r="A29" s="35"/>
      <c r="B29" s="60" t="s">
        <v>642</v>
      </c>
      <c r="C29" s="147" t="s">
        <v>193</v>
      </c>
      <c r="D29" s="151"/>
      <c r="E29" s="48" t="s">
        <v>662</v>
      </c>
      <c r="F29" s="49" t="s">
        <v>141</v>
      </c>
      <c r="G29" s="32" t="s">
        <v>3</v>
      </c>
      <c r="H29" s="375" t="str">
        <f>IF(企業入力シート!B38="","未記入",企業入力シート!B38)</f>
        <v>無</v>
      </c>
      <c r="I29" s="376"/>
      <c r="J29" s="377"/>
      <c r="K29" s="35"/>
      <c r="L29" s="14"/>
      <c r="M29" s="15"/>
      <c r="N29" s="17"/>
      <c r="O29" s="15"/>
      <c r="P29" s="16"/>
      <c r="Q29" s="15"/>
      <c r="R29" s="15"/>
      <c r="S29" s="15"/>
      <c r="T29" s="140"/>
      <c r="U29" s="140"/>
      <c r="V29" s="140"/>
      <c r="W29" s="140"/>
      <c r="X29" s="83"/>
      <c r="Y29" s="83"/>
      <c r="Z29" s="191"/>
      <c r="AA29" s="83"/>
      <c r="AB29" s="7"/>
      <c r="AC29" s="83"/>
      <c r="AD29" s="83"/>
      <c r="AE29" s="7"/>
      <c r="AF29" s="368"/>
      <c r="AG29" s="368"/>
      <c r="AH29" s="368"/>
      <c r="AI29" s="364"/>
      <c r="AJ29" s="35"/>
      <c r="AK29" s="433"/>
      <c r="AL29" s="433"/>
      <c r="AM29" s="433"/>
      <c r="AN29" s="433"/>
      <c r="AO29" s="433"/>
      <c r="AP29" s="433"/>
      <c r="AQ29" s="433"/>
      <c r="AR29" s="433"/>
      <c r="AS29" s="433"/>
      <c r="AT29" s="433"/>
      <c r="AU29" s="433"/>
      <c r="AV29" s="433"/>
      <c r="AW29" s="433"/>
      <c r="AX29" s="437" t="s">
        <v>494</v>
      </c>
      <c r="AY29" s="437" t="s">
        <v>506</v>
      </c>
      <c r="AZ29" s="437" t="str">
        <f t="shared" si="2"/>
        <v>通信設備工事電気通信工事</v>
      </c>
      <c r="BA29" s="437" t="s">
        <v>494</v>
      </c>
      <c r="BB29" s="437" t="s">
        <v>506</v>
      </c>
      <c r="BC29" s="437" t="s">
        <v>521</v>
      </c>
      <c r="BD29" s="433"/>
    </row>
    <row r="30" spans="1:59">
      <c r="A30" s="35"/>
      <c r="B30" s="58" t="s">
        <v>642</v>
      </c>
      <c r="C30" s="146" t="s">
        <v>660</v>
      </c>
      <c r="D30" s="152"/>
      <c r="E30" s="44" t="s">
        <v>663</v>
      </c>
      <c r="F30" s="45" t="s">
        <v>141</v>
      </c>
      <c r="G30" s="30" t="s">
        <v>4</v>
      </c>
      <c r="H30" s="378" t="str">
        <f>IF(企業入力シート!B39="","未記入",企業入力シート!B39)</f>
        <v>無</v>
      </c>
      <c r="I30" s="379"/>
      <c r="J30" s="380"/>
      <c r="K30" s="35"/>
      <c r="L30" s="14"/>
      <c r="M30" s="15"/>
      <c r="N30" s="15"/>
      <c r="O30" s="15"/>
      <c r="P30" s="16"/>
      <c r="Q30" s="15"/>
      <c r="R30" s="15"/>
      <c r="S30" s="15"/>
      <c r="T30" s="140"/>
      <c r="U30" s="140"/>
      <c r="V30" s="140"/>
      <c r="W30" s="140"/>
      <c r="X30" s="83"/>
      <c r="Y30" s="83"/>
      <c r="Z30" s="191"/>
      <c r="AA30" s="83"/>
      <c r="AB30" s="7"/>
      <c r="AC30" s="83"/>
      <c r="AD30" s="83"/>
      <c r="AE30" s="7"/>
      <c r="AF30" s="368"/>
      <c r="AG30" s="368"/>
      <c r="AH30" s="368"/>
      <c r="AI30" s="364"/>
      <c r="AJ30" s="35"/>
      <c r="AK30" s="433"/>
      <c r="AL30" s="433"/>
      <c r="AM30" s="433"/>
      <c r="AN30" s="433"/>
      <c r="AO30" s="433"/>
      <c r="AP30" s="433"/>
      <c r="AQ30" s="433"/>
      <c r="AR30" s="433"/>
      <c r="AS30" s="433"/>
      <c r="AT30" s="433"/>
      <c r="AU30" s="433"/>
      <c r="AV30" s="433"/>
      <c r="AW30" s="433"/>
      <c r="AX30" s="437" t="s">
        <v>481</v>
      </c>
      <c r="AY30" s="438" t="s">
        <v>501</v>
      </c>
      <c r="AZ30" s="437" t="str">
        <f t="shared" si="2"/>
        <v>一般土木工事鋼構造物工事</v>
      </c>
      <c r="BA30" s="437"/>
      <c r="BB30" s="437"/>
      <c r="BC30" s="437" t="s">
        <v>523</v>
      </c>
      <c r="BD30" s="433"/>
    </row>
    <row r="31" spans="1:59">
      <c r="A31" s="35"/>
      <c r="B31" s="58" t="s">
        <v>642</v>
      </c>
      <c r="C31" s="146" t="s">
        <v>80</v>
      </c>
      <c r="D31" s="152"/>
      <c r="E31" s="44" t="s">
        <v>664</v>
      </c>
      <c r="F31" s="45" t="s">
        <v>141</v>
      </c>
      <c r="G31" s="30" t="s">
        <v>5</v>
      </c>
      <c r="H31" s="378" t="str">
        <f>IF(企業入力シート!B40="","未記入",企業入力シート!B40)</f>
        <v>無</v>
      </c>
      <c r="I31" s="379"/>
      <c r="J31" s="380"/>
      <c r="K31" s="35"/>
      <c r="L31" s="14"/>
      <c r="M31" s="15"/>
      <c r="N31" s="15"/>
      <c r="O31" s="15"/>
      <c r="P31" s="16"/>
      <c r="Q31" s="15"/>
      <c r="R31" s="15"/>
      <c r="S31" s="15"/>
      <c r="T31" s="140"/>
      <c r="U31" s="140"/>
      <c r="V31" s="140"/>
      <c r="W31" s="140"/>
      <c r="X31" s="83"/>
      <c r="Y31" s="83"/>
      <c r="Z31" s="191"/>
      <c r="AA31" s="83"/>
      <c r="AB31" s="7"/>
      <c r="AC31" s="83"/>
      <c r="AD31" s="83"/>
      <c r="AE31" s="7"/>
      <c r="AF31" s="368"/>
      <c r="AG31" s="368"/>
      <c r="AH31" s="368"/>
      <c r="AI31" s="364"/>
      <c r="AJ31" s="35"/>
      <c r="AK31" s="433"/>
      <c r="AL31" s="433"/>
      <c r="AM31" s="433"/>
      <c r="AN31" s="433"/>
      <c r="AO31" s="433"/>
      <c r="AP31" s="433"/>
      <c r="AQ31" s="433"/>
      <c r="AR31" s="433"/>
      <c r="AS31" s="433"/>
      <c r="AT31" s="433"/>
      <c r="AU31" s="433"/>
      <c r="AV31" s="433"/>
      <c r="AW31" s="433"/>
      <c r="AX31" s="437" t="s">
        <v>482</v>
      </c>
      <c r="AY31" s="438" t="s">
        <v>501</v>
      </c>
      <c r="AZ31" s="437" t="str">
        <f t="shared" si="2"/>
        <v>維持修繕工事鋼構造物工事</v>
      </c>
      <c r="BA31" s="437"/>
      <c r="BB31" s="437"/>
      <c r="BC31" s="437" t="s">
        <v>523</v>
      </c>
      <c r="BD31" s="433"/>
    </row>
    <row r="32" spans="1:59" ht="14.25" thickBot="1">
      <c r="A32" s="35"/>
      <c r="B32" s="58" t="s">
        <v>642</v>
      </c>
      <c r="C32" s="146" t="s">
        <v>85</v>
      </c>
      <c r="D32" s="152"/>
      <c r="E32" s="44" t="s">
        <v>665</v>
      </c>
      <c r="F32" s="45" t="s">
        <v>141</v>
      </c>
      <c r="G32" s="30" t="s">
        <v>575</v>
      </c>
      <c r="H32" s="378" t="str">
        <f>IF(企業入力シート!B41="","未記入",企業入力シート!B41)</f>
        <v>無</v>
      </c>
      <c r="I32" s="379"/>
      <c r="J32" s="380"/>
      <c r="K32" s="35"/>
      <c r="L32" s="19"/>
      <c r="M32" s="20"/>
      <c r="N32" s="20"/>
      <c r="O32" s="20"/>
      <c r="P32" s="541"/>
      <c r="Q32" s="20"/>
      <c r="R32" s="20"/>
      <c r="S32" s="20"/>
      <c r="T32" s="250"/>
      <c r="U32" s="250"/>
      <c r="V32" s="250"/>
      <c r="W32" s="250"/>
      <c r="X32" s="85"/>
      <c r="Y32" s="85"/>
      <c r="Z32" s="193"/>
      <c r="AA32" s="85"/>
      <c r="AB32" s="80"/>
      <c r="AC32" s="80"/>
      <c r="AD32" s="85"/>
      <c r="AE32" s="80"/>
      <c r="AF32" s="369"/>
      <c r="AG32" s="369"/>
      <c r="AH32" s="369"/>
      <c r="AI32" s="365"/>
      <c r="AJ32" s="35"/>
      <c r="AK32" s="433"/>
      <c r="AL32" s="433"/>
      <c r="AM32" s="433"/>
      <c r="AN32" s="433"/>
      <c r="AO32" s="433"/>
      <c r="AP32" s="433"/>
      <c r="AQ32" s="433"/>
      <c r="AR32" s="433"/>
      <c r="AS32" s="433"/>
      <c r="AT32" s="433"/>
      <c r="AU32" s="433"/>
      <c r="AV32" s="433"/>
      <c r="AW32" s="433"/>
      <c r="AX32" s="433"/>
      <c r="AY32" s="433"/>
      <c r="AZ32" s="433"/>
      <c r="BA32" s="433"/>
      <c r="BB32" s="433"/>
      <c r="BC32" s="433"/>
      <c r="BD32" s="433"/>
    </row>
    <row r="33" spans="1:56">
      <c r="A33" s="35"/>
      <c r="B33" s="58" t="s">
        <v>642</v>
      </c>
      <c r="C33" s="146" t="s">
        <v>87</v>
      </c>
      <c r="D33" s="152"/>
      <c r="E33" s="44" t="s">
        <v>666</v>
      </c>
      <c r="F33" s="45" t="s">
        <v>141</v>
      </c>
      <c r="G33" s="30" t="s">
        <v>576</v>
      </c>
      <c r="H33" s="378" t="str">
        <f>IF(企業入力シート!B42="","未記入",企業入力シート!B42)</f>
        <v>無</v>
      </c>
      <c r="I33" s="379"/>
      <c r="J33" s="380"/>
      <c r="K33" s="35"/>
      <c r="L33" s="35"/>
      <c r="M33" s="35"/>
      <c r="N33" s="35"/>
      <c r="O33" s="35"/>
      <c r="P33" s="35"/>
      <c r="Q33" s="35"/>
      <c r="R33" s="35"/>
      <c r="S33" s="35"/>
      <c r="T33" s="35"/>
      <c r="U33" s="178"/>
      <c r="V33" s="35"/>
      <c r="W33" s="35"/>
      <c r="X33" s="35"/>
      <c r="Y33" s="35"/>
      <c r="Z33" s="35"/>
      <c r="AA33" s="35"/>
      <c r="AB33" s="35"/>
      <c r="AC33" s="35"/>
      <c r="AD33" s="35"/>
      <c r="AE33" s="35"/>
      <c r="AF33" s="35"/>
      <c r="AG33" s="35"/>
      <c r="AH33" s="35"/>
      <c r="AI33" s="179"/>
      <c r="AJ33" s="179"/>
      <c r="AK33" s="433"/>
      <c r="AL33" s="433"/>
      <c r="AM33" s="433"/>
      <c r="AN33" s="433"/>
      <c r="AO33" s="433"/>
      <c r="AP33" s="433"/>
      <c r="AQ33" s="433"/>
      <c r="AR33" s="433"/>
      <c r="AS33" s="433"/>
      <c r="AT33" s="433"/>
      <c r="AU33" s="433"/>
      <c r="AV33" s="433"/>
      <c r="AW33" s="433"/>
      <c r="AX33" s="433"/>
      <c r="AY33" s="433"/>
      <c r="AZ33" s="433"/>
      <c r="BA33" s="433"/>
      <c r="BB33" s="433"/>
      <c r="BC33" s="433"/>
      <c r="BD33" s="433"/>
    </row>
    <row r="34" spans="1:56" s="6" customFormat="1">
      <c r="A34" s="35"/>
      <c r="B34" s="58" t="s">
        <v>642</v>
      </c>
      <c r="C34" s="146" t="s">
        <v>247</v>
      </c>
      <c r="D34" s="152"/>
      <c r="E34" s="44" t="s">
        <v>667</v>
      </c>
      <c r="F34" s="45" t="s">
        <v>141</v>
      </c>
      <c r="G34" s="30" t="s">
        <v>577</v>
      </c>
      <c r="H34" s="378" t="str">
        <f>IF(企業入力シート!B43="","未記入",企業入力シート!B43)</f>
        <v>無</v>
      </c>
      <c r="I34" s="379"/>
      <c r="J34" s="380"/>
      <c r="K34" s="35"/>
      <c r="L34" s="35"/>
      <c r="M34" s="35"/>
      <c r="N34" s="35"/>
      <c r="O34" s="35"/>
      <c r="P34" s="35"/>
      <c r="Q34" s="35"/>
      <c r="R34" s="35"/>
      <c r="S34" s="35"/>
      <c r="T34" s="35"/>
      <c r="U34" s="178"/>
      <c r="V34" s="35"/>
      <c r="W34" s="35"/>
      <c r="X34" s="35"/>
      <c r="Y34" s="35"/>
      <c r="Z34" s="35"/>
      <c r="AA34" s="35"/>
      <c r="AB34" s="35"/>
      <c r="AC34" s="35"/>
      <c r="AD34" s="35"/>
      <c r="AE34" s="35"/>
      <c r="AF34" s="35"/>
      <c r="AG34" s="35"/>
      <c r="AH34" s="35"/>
      <c r="AI34" s="179"/>
      <c r="AJ34" s="179"/>
      <c r="AK34" s="433"/>
      <c r="AL34" s="433"/>
      <c r="AM34" s="433"/>
      <c r="AN34" s="433"/>
      <c r="AO34" s="433"/>
      <c r="AP34" s="433"/>
      <c r="AQ34" s="433"/>
      <c r="AR34" s="433"/>
      <c r="AS34" s="433"/>
      <c r="AT34" s="433"/>
      <c r="AU34" s="433"/>
      <c r="AV34" s="433"/>
      <c r="AW34" s="433"/>
      <c r="AX34" s="433"/>
      <c r="AY34" s="433"/>
      <c r="AZ34" s="433"/>
      <c r="BA34" s="433"/>
      <c r="BB34" s="433"/>
      <c r="BC34" s="433"/>
      <c r="BD34" s="433"/>
    </row>
    <row r="35" spans="1:56" ht="17.25">
      <c r="A35" s="35"/>
      <c r="B35" s="58" t="s">
        <v>642</v>
      </c>
      <c r="C35" s="146" t="s">
        <v>248</v>
      </c>
      <c r="D35" s="152"/>
      <c r="E35" s="44" t="s">
        <v>727</v>
      </c>
      <c r="F35" s="45" t="s">
        <v>141</v>
      </c>
      <c r="G35" s="30" t="s">
        <v>577</v>
      </c>
      <c r="H35" s="378" t="str">
        <f>IF(企業入力シート!B44="","未記入",企業入力シート!B44)</f>
        <v>無</v>
      </c>
      <c r="I35" s="379"/>
      <c r="J35" s="380"/>
      <c r="K35" s="35"/>
      <c r="L35" s="34" t="s">
        <v>242</v>
      </c>
      <c r="M35" s="35"/>
      <c r="N35" s="35"/>
      <c r="O35" s="35"/>
      <c r="P35" s="35"/>
      <c r="Q35" s="35"/>
      <c r="R35" s="35"/>
      <c r="S35" s="35"/>
      <c r="T35" s="35"/>
      <c r="U35" s="178"/>
      <c r="V35" s="35"/>
      <c r="W35" s="35"/>
      <c r="X35" s="35"/>
      <c r="Y35" s="35"/>
      <c r="Z35" s="35"/>
      <c r="AA35" s="35"/>
      <c r="AB35" s="35"/>
      <c r="AC35" s="35"/>
      <c r="AD35" s="35"/>
      <c r="AE35" s="35"/>
      <c r="AF35" s="35"/>
      <c r="AG35" s="35"/>
      <c r="AH35" s="35"/>
      <c r="AI35" s="35"/>
      <c r="AJ35" s="35"/>
      <c r="AK35" s="433"/>
      <c r="AL35" s="433"/>
      <c r="AM35" s="433"/>
      <c r="AN35" s="433"/>
      <c r="AO35" s="433"/>
      <c r="AP35" s="433"/>
      <c r="AQ35" s="433"/>
      <c r="AR35" s="433"/>
      <c r="AS35" s="433"/>
      <c r="AT35" s="433"/>
      <c r="AU35" s="433"/>
      <c r="AV35" s="433"/>
      <c r="AW35" s="433"/>
      <c r="AX35" s="433"/>
      <c r="AY35" s="433"/>
      <c r="AZ35" s="433"/>
      <c r="BA35" s="433"/>
      <c r="BB35" s="433"/>
      <c r="BC35" s="433"/>
      <c r="BD35" s="433"/>
    </row>
    <row r="36" spans="1:56">
      <c r="A36" s="35"/>
      <c r="B36" s="58" t="s">
        <v>642</v>
      </c>
      <c r="C36" s="146"/>
      <c r="D36" s="152"/>
      <c r="E36" s="44"/>
      <c r="F36" s="45"/>
      <c r="G36" s="30"/>
      <c r="H36" s="378" t="str">
        <f>IF(企業入力シート!B45="","未記入",企業入力シート!B45)</f>
        <v>未記入</v>
      </c>
      <c r="I36" s="379"/>
      <c r="J36" s="380"/>
      <c r="K36" s="35"/>
      <c r="L36" s="35" t="s">
        <v>252</v>
      </c>
      <c r="M36" s="35"/>
      <c r="N36" s="35"/>
      <c r="O36" s="35"/>
      <c r="P36" s="35"/>
      <c r="Q36" s="35"/>
      <c r="R36" s="35"/>
      <c r="S36" s="35"/>
      <c r="T36" s="35"/>
      <c r="U36" s="178"/>
      <c r="V36" s="35"/>
      <c r="W36" s="35"/>
      <c r="X36" s="35"/>
      <c r="Y36" s="35"/>
      <c r="Z36" s="35"/>
      <c r="AA36" s="35"/>
      <c r="AB36" s="35"/>
      <c r="AC36" s="35"/>
      <c r="AD36" s="35"/>
      <c r="AE36" s="35"/>
      <c r="AF36" s="35"/>
      <c r="AG36" s="35"/>
      <c r="AH36" s="35"/>
      <c r="AI36" s="35"/>
      <c r="AJ36" s="35"/>
      <c r="AK36" s="433"/>
      <c r="AL36" s="433"/>
      <c r="AM36" s="433"/>
      <c r="AN36" s="433"/>
      <c r="AO36" s="433"/>
      <c r="AP36" s="433"/>
      <c r="AQ36" s="433"/>
      <c r="AR36" s="433"/>
      <c r="AS36" s="433"/>
      <c r="AT36" s="433"/>
      <c r="AU36" s="433"/>
      <c r="AV36" s="433"/>
      <c r="AW36" s="433"/>
      <c r="AX36" s="433"/>
      <c r="AY36" s="433"/>
      <c r="AZ36" s="433"/>
      <c r="BA36" s="433"/>
      <c r="BB36" s="433"/>
      <c r="BC36" s="433"/>
      <c r="BD36" s="433"/>
    </row>
    <row r="37" spans="1:56">
      <c r="A37" s="35"/>
      <c r="B37" s="58" t="s">
        <v>642</v>
      </c>
      <c r="C37" s="146"/>
      <c r="D37" s="152"/>
      <c r="E37" s="44"/>
      <c r="F37" s="45"/>
      <c r="G37" s="30"/>
      <c r="H37" s="378" t="str">
        <f>IF(企業入力シート!B46="","未記入",企業入力シート!B46)</f>
        <v>未記入</v>
      </c>
      <c r="I37" s="379"/>
      <c r="J37" s="380"/>
      <c r="K37" s="35"/>
      <c r="L37" s="35" t="s">
        <v>250</v>
      </c>
      <c r="M37" s="35"/>
      <c r="N37" s="35"/>
      <c r="O37" s="35"/>
      <c r="P37" s="35"/>
      <c r="Q37" s="35"/>
      <c r="R37" s="35"/>
      <c r="S37" s="35"/>
      <c r="T37" s="35"/>
      <c r="U37" s="178"/>
      <c r="V37" s="35"/>
      <c r="W37" s="35"/>
      <c r="X37" s="35"/>
      <c r="Y37" s="35"/>
      <c r="Z37" s="35"/>
      <c r="AA37" s="35"/>
      <c r="AB37" s="35"/>
      <c r="AC37" s="35"/>
      <c r="AD37" s="35"/>
      <c r="AE37" s="35"/>
      <c r="AF37" s="35"/>
      <c r="AG37" s="35"/>
      <c r="AH37" s="35"/>
      <c r="AI37" s="35"/>
      <c r="AJ37" s="35"/>
      <c r="AK37" s="433"/>
      <c r="AL37" s="433"/>
      <c r="AM37" s="433"/>
      <c r="AN37" s="433"/>
      <c r="AO37" s="433"/>
      <c r="AP37" s="433"/>
      <c r="AQ37" s="433"/>
      <c r="AR37" s="433"/>
      <c r="AS37" s="433"/>
      <c r="AT37" s="433"/>
      <c r="AU37" s="433"/>
      <c r="AV37" s="433"/>
      <c r="AW37" s="433"/>
      <c r="AX37" s="433"/>
      <c r="AY37" s="433"/>
      <c r="AZ37" s="433"/>
      <c r="BA37" s="433"/>
      <c r="BB37" s="433"/>
      <c r="BC37" s="433"/>
      <c r="BD37" s="433"/>
    </row>
    <row r="38" spans="1:56" s="6" customFormat="1">
      <c r="A38" s="35"/>
      <c r="B38" s="60" t="s">
        <v>642</v>
      </c>
      <c r="C38" s="147"/>
      <c r="D38" s="153"/>
      <c r="E38" s="48"/>
      <c r="F38" s="49"/>
      <c r="G38" s="32"/>
      <c r="H38" s="391" t="str">
        <f>IF(企業入力シート!B47="","未記入",企業入力シート!B47)</f>
        <v>未記入</v>
      </c>
      <c r="I38" s="392"/>
      <c r="J38" s="393"/>
      <c r="K38" s="35"/>
      <c r="L38" s="35" t="s">
        <v>217</v>
      </c>
      <c r="M38" s="35"/>
      <c r="N38" s="35"/>
      <c r="O38" s="35"/>
      <c r="P38" s="35"/>
      <c r="Q38" s="35"/>
      <c r="R38" s="35"/>
      <c r="S38" s="35"/>
      <c r="T38" s="35"/>
      <c r="U38" s="178"/>
      <c r="V38" s="35"/>
      <c r="W38" s="35"/>
      <c r="X38" s="35"/>
      <c r="Y38" s="35"/>
      <c r="Z38" s="35"/>
      <c r="AA38" s="35"/>
      <c r="AB38" s="35"/>
      <c r="AC38" s="35"/>
      <c r="AD38" s="35"/>
      <c r="AE38" s="35"/>
      <c r="AF38" s="35"/>
      <c r="AG38" s="35"/>
      <c r="AH38" s="35"/>
      <c r="AI38" s="35"/>
      <c r="AJ38" s="35"/>
      <c r="AK38" s="433"/>
      <c r="AL38" s="433"/>
      <c r="AM38" s="433"/>
      <c r="AN38" s="433"/>
      <c r="AO38" s="433"/>
      <c r="AP38" s="433"/>
      <c r="AQ38" s="433"/>
      <c r="AR38" s="433"/>
      <c r="AS38" s="433"/>
      <c r="AT38" s="433"/>
      <c r="AU38" s="433"/>
      <c r="AV38" s="433"/>
      <c r="AW38" s="433"/>
      <c r="AX38" s="433"/>
      <c r="AY38" s="433"/>
      <c r="AZ38" s="433"/>
      <c r="BA38" s="433"/>
      <c r="BB38" s="433"/>
      <c r="BC38" s="433"/>
      <c r="BD38" s="433"/>
    </row>
    <row r="39" spans="1:56" s="6" customFormat="1" ht="14.25" thickBot="1">
      <c r="A39" s="35"/>
      <c r="B39" s="57" t="s">
        <v>92</v>
      </c>
      <c r="C39" s="145"/>
      <c r="D39" s="151"/>
      <c r="E39" s="42"/>
      <c r="F39" s="43"/>
      <c r="G39" s="29"/>
      <c r="H39" s="35"/>
      <c r="I39" s="35"/>
      <c r="J39" s="35"/>
      <c r="K39" s="35"/>
      <c r="L39" s="35" t="s">
        <v>227</v>
      </c>
      <c r="M39" s="35"/>
      <c r="N39" s="35"/>
      <c r="O39" s="35"/>
      <c r="P39" s="35"/>
      <c r="Q39" s="35"/>
      <c r="R39" s="35"/>
      <c r="S39" s="35"/>
      <c r="T39" s="35"/>
      <c r="U39" s="178"/>
      <c r="V39" s="35"/>
      <c r="W39" s="35"/>
      <c r="X39" s="35"/>
      <c r="Y39" s="35"/>
      <c r="Z39" s="35"/>
      <c r="AA39" s="35"/>
      <c r="AB39" s="35"/>
      <c r="AC39" s="35"/>
      <c r="AD39" s="35"/>
      <c r="AE39" s="35"/>
      <c r="AF39" s="35"/>
      <c r="AG39" s="35"/>
      <c r="AH39" s="35"/>
      <c r="AI39" s="35"/>
      <c r="AJ39" s="35"/>
      <c r="AK39" s="433"/>
      <c r="AL39" s="433"/>
      <c r="AM39" s="433"/>
      <c r="AN39" s="433"/>
      <c r="AO39" s="433"/>
      <c r="AP39" s="433"/>
      <c r="AQ39" s="433"/>
      <c r="AR39" s="433"/>
      <c r="AS39" s="433"/>
      <c r="AT39" s="433"/>
      <c r="AU39" s="433"/>
      <c r="AV39" s="433"/>
      <c r="AW39" s="433"/>
      <c r="AX39" s="433"/>
      <c r="AY39" s="433"/>
      <c r="AZ39" s="433"/>
      <c r="BA39" s="433"/>
      <c r="BB39" s="433"/>
      <c r="BC39" s="433"/>
      <c r="BD39" s="433"/>
    </row>
    <row r="40" spans="1:56" ht="15" thickTop="1" thickBot="1">
      <c r="A40" s="35"/>
      <c r="B40" s="61" t="s">
        <v>92</v>
      </c>
      <c r="C40" s="149"/>
      <c r="D40" s="143"/>
      <c r="E40" s="50"/>
      <c r="F40" s="51"/>
      <c r="G40" s="33"/>
      <c r="H40" s="35"/>
      <c r="I40" s="35"/>
      <c r="J40" s="35"/>
      <c r="K40" s="35"/>
      <c r="L40" s="21" t="s">
        <v>197</v>
      </c>
      <c r="M40" s="21" t="s">
        <v>186</v>
      </c>
      <c r="N40" s="13" t="s">
        <v>190</v>
      </c>
      <c r="O40" s="613" t="s">
        <v>191</v>
      </c>
      <c r="P40" s="614"/>
      <c r="Q40" s="614"/>
      <c r="R40" s="614"/>
      <c r="S40" s="614"/>
      <c r="T40" s="614"/>
      <c r="U40" s="614"/>
      <c r="V40" s="615"/>
      <c r="W40" s="35"/>
      <c r="X40" s="35"/>
      <c r="Y40" s="35"/>
      <c r="Z40" s="35"/>
      <c r="AA40" s="35"/>
      <c r="AB40" s="35"/>
      <c r="AC40" s="35"/>
      <c r="AD40" s="35"/>
      <c r="AE40" s="35"/>
      <c r="AF40" s="35"/>
      <c r="AG40" s="35"/>
      <c r="AH40" s="35"/>
      <c r="AI40" s="35"/>
      <c r="AJ40" s="35"/>
      <c r="AK40" s="433"/>
      <c r="AL40" s="433"/>
      <c r="AM40" s="433"/>
      <c r="AN40" s="433"/>
      <c r="AO40" s="433"/>
      <c r="AP40" s="433"/>
      <c r="AQ40" s="433"/>
      <c r="AR40" s="433"/>
      <c r="AS40" s="433"/>
      <c r="AT40" s="433"/>
      <c r="AU40" s="433"/>
      <c r="AV40" s="433"/>
      <c r="AW40" s="433"/>
      <c r="AX40" s="433"/>
      <c r="AY40" s="433"/>
      <c r="AZ40" s="433"/>
      <c r="BA40" s="433"/>
      <c r="BB40" s="433"/>
      <c r="BC40" s="433"/>
      <c r="BD40" s="433"/>
    </row>
    <row r="41" spans="1:56" ht="14.25" thickTop="1">
      <c r="A41" s="35"/>
      <c r="B41" s="73" t="s">
        <v>313</v>
      </c>
      <c r="C41" s="150" t="s">
        <v>314</v>
      </c>
      <c r="D41" s="154"/>
      <c r="E41" s="72" t="s">
        <v>604</v>
      </c>
      <c r="F41" s="75"/>
      <c r="G41" s="76"/>
      <c r="H41" s="35"/>
      <c r="I41" s="35"/>
      <c r="J41" s="35"/>
      <c r="K41" s="35"/>
      <c r="L41" s="26" t="str">
        <f t="shared" ref="L41:L85" si="3">INDEX($B$20:$G$40,MATCH(N41,$C$20:$C$40,0),4)</f>
        <v>２</v>
      </c>
      <c r="M41" s="610" t="s">
        <v>187</v>
      </c>
      <c r="N41" s="1" t="str">
        <f t="shared" ref="N41:N46" si="4">L6</f>
        <v>工事成績</v>
      </c>
      <c r="O41" s="607" t="str">
        <f>CONCATENATE("　○企業の工事成績評定点　（様式-",L41,"-１、様式-",L41,"-２）")</f>
        <v>　○企業の工事成績評定点　（様式-２-１、様式-２-２）</v>
      </c>
      <c r="P41" s="608"/>
      <c r="Q41" s="608"/>
      <c r="R41" s="608"/>
      <c r="S41" s="608"/>
      <c r="T41" s="608"/>
      <c r="U41" s="608"/>
      <c r="V41" s="609"/>
      <c r="W41" s="35"/>
      <c r="X41" s="35"/>
      <c r="Y41" s="35"/>
      <c r="Z41" s="35"/>
      <c r="AA41" s="35"/>
      <c r="AB41" s="35"/>
      <c r="AC41" s="35"/>
      <c r="AD41" s="35"/>
      <c r="AE41" s="35"/>
      <c r="AF41" s="35"/>
      <c r="AG41" s="35"/>
      <c r="AH41" s="35"/>
      <c r="AI41" s="35"/>
      <c r="AJ41" s="35"/>
      <c r="AK41" s="433"/>
      <c r="AL41" s="433"/>
      <c r="AM41" s="433"/>
      <c r="AN41" s="433"/>
      <c r="AO41" s="433"/>
      <c r="AP41" s="433"/>
      <c r="AQ41" s="433"/>
      <c r="AR41" s="433"/>
      <c r="AS41" s="433"/>
      <c r="AT41" s="433"/>
      <c r="AU41" s="433"/>
      <c r="AV41" s="433"/>
      <c r="AW41" s="433"/>
      <c r="AX41" s="433"/>
      <c r="AY41" s="433"/>
      <c r="AZ41" s="433"/>
      <c r="BA41" s="433"/>
      <c r="BB41" s="433"/>
      <c r="BC41" s="433"/>
      <c r="BD41" s="433"/>
    </row>
    <row r="42" spans="1:56">
      <c r="A42" s="35"/>
      <c r="B42" s="71" t="s">
        <v>312</v>
      </c>
      <c r="C42" s="146" t="s">
        <v>315</v>
      </c>
      <c r="D42" s="155"/>
      <c r="E42" s="74" t="s">
        <v>605</v>
      </c>
      <c r="F42" s="77"/>
      <c r="G42" s="78"/>
      <c r="H42" s="35"/>
      <c r="I42" s="35"/>
      <c r="J42" s="35"/>
      <c r="K42" s="35"/>
      <c r="L42" s="26" t="e">
        <f t="shared" si="3"/>
        <v>#N/A</v>
      </c>
      <c r="M42" s="611"/>
      <c r="N42" s="1" t="str">
        <f t="shared" si="4"/>
        <v>同種工事実績</v>
      </c>
      <c r="O42" s="607" t="e">
        <f>CONCATENATE("　○企業の同種工事の施工実績　（様式-",L42,"）")</f>
        <v>#N/A</v>
      </c>
      <c r="P42" s="608"/>
      <c r="Q42" s="608"/>
      <c r="R42" s="608"/>
      <c r="S42" s="608"/>
      <c r="T42" s="608"/>
      <c r="U42" s="608"/>
      <c r="V42" s="609"/>
      <c r="W42" s="35"/>
      <c r="X42" s="35"/>
      <c r="Y42" s="35"/>
      <c r="Z42" s="35"/>
      <c r="AA42" s="35"/>
      <c r="AB42" s="35"/>
      <c r="AC42" s="35"/>
      <c r="AD42" s="35"/>
      <c r="AE42" s="35"/>
      <c r="AF42" s="35"/>
      <c r="AG42" s="35"/>
      <c r="AH42" s="35"/>
      <c r="AI42" s="35"/>
      <c r="AJ42" s="35"/>
      <c r="AK42" s="433"/>
      <c r="AL42" s="433"/>
      <c r="AM42" s="433"/>
      <c r="AN42" s="433"/>
      <c r="AO42" s="433"/>
      <c r="AP42" s="433"/>
      <c r="AQ42" s="433"/>
      <c r="AR42" s="433"/>
      <c r="AS42" s="433"/>
      <c r="AT42" s="433"/>
      <c r="AU42" s="433"/>
      <c r="AV42" s="433"/>
      <c r="AW42" s="433"/>
      <c r="AX42" s="433"/>
      <c r="AY42" s="433"/>
      <c r="AZ42" s="433"/>
      <c r="BA42" s="433"/>
      <c r="BB42" s="433"/>
      <c r="BC42" s="433"/>
      <c r="BD42" s="433"/>
    </row>
    <row r="43" spans="1:56">
      <c r="A43" s="35"/>
      <c r="B43" s="71" t="s">
        <v>312</v>
      </c>
      <c r="C43" s="146" t="s">
        <v>316</v>
      </c>
      <c r="D43" s="155"/>
      <c r="E43" s="74" t="s">
        <v>606</v>
      </c>
      <c r="F43" s="77"/>
      <c r="G43" s="78"/>
      <c r="H43" s="35"/>
      <c r="I43" s="35"/>
      <c r="J43" s="35"/>
      <c r="K43" s="35"/>
      <c r="L43" s="26" t="e">
        <f t="shared" si="3"/>
        <v>#N/A</v>
      </c>
      <c r="M43" s="611"/>
      <c r="N43" s="1" t="str">
        <f t="shared" si="4"/>
        <v>優良工事表彰</v>
      </c>
      <c r="O43" s="607" t="e">
        <f>CONCATENATE("　○企業の優良工事表彰（優良工事施工団体表彰）　（様式-",L43,"）")</f>
        <v>#N/A</v>
      </c>
      <c r="P43" s="608"/>
      <c r="Q43" s="608"/>
      <c r="R43" s="608"/>
      <c r="S43" s="608"/>
      <c r="T43" s="608"/>
      <c r="U43" s="608"/>
      <c r="V43" s="609"/>
      <c r="W43" s="35"/>
      <c r="X43" s="35"/>
      <c r="Y43" s="35"/>
      <c r="Z43" s="35"/>
      <c r="AA43" s="35"/>
      <c r="AB43" s="35"/>
      <c r="AC43" s="35"/>
      <c r="AD43" s="35"/>
      <c r="AE43" s="35"/>
      <c r="AF43" s="35"/>
      <c r="AG43" s="35"/>
      <c r="AH43" s="35"/>
      <c r="AI43" s="35"/>
      <c r="AJ43" s="35"/>
      <c r="AK43" s="433"/>
      <c r="AL43" s="433"/>
      <c r="AM43" s="433"/>
      <c r="AN43" s="433"/>
      <c r="AO43" s="433"/>
      <c r="AP43" s="433"/>
      <c r="AQ43" s="433"/>
      <c r="AR43" s="433"/>
      <c r="AS43" s="433"/>
      <c r="AT43" s="433"/>
      <c r="AU43" s="433"/>
      <c r="AV43" s="433"/>
      <c r="AW43" s="433"/>
      <c r="AX43" s="433"/>
      <c r="AY43" s="433"/>
      <c r="AZ43" s="433"/>
      <c r="BA43" s="433"/>
      <c r="BB43" s="433"/>
      <c r="BC43" s="433"/>
      <c r="BD43" s="433"/>
    </row>
    <row r="44" spans="1:56" ht="14.25" thickBot="1">
      <c r="A44" s="35"/>
      <c r="B44" s="224" t="s">
        <v>312</v>
      </c>
      <c r="C44" s="149" t="s">
        <v>317</v>
      </c>
      <c r="D44" s="225"/>
      <c r="E44" s="226" t="s">
        <v>169</v>
      </c>
      <c r="F44" s="227"/>
      <c r="G44" s="228"/>
      <c r="H44" s="35"/>
      <c r="I44" s="35"/>
      <c r="J44" s="35"/>
      <c r="K44" s="35"/>
      <c r="L44" s="26" t="e">
        <f t="shared" si="3"/>
        <v>#N/A</v>
      </c>
      <c r="M44" s="611"/>
      <c r="N44" s="1" t="str">
        <f t="shared" si="4"/>
        <v>プラント保有</v>
      </c>
      <c r="O44" s="607" t="e">
        <f>CONCATENATE("　○アスファルト合材プラント保有の有無　（様式-",L44,"）")</f>
        <v>#N/A</v>
      </c>
      <c r="P44" s="608"/>
      <c r="Q44" s="608"/>
      <c r="R44" s="608"/>
      <c r="S44" s="608"/>
      <c r="T44" s="608"/>
      <c r="U44" s="608"/>
      <c r="V44" s="609"/>
      <c r="W44" s="35"/>
      <c r="X44" s="35"/>
      <c r="Y44" s="35"/>
      <c r="Z44" s="35"/>
      <c r="AA44" s="35"/>
      <c r="AB44" s="35"/>
      <c r="AC44" s="35"/>
      <c r="AD44" s="35"/>
      <c r="AE44" s="35"/>
      <c r="AF44" s="35"/>
      <c r="AG44" s="35"/>
      <c r="AH44" s="35"/>
      <c r="AI44" s="35"/>
      <c r="AJ44" s="35"/>
      <c r="AK44" s="433"/>
      <c r="AL44" s="433"/>
      <c r="AM44" s="433"/>
      <c r="AN44" s="433"/>
      <c r="AO44" s="433"/>
      <c r="AP44" s="433"/>
      <c r="AQ44" s="433"/>
      <c r="AR44" s="433"/>
      <c r="AS44" s="433"/>
      <c r="AT44" s="433"/>
      <c r="AU44" s="433"/>
      <c r="AV44" s="433"/>
      <c r="AW44" s="433"/>
      <c r="AX44" s="433"/>
      <c r="AY44" s="433"/>
      <c r="AZ44" s="433"/>
      <c r="BA44" s="433"/>
      <c r="BB44" s="433"/>
      <c r="BC44" s="433"/>
      <c r="BD44" s="433"/>
    </row>
    <row r="45" spans="1:56" ht="14.25" thickTop="1">
      <c r="A45" s="35"/>
      <c r="B45" s="35"/>
      <c r="C45" s="70"/>
      <c r="D45" s="70"/>
      <c r="E45" s="70"/>
      <c r="F45" s="70"/>
      <c r="G45" s="70"/>
      <c r="H45" s="35"/>
      <c r="I45" s="35"/>
      <c r="J45" s="35"/>
      <c r="K45" s="35"/>
      <c r="L45" s="26" t="e">
        <f>INDEX($B$20:$G$24,MATCH(N45,$C$20:$C$24,0),4)</f>
        <v>#N/A</v>
      </c>
      <c r="M45" s="611"/>
      <c r="N45" s="1" t="str">
        <f t="shared" si="4"/>
        <v>法面機械保有</v>
      </c>
      <c r="O45" s="607" t="e">
        <f>CONCATENATE("　○企業の○○機の保有の有無　（様式-",L45,"）")</f>
        <v>#N/A</v>
      </c>
      <c r="P45" s="608"/>
      <c r="Q45" s="608"/>
      <c r="R45" s="608"/>
      <c r="S45" s="608"/>
      <c r="T45" s="608"/>
      <c r="U45" s="608"/>
      <c r="V45" s="609"/>
      <c r="W45" s="35"/>
      <c r="X45" s="35"/>
      <c r="Y45" s="35"/>
      <c r="Z45" s="35"/>
      <c r="AA45" s="35"/>
      <c r="AB45" s="35"/>
      <c r="AC45" s="35"/>
      <c r="AD45" s="35"/>
      <c r="AE45" s="35"/>
      <c r="AF45" s="35"/>
      <c r="AG45" s="35"/>
      <c r="AH45" s="35"/>
      <c r="AI45" s="35"/>
      <c r="AJ45" s="35"/>
      <c r="AK45" s="433"/>
      <c r="AL45" s="433"/>
      <c r="AM45" s="433"/>
      <c r="AN45" s="433"/>
      <c r="AO45" s="433"/>
      <c r="AP45" s="433"/>
      <c r="AQ45" s="433"/>
      <c r="AR45" s="433"/>
      <c r="AS45" s="433"/>
      <c r="AT45" s="433"/>
      <c r="AU45" s="433"/>
      <c r="AV45" s="433"/>
      <c r="AW45" s="433"/>
      <c r="AX45" s="433"/>
      <c r="AY45" s="433"/>
      <c r="AZ45" s="433"/>
      <c r="BA45" s="433"/>
      <c r="BB45" s="433"/>
      <c r="BC45" s="433"/>
      <c r="BD45" s="433"/>
    </row>
    <row r="46" spans="1:56" ht="14.25">
      <c r="A46" s="39" t="s">
        <v>219</v>
      </c>
      <c r="B46" s="70"/>
      <c r="C46" s="35"/>
      <c r="D46" s="35"/>
      <c r="E46" s="35"/>
      <c r="F46" s="35"/>
      <c r="G46" s="35"/>
      <c r="H46" s="35"/>
      <c r="I46" s="35"/>
      <c r="J46" s="35"/>
      <c r="K46" s="35"/>
      <c r="L46" s="26" t="e">
        <f t="shared" si="3"/>
        <v>#N/A</v>
      </c>
      <c r="M46" s="611"/>
      <c r="N46" s="1" t="str">
        <f t="shared" si="4"/>
        <v>OPD制度参加登録</v>
      </c>
      <c r="O46" s="607" t="e">
        <f>CONCATENATE("　○企業の継続能力（CPD）制度の参加登録　（様式-",L46,"）")</f>
        <v>#N/A</v>
      </c>
      <c r="P46" s="608"/>
      <c r="Q46" s="608"/>
      <c r="R46" s="608"/>
      <c r="S46" s="608"/>
      <c r="T46" s="608"/>
      <c r="U46" s="608"/>
      <c r="V46" s="609"/>
      <c r="W46" s="35"/>
      <c r="X46" s="35"/>
      <c r="Y46" s="35"/>
      <c r="Z46" s="35"/>
      <c r="AA46" s="35"/>
      <c r="AB46" s="35"/>
      <c r="AC46" s="35"/>
      <c r="AD46" s="35"/>
      <c r="AE46" s="35"/>
      <c r="AF46" s="35"/>
      <c r="AG46" s="35"/>
      <c r="AH46" s="35"/>
      <c r="AI46" s="35"/>
      <c r="AJ46" s="35"/>
      <c r="AK46" s="433"/>
      <c r="AL46" s="433"/>
      <c r="AM46" s="433"/>
      <c r="AN46" s="433"/>
      <c r="AO46" s="433"/>
      <c r="AP46" s="433"/>
      <c r="AQ46" s="433"/>
      <c r="AR46" s="433"/>
      <c r="AS46" s="433"/>
      <c r="AT46" s="433"/>
      <c r="AU46" s="433"/>
      <c r="AV46" s="433"/>
      <c r="AW46" s="433"/>
      <c r="AX46" s="433"/>
      <c r="AY46" s="433"/>
      <c r="AZ46" s="433"/>
      <c r="BA46" s="433"/>
      <c r="BB46" s="433"/>
      <c r="BC46" s="433"/>
      <c r="BD46" s="433"/>
    </row>
    <row r="47" spans="1:56" ht="14.25">
      <c r="A47" s="36" t="s">
        <v>258</v>
      </c>
      <c r="B47" s="35"/>
      <c r="C47" s="35"/>
      <c r="D47" s="35"/>
      <c r="E47" s="35"/>
      <c r="F47" s="35"/>
      <c r="G47" s="35"/>
      <c r="H47" s="35"/>
      <c r="I47" s="35"/>
      <c r="J47" s="35"/>
      <c r="K47" s="35"/>
      <c r="L47" s="26" t="e">
        <f t="shared" si="3"/>
        <v>#N/A</v>
      </c>
      <c r="M47" s="611"/>
      <c r="N47" s="1" t="str">
        <f>L12</f>
        <v>-</v>
      </c>
      <c r="O47" s="607" t="s">
        <v>265</v>
      </c>
      <c r="P47" s="608"/>
      <c r="Q47" s="608"/>
      <c r="R47" s="608"/>
      <c r="S47" s="608"/>
      <c r="T47" s="608"/>
      <c r="U47" s="608"/>
      <c r="V47" s="609"/>
      <c r="W47" s="35"/>
      <c r="X47" s="35"/>
      <c r="Y47" s="35"/>
      <c r="Z47" s="35"/>
      <c r="AA47" s="35"/>
      <c r="AB47" s="35"/>
      <c r="AC47" s="35"/>
      <c r="AD47" s="35"/>
      <c r="AE47" s="35"/>
      <c r="AF47" s="35"/>
      <c r="AG47" s="35"/>
      <c r="AH47" s="35"/>
      <c r="AI47" s="35"/>
      <c r="AJ47" s="35"/>
      <c r="AK47" s="433"/>
      <c r="AL47" s="433"/>
      <c r="AM47" s="433"/>
      <c r="AN47" s="433"/>
      <c r="AO47" s="433"/>
      <c r="AP47" s="433"/>
      <c r="AQ47" s="433"/>
      <c r="AR47" s="433"/>
      <c r="AS47" s="433"/>
      <c r="AT47" s="433"/>
      <c r="AU47" s="433"/>
      <c r="AV47" s="433"/>
      <c r="AW47" s="433"/>
      <c r="AX47" s="433"/>
      <c r="AY47" s="433"/>
      <c r="AZ47" s="433"/>
      <c r="BA47" s="433"/>
      <c r="BB47" s="433"/>
      <c r="BC47" s="433"/>
      <c r="BD47" s="433"/>
    </row>
    <row r="48" spans="1:56" ht="17.25">
      <c r="A48" s="34"/>
      <c r="B48" s="40" t="s">
        <v>339</v>
      </c>
      <c r="C48" s="35"/>
      <c r="D48" s="35"/>
      <c r="E48" s="35"/>
      <c r="F48" s="35"/>
      <c r="G48" s="35"/>
      <c r="H48" s="35"/>
      <c r="I48" s="35"/>
      <c r="J48" s="35"/>
      <c r="K48" s="35"/>
      <c r="L48" s="26" t="e">
        <f t="shared" si="3"/>
        <v>#N/A</v>
      </c>
      <c r="M48" s="612"/>
      <c r="N48" s="1">
        <f>L13</f>
        <v>0</v>
      </c>
      <c r="O48" s="622" t="s">
        <v>199</v>
      </c>
      <c r="P48" s="623"/>
      <c r="Q48" s="623"/>
      <c r="R48" s="623"/>
      <c r="S48" s="623"/>
      <c r="T48" s="623"/>
      <c r="U48" s="623"/>
      <c r="V48" s="624"/>
      <c r="W48" s="35"/>
      <c r="X48" s="35"/>
      <c r="Y48" s="35"/>
      <c r="Z48" s="35"/>
      <c r="AA48" s="35"/>
      <c r="AB48" s="35"/>
      <c r="AC48" s="35"/>
      <c r="AD48" s="35"/>
      <c r="AE48" s="35"/>
      <c r="AF48" s="35"/>
      <c r="AG48" s="35"/>
      <c r="AH48" s="35"/>
      <c r="AI48" s="35"/>
      <c r="AJ48" s="35"/>
      <c r="AK48" s="433"/>
      <c r="AL48" s="433"/>
      <c r="AM48" s="433"/>
      <c r="AN48" s="433"/>
      <c r="AO48" s="433"/>
      <c r="AP48" s="433"/>
      <c r="AQ48" s="433"/>
      <c r="AR48" s="433"/>
      <c r="AS48" s="433"/>
      <c r="AT48" s="433"/>
      <c r="AU48" s="433"/>
      <c r="AV48" s="433"/>
      <c r="AW48" s="433"/>
      <c r="AX48" s="433"/>
      <c r="AY48" s="433"/>
      <c r="AZ48" s="433"/>
      <c r="BA48" s="433"/>
      <c r="BB48" s="433"/>
      <c r="BC48" s="433"/>
      <c r="BD48" s="433"/>
    </row>
    <row r="49" spans="1:56" ht="17.25">
      <c r="A49" s="34"/>
      <c r="B49" s="41" t="s">
        <v>251</v>
      </c>
      <c r="C49" s="35"/>
      <c r="D49" s="35"/>
      <c r="E49" s="35"/>
      <c r="F49" s="35"/>
      <c r="G49" s="35"/>
      <c r="H49" s="35"/>
      <c r="I49" s="35"/>
      <c r="J49" s="35"/>
      <c r="K49" s="35"/>
      <c r="L49" s="26" t="e">
        <f t="shared" si="3"/>
        <v>#N/A</v>
      </c>
      <c r="M49" s="616" t="s">
        <v>188</v>
      </c>
      <c r="N49" s="1" t="str">
        <f t="shared" ref="N49:N55" si="5">M6</f>
        <v>保有資格</v>
      </c>
      <c r="O49" s="607" t="e">
        <f>CONCATENATE("　○配置予定技術者の資格　（様式-",L49,"）")</f>
        <v>#N/A</v>
      </c>
      <c r="P49" s="608"/>
      <c r="Q49" s="608"/>
      <c r="R49" s="608"/>
      <c r="S49" s="608"/>
      <c r="T49" s="608"/>
      <c r="U49" s="608"/>
      <c r="V49" s="609"/>
      <c r="W49" s="35"/>
      <c r="X49" s="35"/>
      <c r="Y49" s="35"/>
      <c r="Z49" s="35"/>
      <c r="AA49" s="35"/>
      <c r="AB49" s="35"/>
      <c r="AC49" s="35"/>
      <c r="AD49" s="35"/>
      <c r="AE49" s="35"/>
      <c r="AF49" s="35"/>
      <c r="AG49" s="35"/>
      <c r="AH49" s="35"/>
      <c r="AI49" s="35"/>
      <c r="AJ49" s="35"/>
      <c r="AK49" s="433"/>
      <c r="AL49" s="433"/>
      <c r="AM49" s="433"/>
      <c r="AN49" s="433"/>
      <c r="AO49" s="433"/>
      <c r="AP49" s="433"/>
      <c r="AQ49" s="433"/>
      <c r="AR49" s="433"/>
      <c r="AS49" s="433"/>
      <c r="AT49" s="433"/>
      <c r="AU49" s="433"/>
      <c r="AV49" s="433"/>
      <c r="AW49" s="433"/>
      <c r="AX49" s="433"/>
      <c r="AY49" s="433"/>
      <c r="AZ49" s="433"/>
      <c r="BA49" s="433"/>
      <c r="BB49" s="433"/>
      <c r="BC49" s="433"/>
      <c r="BD49" s="433"/>
    </row>
    <row r="50" spans="1:56" ht="17.25">
      <c r="A50" s="34"/>
      <c r="B50" s="41" t="s">
        <v>263</v>
      </c>
      <c r="C50" s="35"/>
      <c r="D50" s="35"/>
      <c r="E50" s="35"/>
      <c r="F50" s="35"/>
      <c r="G50" s="35"/>
      <c r="H50" s="35"/>
      <c r="I50" s="35"/>
      <c r="J50" s="35"/>
      <c r="K50" s="35"/>
      <c r="L50" s="26" t="e">
        <f t="shared" si="3"/>
        <v>#N/A</v>
      </c>
      <c r="M50" s="617"/>
      <c r="N50" s="1" t="str">
        <f t="shared" si="5"/>
        <v>同種工事経験</v>
      </c>
      <c r="O50" s="607" t="e">
        <f>CONCATENATE("　○配置予定技術者の同種工事の施工経験　（様式-",L50,"）")</f>
        <v>#N/A</v>
      </c>
      <c r="P50" s="608"/>
      <c r="Q50" s="608"/>
      <c r="R50" s="608"/>
      <c r="S50" s="608"/>
      <c r="T50" s="608"/>
      <c r="U50" s="608"/>
      <c r="V50" s="609"/>
      <c r="W50" s="35"/>
      <c r="X50" s="35"/>
      <c r="Y50" s="35"/>
      <c r="Z50" s="35"/>
      <c r="AA50" s="35"/>
      <c r="AB50" s="35"/>
      <c r="AC50" s="35"/>
      <c r="AD50" s="35"/>
      <c r="AE50" s="35"/>
      <c r="AF50" s="35"/>
      <c r="AG50" s="35"/>
      <c r="AH50" s="35"/>
      <c r="AI50" s="35"/>
      <c r="AJ50" s="35"/>
      <c r="AK50" s="433"/>
      <c r="AL50" s="433"/>
      <c r="AM50" s="433"/>
      <c r="AN50" s="433"/>
      <c r="AO50" s="433"/>
      <c r="AP50" s="433"/>
      <c r="AQ50" s="433"/>
      <c r="AR50" s="433"/>
      <c r="AS50" s="433"/>
      <c r="AT50" s="433"/>
      <c r="AU50" s="433"/>
      <c r="AV50" s="433"/>
      <c r="AW50" s="433"/>
      <c r="AX50" s="433"/>
      <c r="AY50" s="433"/>
      <c r="AZ50" s="433"/>
      <c r="BA50" s="433"/>
      <c r="BB50" s="433"/>
      <c r="BC50" s="433"/>
      <c r="BD50" s="433"/>
    </row>
    <row r="51" spans="1:56">
      <c r="A51" s="35"/>
      <c r="B51" s="35"/>
      <c r="C51" s="35"/>
      <c r="D51" s="35"/>
      <c r="E51" s="35"/>
      <c r="F51" s="35"/>
      <c r="G51" s="35"/>
      <c r="H51" s="35"/>
      <c r="I51" s="35"/>
      <c r="J51" s="35"/>
      <c r="K51" s="35"/>
      <c r="L51" s="26" t="e">
        <f t="shared" si="3"/>
        <v>#N/A</v>
      </c>
      <c r="M51" s="617"/>
      <c r="N51" s="1" t="str">
        <f t="shared" si="5"/>
        <v>技術者の表彰</v>
      </c>
      <c r="O51" s="607" t="e">
        <f>CONCATENATE("　○配置予定技術者の優秀建設技術者表彰　（様式-",L51,"）")</f>
        <v>#N/A</v>
      </c>
      <c r="P51" s="608"/>
      <c r="Q51" s="608"/>
      <c r="R51" s="608"/>
      <c r="S51" s="608"/>
      <c r="T51" s="608"/>
      <c r="U51" s="608"/>
      <c r="V51" s="609"/>
      <c r="W51" s="35"/>
      <c r="X51" s="35"/>
      <c r="Y51" s="35"/>
      <c r="Z51" s="35"/>
      <c r="AA51" s="35"/>
      <c r="AB51" s="35"/>
      <c r="AC51" s="35"/>
      <c r="AD51" s="35"/>
      <c r="AE51" s="35"/>
      <c r="AF51" s="35"/>
      <c r="AG51" s="35"/>
      <c r="AH51" s="35"/>
      <c r="AI51" s="35"/>
      <c r="AJ51" s="35"/>
      <c r="AK51" s="433"/>
      <c r="AL51" s="433"/>
      <c r="AM51" s="433"/>
      <c r="AN51" s="433"/>
      <c r="AO51" s="433"/>
      <c r="AP51" s="433"/>
      <c r="AQ51" s="433"/>
      <c r="AR51" s="433"/>
      <c r="AS51" s="433"/>
      <c r="AT51" s="433"/>
      <c r="AU51" s="433"/>
      <c r="AV51" s="433"/>
      <c r="AW51" s="433"/>
      <c r="AX51" s="433"/>
      <c r="AY51" s="433"/>
      <c r="AZ51" s="433"/>
      <c r="BA51" s="433"/>
      <c r="BB51" s="433"/>
      <c r="BC51" s="433"/>
      <c r="BD51" s="433"/>
    </row>
    <row r="52" spans="1:56" ht="14.25">
      <c r="A52" s="36" t="s">
        <v>259</v>
      </c>
      <c r="B52" s="36"/>
      <c r="C52" s="35"/>
      <c r="D52" s="35"/>
      <c r="E52" s="35"/>
      <c r="F52" s="35"/>
      <c r="G52" s="35"/>
      <c r="H52" s="35"/>
      <c r="I52" s="35"/>
      <c r="J52" s="35"/>
      <c r="K52" s="35"/>
      <c r="L52" s="26" t="e">
        <f t="shared" si="3"/>
        <v>#N/A</v>
      </c>
      <c r="M52" s="617"/>
      <c r="N52" s="1" t="str">
        <f t="shared" si="5"/>
        <v>継続学習</v>
      </c>
      <c r="O52" s="607" t="e">
        <f>CONCATENATE("　○配置予定技術者の継続学習　（様式-",L52,"）")</f>
        <v>#N/A</v>
      </c>
      <c r="P52" s="608"/>
      <c r="Q52" s="608"/>
      <c r="R52" s="608"/>
      <c r="S52" s="608"/>
      <c r="T52" s="608"/>
      <c r="U52" s="608"/>
      <c r="V52" s="609"/>
      <c r="W52" s="35"/>
      <c r="X52" s="35"/>
      <c r="Y52" s="35"/>
      <c r="Z52" s="35"/>
      <c r="AA52" s="35"/>
      <c r="AB52" s="35"/>
      <c r="AC52" s="35"/>
      <c r="AD52" s="35"/>
      <c r="AE52" s="35"/>
      <c r="AF52" s="35"/>
      <c r="AG52" s="35"/>
      <c r="AH52" s="35"/>
      <c r="AI52" s="35"/>
      <c r="AJ52" s="35"/>
      <c r="AK52" s="433"/>
      <c r="AL52" s="433"/>
      <c r="AM52" s="433"/>
      <c r="AN52" s="433"/>
      <c r="AO52" s="433"/>
      <c r="AP52" s="433"/>
      <c r="AQ52" s="433"/>
      <c r="AR52" s="433"/>
      <c r="AS52" s="433"/>
      <c r="AT52" s="433"/>
      <c r="AU52" s="433"/>
      <c r="AV52" s="433"/>
      <c r="AW52" s="433"/>
      <c r="AX52" s="433"/>
      <c r="AY52" s="433"/>
      <c r="AZ52" s="433"/>
      <c r="BA52" s="433"/>
      <c r="BB52" s="433"/>
      <c r="BC52" s="433"/>
      <c r="BD52" s="433"/>
    </row>
    <row r="53" spans="1:56" ht="17.25">
      <c r="A53" s="34"/>
      <c r="B53" s="40" t="s">
        <v>224</v>
      </c>
      <c r="C53" s="35"/>
      <c r="D53" s="35"/>
      <c r="E53" s="35"/>
      <c r="F53" s="35"/>
      <c r="G53" s="35"/>
      <c r="H53" s="35"/>
      <c r="I53" s="35"/>
      <c r="J53" s="35"/>
      <c r="K53" s="35"/>
      <c r="L53" s="26" t="e">
        <f t="shared" si="3"/>
        <v>#N/A</v>
      </c>
      <c r="M53" s="617"/>
      <c r="N53" s="1" t="str">
        <f t="shared" si="5"/>
        <v>技術者の成績</v>
      </c>
      <c r="O53" s="607" t="e">
        <f>CONCATENATE("　○配置予定技術者の工事成績評定点　（様式-",L53,"-１、様式-",L53,"-２）")</f>
        <v>#N/A</v>
      </c>
      <c r="P53" s="608"/>
      <c r="Q53" s="608"/>
      <c r="R53" s="608"/>
      <c r="S53" s="608"/>
      <c r="T53" s="608"/>
      <c r="U53" s="608"/>
      <c r="V53" s="609"/>
      <c r="W53" s="35"/>
      <c r="X53" s="35"/>
      <c r="Y53" s="35"/>
      <c r="Z53" s="35"/>
      <c r="AA53" s="35"/>
      <c r="AB53" s="35"/>
      <c r="AC53" s="35"/>
      <c r="AD53" s="35"/>
      <c r="AE53" s="35"/>
      <c r="AF53" s="35"/>
      <c r="AG53" s="35"/>
      <c r="AH53" s="35"/>
      <c r="AI53" s="35"/>
      <c r="AJ53" s="35"/>
      <c r="AK53" s="433"/>
      <c r="AL53" s="433"/>
      <c r="AM53" s="433"/>
      <c r="AN53" s="433"/>
      <c r="AO53" s="433"/>
      <c r="AP53" s="433"/>
      <c r="AQ53" s="433"/>
      <c r="AR53" s="433"/>
      <c r="AS53" s="433"/>
      <c r="AT53" s="433"/>
      <c r="AU53" s="433"/>
      <c r="AV53" s="433"/>
      <c r="AW53" s="433"/>
      <c r="AX53" s="433"/>
      <c r="AY53" s="433"/>
      <c r="AZ53" s="433"/>
      <c r="BA53" s="433"/>
      <c r="BB53" s="433"/>
      <c r="BC53" s="433"/>
      <c r="BD53" s="433"/>
    </row>
    <row r="54" spans="1:56">
      <c r="A54" s="35"/>
      <c r="B54" s="41" t="s">
        <v>225</v>
      </c>
      <c r="C54" s="35"/>
      <c r="D54" s="35"/>
      <c r="E54" s="35"/>
      <c r="F54" s="35"/>
      <c r="G54" s="35"/>
      <c r="H54" s="35"/>
      <c r="I54" s="35"/>
      <c r="J54" s="35"/>
      <c r="K54" s="35"/>
      <c r="L54" s="26" t="e">
        <f t="shared" si="3"/>
        <v>#N/A</v>
      </c>
      <c r="M54" s="617"/>
      <c r="N54" s="1" t="str">
        <f t="shared" si="5"/>
        <v>-</v>
      </c>
      <c r="O54" s="607" t="s">
        <v>192</v>
      </c>
      <c r="P54" s="608"/>
      <c r="Q54" s="608"/>
      <c r="R54" s="608"/>
      <c r="S54" s="608"/>
      <c r="T54" s="608"/>
      <c r="U54" s="608"/>
      <c r="V54" s="609"/>
      <c r="W54" s="35"/>
      <c r="X54" s="35"/>
      <c r="Y54" s="35"/>
      <c r="Z54" s="35"/>
      <c r="AA54" s="35"/>
      <c r="AB54" s="35"/>
      <c r="AC54" s="35"/>
      <c r="AD54" s="35"/>
      <c r="AE54" s="35"/>
      <c r="AF54" s="35"/>
      <c r="AG54" s="35"/>
      <c r="AH54" s="35"/>
      <c r="AI54" s="35"/>
      <c r="AJ54" s="35"/>
      <c r="AK54" s="433"/>
      <c r="AL54" s="433"/>
      <c r="AM54" s="433"/>
      <c r="AN54" s="433"/>
      <c r="AO54" s="433"/>
      <c r="AP54" s="433"/>
      <c r="AQ54" s="433"/>
      <c r="AR54" s="433"/>
      <c r="AS54" s="433"/>
      <c r="AT54" s="433"/>
      <c r="AU54" s="433"/>
      <c r="AV54" s="433"/>
      <c r="AW54" s="433"/>
      <c r="AX54" s="433"/>
      <c r="AY54" s="433"/>
      <c r="AZ54" s="433"/>
      <c r="BA54" s="433"/>
      <c r="BB54" s="433"/>
      <c r="BC54" s="433"/>
      <c r="BD54" s="433"/>
    </row>
    <row r="55" spans="1:56" ht="16.5" customHeight="1">
      <c r="A55" s="35"/>
      <c r="B55" s="41" t="s">
        <v>226</v>
      </c>
      <c r="C55" s="35"/>
      <c r="D55" s="35"/>
      <c r="E55" s="35"/>
      <c r="F55" s="35"/>
      <c r="G55" s="35"/>
      <c r="H55" s="35"/>
      <c r="I55" s="35"/>
      <c r="J55" s="35"/>
      <c r="K55" s="35"/>
      <c r="L55" s="26" t="e">
        <f t="shared" si="3"/>
        <v>#N/A</v>
      </c>
      <c r="M55" s="618"/>
      <c r="N55" s="1">
        <f t="shared" si="5"/>
        <v>0</v>
      </c>
      <c r="O55" s="622" t="s">
        <v>200</v>
      </c>
      <c r="P55" s="623"/>
      <c r="Q55" s="623"/>
      <c r="R55" s="623"/>
      <c r="S55" s="623"/>
      <c r="T55" s="623"/>
      <c r="U55" s="623"/>
      <c r="V55" s="624"/>
      <c r="W55" s="35"/>
      <c r="X55" s="35"/>
      <c r="Y55" s="35"/>
      <c r="Z55" s="35"/>
      <c r="AA55" s="35"/>
      <c r="AB55" s="35"/>
      <c r="AC55" s="35"/>
      <c r="AD55" s="35"/>
      <c r="AE55" s="35"/>
      <c r="AF55" s="35"/>
      <c r="AG55" s="35"/>
      <c r="AH55" s="35"/>
      <c r="AI55" s="35"/>
      <c r="AJ55" s="35"/>
      <c r="AK55" s="433"/>
      <c r="AL55" s="433"/>
      <c r="AM55" s="433"/>
      <c r="AN55" s="433"/>
      <c r="AO55" s="433"/>
      <c r="AP55" s="433"/>
      <c r="AQ55" s="433"/>
      <c r="AR55" s="433"/>
      <c r="AS55" s="433"/>
      <c r="AT55" s="433"/>
      <c r="AU55" s="433"/>
      <c r="AV55" s="433"/>
      <c r="AW55" s="433"/>
      <c r="AX55" s="433"/>
      <c r="AY55" s="433"/>
      <c r="AZ55" s="433"/>
      <c r="BA55" s="433"/>
      <c r="BB55" s="433"/>
      <c r="BC55" s="433"/>
      <c r="BD55" s="433"/>
    </row>
    <row r="56" spans="1:56">
      <c r="A56" s="35"/>
      <c r="B56" s="41" t="s">
        <v>220</v>
      </c>
      <c r="C56" s="35"/>
      <c r="D56" s="35"/>
      <c r="E56" s="35"/>
      <c r="F56" s="35"/>
      <c r="G56" s="35"/>
      <c r="H56" s="35"/>
      <c r="I56" s="35"/>
      <c r="J56" s="35"/>
      <c r="K56" s="35"/>
      <c r="L56" s="26" t="str">
        <f t="shared" si="3"/>
        <v>３</v>
      </c>
      <c r="M56" s="53" t="s">
        <v>642</v>
      </c>
      <c r="N56" s="1" t="str">
        <f t="shared" ref="N56:N75" si="6">N6</f>
        <v>防災協定</v>
      </c>
      <c r="O56" s="607" t="str">
        <f>CONCATENATE("　○防災協定の締結実績　（様式-",L56,"）")</f>
        <v>　○防災協定の締結実績　（様式-３）</v>
      </c>
      <c r="P56" s="608"/>
      <c r="Q56" s="608"/>
      <c r="R56" s="608"/>
      <c r="S56" s="608"/>
      <c r="T56" s="608"/>
      <c r="U56" s="608"/>
      <c r="V56" s="609"/>
      <c r="W56" s="35"/>
      <c r="X56" s="35"/>
      <c r="Y56" s="35"/>
      <c r="Z56" s="35"/>
      <c r="AA56" s="35"/>
      <c r="AB56" s="35"/>
      <c r="AC56" s="35"/>
      <c r="AD56" s="35"/>
      <c r="AE56" s="35"/>
      <c r="AF56" s="35"/>
      <c r="AG56" s="35"/>
      <c r="AH56" s="35"/>
      <c r="AI56" s="35"/>
      <c r="AJ56" s="35"/>
      <c r="AK56" s="433"/>
      <c r="AL56" s="433"/>
      <c r="AM56" s="433"/>
      <c r="AN56" s="433"/>
      <c r="AO56" s="433"/>
      <c r="AP56" s="433"/>
      <c r="AQ56" s="433"/>
      <c r="AR56" s="433"/>
      <c r="AS56" s="433"/>
      <c r="AT56" s="433"/>
      <c r="AU56" s="433"/>
      <c r="AV56" s="433"/>
      <c r="AW56" s="433"/>
      <c r="AX56" s="433"/>
      <c r="AY56" s="433"/>
      <c r="AZ56" s="433"/>
      <c r="BA56" s="433"/>
      <c r="BB56" s="433"/>
      <c r="BC56" s="433"/>
      <c r="BD56" s="433"/>
    </row>
    <row r="57" spans="1:56">
      <c r="A57" s="35"/>
      <c r="B57" s="35"/>
      <c r="C57" s="35"/>
      <c r="D57" s="35"/>
      <c r="E57" s="35"/>
      <c r="F57" s="35"/>
      <c r="G57" s="35"/>
      <c r="H57" s="35"/>
      <c r="I57" s="35"/>
      <c r="J57" s="35"/>
      <c r="K57" s="35"/>
      <c r="L57" s="26" t="str">
        <f t="shared" si="3"/>
        <v>４</v>
      </c>
      <c r="M57" s="54"/>
      <c r="N57" s="1" t="str">
        <f t="shared" si="6"/>
        <v>家畜伝染病防疫協定</v>
      </c>
      <c r="O57" s="607" t="str">
        <f>CONCATENATE("　○家畜伝染病防疫協定の締結実績　（様式-",L57,"）")</f>
        <v>　○家畜伝染病防疫協定の締結実績　（様式-４）</v>
      </c>
      <c r="P57" s="608"/>
      <c r="Q57" s="608"/>
      <c r="R57" s="608"/>
      <c r="S57" s="608"/>
      <c r="T57" s="608"/>
      <c r="U57" s="608"/>
      <c r="V57" s="609"/>
      <c r="W57" s="35"/>
      <c r="X57" s="35"/>
      <c r="Y57" s="35"/>
      <c r="Z57" s="35"/>
      <c r="AA57" s="35"/>
      <c r="AB57" s="35"/>
      <c r="AC57" s="35"/>
      <c r="AD57" s="35"/>
      <c r="AE57" s="35"/>
      <c r="AF57" s="35"/>
      <c r="AG57" s="35"/>
      <c r="AH57" s="35"/>
      <c r="AI57" s="35"/>
      <c r="AJ57" s="35"/>
      <c r="AK57" s="433"/>
      <c r="AL57" s="433"/>
      <c r="AM57" s="433"/>
      <c r="AN57" s="433"/>
      <c r="AO57" s="433"/>
      <c r="AP57" s="433"/>
      <c r="AQ57" s="433"/>
      <c r="AR57" s="433"/>
      <c r="AS57" s="433"/>
      <c r="AT57" s="433"/>
      <c r="AU57" s="433"/>
      <c r="AV57" s="433"/>
      <c r="AW57" s="433"/>
      <c r="AX57" s="433"/>
      <c r="AY57" s="433"/>
      <c r="AZ57" s="433"/>
      <c r="BA57" s="433"/>
      <c r="BB57" s="433"/>
      <c r="BC57" s="433"/>
      <c r="BD57" s="433"/>
    </row>
    <row r="58" spans="1:56" ht="14.25">
      <c r="A58" s="36" t="s">
        <v>260</v>
      </c>
      <c r="B58" s="36"/>
      <c r="C58" s="35"/>
      <c r="D58" s="35"/>
      <c r="E58" s="35"/>
      <c r="F58" s="35"/>
      <c r="G58" s="35"/>
      <c r="H58" s="35"/>
      <c r="I58" s="35"/>
      <c r="J58" s="35"/>
      <c r="K58" s="35"/>
      <c r="L58" s="26" t="str">
        <f t="shared" si="3"/>
        <v>５</v>
      </c>
      <c r="M58" s="54"/>
      <c r="N58" s="1" t="str">
        <f t="shared" si="6"/>
        <v>維持管理業務</v>
      </c>
      <c r="O58" s="607" t="str">
        <f>CONCATENATE("　○県管理公共土木施設に関する維持管理業務または海岸漂着物の回収業務の契約実績　（様式-",L58,"）")</f>
        <v>　○県管理公共土木施設に関する維持管理業務または海岸漂着物の回収業務の契約実績　（様式-５）</v>
      </c>
      <c r="P58" s="608"/>
      <c r="Q58" s="608"/>
      <c r="R58" s="608"/>
      <c r="S58" s="608"/>
      <c r="T58" s="608"/>
      <c r="U58" s="608"/>
      <c r="V58" s="609"/>
      <c r="W58" s="35"/>
      <c r="X58" s="35"/>
      <c r="Y58" s="35"/>
      <c r="Z58" s="35"/>
      <c r="AA58" s="35"/>
      <c r="AB58" s="35"/>
      <c r="AC58" s="35"/>
      <c r="AD58" s="35"/>
      <c r="AE58" s="35"/>
      <c r="AF58" s="35"/>
      <c r="AG58" s="35"/>
      <c r="AH58" s="35"/>
      <c r="AI58" s="35"/>
      <c r="AJ58" s="35"/>
      <c r="AK58" s="433"/>
      <c r="AL58" s="433"/>
      <c r="AM58" s="433"/>
      <c r="AN58" s="433"/>
      <c r="AO58" s="433"/>
      <c r="AP58" s="433"/>
      <c r="AQ58" s="433"/>
      <c r="AR58" s="433"/>
      <c r="AS58" s="433"/>
      <c r="AT58" s="433"/>
      <c r="AU58" s="433"/>
      <c r="AV58" s="433"/>
      <c r="AW58" s="433"/>
      <c r="AX58" s="433"/>
      <c r="AY58" s="433"/>
      <c r="AZ58" s="433"/>
      <c r="BA58" s="433"/>
      <c r="BB58" s="433"/>
      <c r="BC58" s="433"/>
      <c r="BD58" s="433"/>
    </row>
    <row r="59" spans="1:56">
      <c r="A59" s="35"/>
      <c r="B59" s="41" t="s">
        <v>221</v>
      </c>
      <c r="C59" s="35"/>
      <c r="D59" s="35"/>
      <c r="E59" s="35"/>
      <c r="F59" s="35"/>
      <c r="G59" s="35"/>
      <c r="H59" s="35"/>
      <c r="I59" s="35"/>
      <c r="J59" s="35"/>
      <c r="K59" s="35"/>
      <c r="L59" s="26" t="str">
        <f t="shared" si="3"/>
        <v>６</v>
      </c>
      <c r="M59" s="54"/>
      <c r="N59" s="1" t="str">
        <f t="shared" si="6"/>
        <v>除雪業務</v>
      </c>
      <c r="O59" s="607" t="str">
        <f>CONCATENATE("　○県管理道路・空港を含む除雪業務の契約実績　（様式-",L59,"）")</f>
        <v>　○県管理道路・空港を含む除雪業務の契約実績　（様式-６）</v>
      </c>
      <c r="P59" s="608"/>
      <c r="Q59" s="608"/>
      <c r="R59" s="608"/>
      <c r="S59" s="608"/>
      <c r="T59" s="608"/>
      <c r="U59" s="608"/>
      <c r="V59" s="609"/>
      <c r="W59" s="35"/>
      <c r="X59" s="35"/>
      <c r="Y59" s="35"/>
      <c r="Z59" s="35"/>
      <c r="AA59" s="35"/>
      <c r="AB59" s="35"/>
      <c r="AC59" s="35"/>
      <c r="AD59" s="35"/>
      <c r="AE59" s="35"/>
      <c r="AF59" s="35"/>
      <c r="AG59" s="35"/>
      <c r="AH59" s="35"/>
      <c r="AI59" s="35"/>
      <c r="AJ59" s="35"/>
      <c r="AK59" s="433"/>
      <c r="AL59" s="433"/>
      <c r="AM59" s="433"/>
      <c r="AN59" s="433"/>
      <c r="AO59" s="433"/>
      <c r="AP59" s="433"/>
      <c r="AQ59" s="433"/>
      <c r="AR59" s="433"/>
      <c r="AS59" s="433"/>
      <c r="AT59" s="433"/>
      <c r="AU59" s="433"/>
      <c r="AV59" s="433"/>
      <c r="AW59" s="433"/>
      <c r="AX59" s="433"/>
      <c r="AY59" s="433"/>
      <c r="AZ59" s="433"/>
      <c r="BA59" s="433"/>
      <c r="BB59" s="433"/>
      <c r="BC59" s="433"/>
      <c r="BD59" s="433"/>
    </row>
    <row r="60" spans="1:56">
      <c r="A60" s="35"/>
      <c r="B60" s="35"/>
      <c r="C60" s="35"/>
      <c r="D60" s="35"/>
      <c r="E60" s="35"/>
      <c r="F60" s="35"/>
      <c r="G60" s="35"/>
      <c r="H60" s="35"/>
      <c r="I60" s="35"/>
      <c r="J60" s="35"/>
      <c r="K60" s="35"/>
      <c r="L60" s="26" t="str">
        <f t="shared" si="3"/>
        <v>７</v>
      </c>
      <c r="M60" s="54"/>
      <c r="N60" s="1" t="str">
        <f t="shared" si="6"/>
        <v>ボランティア活動</v>
      </c>
      <c r="O60" s="607" t="str">
        <f>CONCATENATE("　○ボランティア活動等への参加実績　（様式-",L60,"）")</f>
        <v>　○ボランティア活動等への参加実績　（様式-７）</v>
      </c>
      <c r="P60" s="608"/>
      <c r="Q60" s="608"/>
      <c r="R60" s="608"/>
      <c r="S60" s="608"/>
      <c r="T60" s="608"/>
      <c r="U60" s="608"/>
      <c r="V60" s="609"/>
      <c r="W60" s="35"/>
      <c r="X60" s="35"/>
      <c r="Y60" s="35"/>
      <c r="Z60" s="35"/>
      <c r="AA60" s="35"/>
      <c r="AB60" s="35"/>
      <c r="AC60" s="35"/>
      <c r="AD60" s="35"/>
      <c r="AE60" s="35"/>
      <c r="AF60" s="35"/>
      <c r="AG60" s="35"/>
      <c r="AH60" s="35"/>
      <c r="AI60" s="35"/>
      <c r="AJ60" s="35"/>
      <c r="AK60" s="433"/>
      <c r="AL60" s="433"/>
      <c r="AM60" s="433"/>
      <c r="AN60" s="433"/>
      <c r="AO60" s="433"/>
      <c r="AP60" s="433"/>
      <c r="AQ60" s="433"/>
      <c r="AR60" s="433"/>
      <c r="AS60" s="433"/>
      <c r="AT60" s="433"/>
      <c r="AU60" s="433"/>
      <c r="AV60" s="433"/>
      <c r="AW60" s="433"/>
      <c r="AX60" s="433"/>
      <c r="AY60" s="433"/>
      <c r="AZ60" s="433"/>
      <c r="BA60" s="433"/>
      <c r="BB60" s="433"/>
      <c r="BC60" s="433"/>
      <c r="BD60" s="433"/>
    </row>
    <row r="61" spans="1:56" ht="14.25">
      <c r="A61" s="36" t="s">
        <v>261</v>
      </c>
      <c r="B61" s="36"/>
      <c r="C61" s="35"/>
      <c r="D61" s="35"/>
      <c r="E61" s="35"/>
      <c r="F61" s="35"/>
      <c r="G61" s="35"/>
      <c r="H61" s="35"/>
      <c r="I61" s="35"/>
      <c r="J61" s="35"/>
      <c r="K61" s="35"/>
      <c r="L61" s="26" t="e">
        <f t="shared" si="3"/>
        <v>#N/A</v>
      </c>
      <c r="M61" s="54"/>
      <c r="N61" s="1" t="str">
        <f t="shared" si="6"/>
        <v>労働福祉（高齢者雇用）</v>
      </c>
      <c r="O61" s="604" t="e">
        <f>CONCATENATE("　○労働福祉関連の状況(a 高齢者の雇用確保)　（様式-",L61,"）")</f>
        <v>#N/A</v>
      </c>
      <c r="P61" s="605"/>
      <c r="Q61" s="605"/>
      <c r="R61" s="605"/>
      <c r="S61" s="605"/>
      <c r="T61" s="605"/>
      <c r="U61" s="605"/>
      <c r="V61" s="606"/>
      <c r="W61" s="35"/>
      <c r="X61" s="35"/>
      <c r="Y61" s="35"/>
      <c r="Z61" s="35"/>
      <c r="AA61" s="35"/>
      <c r="AB61" s="35"/>
      <c r="AC61" s="35"/>
      <c r="AD61" s="35"/>
      <c r="AE61" s="35"/>
      <c r="AF61" s="35"/>
      <c r="AG61" s="35"/>
      <c r="AH61" s="35"/>
      <c r="AI61" s="35"/>
      <c r="AJ61" s="35"/>
      <c r="AK61" s="433"/>
      <c r="AL61" s="433"/>
      <c r="AM61" s="433"/>
      <c r="AN61" s="433"/>
      <c r="AO61" s="433"/>
      <c r="AP61" s="433"/>
      <c r="AQ61" s="433"/>
      <c r="AR61" s="433"/>
      <c r="AS61" s="433"/>
      <c r="AT61" s="433"/>
      <c r="AU61" s="433"/>
      <c r="AV61" s="433"/>
      <c r="AW61" s="433"/>
      <c r="AX61" s="433"/>
      <c r="AY61" s="433"/>
      <c r="AZ61" s="433"/>
      <c r="BA61" s="433"/>
      <c r="BB61" s="433"/>
      <c r="BC61" s="433"/>
      <c r="BD61" s="433"/>
    </row>
    <row r="62" spans="1:56">
      <c r="A62" s="35"/>
      <c r="B62" s="35" t="s">
        <v>357</v>
      </c>
      <c r="C62" s="35"/>
      <c r="D62" s="35"/>
      <c r="E62" s="35"/>
      <c r="F62" s="35"/>
      <c r="G62" s="35"/>
      <c r="H62" s="35"/>
      <c r="I62" s="35"/>
      <c r="J62" s="35"/>
      <c r="K62" s="35"/>
      <c r="L62" s="26" t="e">
        <f t="shared" si="3"/>
        <v>#N/A</v>
      </c>
      <c r="M62" s="54"/>
      <c r="N62" s="1" t="str">
        <f t="shared" si="6"/>
        <v>労働福祉（障がい者雇用）</v>
      </c>
      <c r="O62" s="604" t="e">
        <f>CONCATENATE("　○労働福祉関連の状況(a 障がい者雇用の実態)　（様式-",L62,"）")</f>
        <v>#N/A</v>
      </c>
      <c r="P62" s="605"/>
      <c r="Q62" s="605"/>
      <c r="R62" s="605"/>
      <c r="S62" s="605"/>
      <c r="T62" s="605"/>
      <c r="U62" s="605"/>
      <c r="V62" s="606"/>
      <c r="W62" s="35"/>
      <c r="X62" s="35"/>
      <c r="Y62" s="35"/>
      <c r="Z62" s="35"/>
      <c r="AA62" s="35"/>
      <c r="AB62" s="35"/>
      <c r="AC62" s="35"/>
      <c r="AD62" s="35"/>
      <c r="AE62" s="35"/>
      <c r="AF62" s="35"/>
      <c r="AG62" s="35"/>
      <c r="AH62" s="35"/>
      <c r="AI62" s="35"/>
      <c r="AJ62" s="35"/>
      <c r="AK62" s="433"/>
      <c r="AL62" s="433"/>
      <c r="AM62" s="433"/>
      <c r="AN62" s="433"/>
      <c r="AO62" s="433"/>
      <c r="AP62" s="433"/>
      <c r="AQ62" s="433"/>
      <c r="AR62" s="433"/>
      <c r="AS62" s="433"/>
      <c r="AT62" s="433"/>
      <c r="AU62" s="433"/>
      <c r="AV62" s="433"/>
      <c r="AW62" s="433"/>
      <c r="AX62" s="433"/>
      <c r="AY62" s="433"/>
      <c r="AZ62" s="433"/>
      <c r="BA62" s="433"/>
      <c r="BB62" s="433"/>
      <c r="BC62" s="433"/>
      <c r="BD62" s="433"/>
    </row>
    <row r="63" spans="1:56">
      <c r="A63" s="35"/>
      <c r="B63" s="41" t="s">
        <v>228</v>
      </c>
      <c r="C63" s="35"/>
      <c r="D63" s="35"/>
      <c r="E63" s="35"/>
      <c r="F63" s="35"/>
      <c r="G63" s="35"/>
      <c r="H63" s="35"/>
      <c r="I63" s="35"/>
      <c r="J63" s="35"/>
      <c r="K63" s="35"/>
      <c r="L63" s="26" t="str">
        <f t="shared" si="3"/>
        <v>８</v>
      </c>
      <c r="M63" s="54"/>
      <c r="N63" s="1" t="str">
        <f t="shared" si="6"/>
        <v>労働福祉（育児介護制度）</v>
      </c>
      <c r="O63" s="604" t="str">
        <f>CONCATENATE("　○労働福祉関連の状況(b 育児・介護休業に関する制度)　（様式-",L63,"）")</f>
        <v>　○労働福祉関連の状況(b 育児・介護休業に関する制度)　（様式-８）</v>
      </c>
      <c r="P63" s="605"/>
      <c r="Q63" s="605"/>
      <c r="R63" s="605"/>
      <c r="S63" s="605"/>
      <c r="T63" s="605"/>
      <c r="U63" s="605"/>
      <c r="V63" s="606"/>
      <c r="W63" s="35"/>
      <c r="X63" s="35"/>
      <c r="Y63" s="35"/>
      <c r="Z63" s="35"/>
      <c r="AA63" s="35"/>
      <c r="AB63" s="35"/>
      <c r="AC63" s="35"/>
      <c r="AD63" s="35"/>
      <c r="AE63" s="35"/>
      <c r="AF63" s="35"/>
      <c r="AG63" s="35"/>
      <c r="AH63" s="35"/>
      <c r="AI63" s="35"/>
      <c r="AJ63" s="35"/>
      <c r="AK63" s="433"/>
      <c r="AL63" s="433"/>
      <c r="AM63" s="433"/>
      <c r="AN63" s="433"/>
      <c r="AO63" s="433"/>
      <c r="AP63" s="433"/>
      <c r="AQ63" s="433"/>
      <c r="AR63" s="433"/>
      <c r="AS63" s="433"/>
      <c r="AT63" s="433"/>
      <c r="AU63" s="433"/>
      <c r="AV63" s="433"/>
      <c r="AW63" s="433"/>
      <c r="AX63" s="433"/>
      <c r="AY63" s="433"/>
      <c r="AZ63" s="433"/>
      <c r="BA63" s="433"/>
      <c r="BB63" s="433"/>
      <c r="BC63" s="433"/>
      <c r="BD63" s="433"/>
    </row>
    <row r="64" spans="1:56" ht="13.5" customHeight="1">
      <c r="A64" s="35"/>
      <c r="B64" s="41" t="s">
        <v>340</v>
      </c>
      <c r="C64" s="35"/>
      <c r="D64" s="35"/>
      <c r="E64" s="35"/>
      <c r="F64" s="35"/>
      <c r="G64" s="35"/>
      <c r="H64" s="35"/>
      <c r="I64" s="35"/>
      <c r="J64" s="35"/>
      <c r="K64" s="35"/>
      <c r="L64" s="26" t="str">
        <f t="shared" si="3"/>
        <v>９</v>
      </c>
      <c r="M64" s="54"/>
      <c r="N64" s="1" t="str">
        <f t="shared" si="6"/>
        <v>育児介護チェック表</v>
      </c>
      <c r="O64" s="604" t="str">
        <f>CONCATENATE("　○育児・介護休業に関する制度　チェック表　（様式-",L64,"）")</f>
        <v>　○育児・介護休業に関する制度　チェック表　（様式-９）</v>
      </c>
      <c r="P64" s="605"/>
      <c r="Q64" s="605"/>
      <c r="R64" s="605"/>
      <c r="S64" s="605"/>
      <c r="T64" s="605"/>
      <c r="U64" s="605"/>
      <c r="V64" s="606"/>
      <c r="W64" s="35"/>
      <c r="X64" s="35"/>
      <c r="Y64" s="35"/>
      <c r="Z64" s="35"/>
      <c r="AA64" s="35"/>
      <c r="AB64" s="35"/>
      <c r="AC64" s="35"/>
      <c r="AD64" s="35"/>
      <c r="AE64" s="35"/>
      <c r="AF64" s="35"/>
      <c r="AG64" s="35"/>
      <c r="AH64" s="35"/>
      <c r="AI64" s="35"/>
      <c r="AJ64" s="35"/>
      <c r="AK64" s="433"/>
      <c r="AL64" s="433"/>
      <c r="AM64" s="433"/>
      <c r="AN64" s="433"/>
      <c r="AO64" s="433"/>
      <c r="AP64" s="433"/>
      <c r="AQ64" s="433"/>
      <c r="AR64" s="433"/>
      <c r="AS64" s="433"/>
      <c r="AT64" s="433"/>
      <c r="AU64" s="433"/>
      <c r="AV64" s="433"/>
      <c r="AW64" s="433"/>
      <c r="AX64" s="433"/>
      <c r="AY64" s="433"/>
      <c r="AZ64" s="433"/>
      <c r="BA64" s="433"/>
      <c r="BB64" s="433"/>
      <c r="BC64" s="433"/>
      <c r="BD64" s="433"/>
    </row>
    <row r="65" spans="1:56" ht="16.5" customHeight="1">
      <c r="A65" s="35"/>
      <c r="B65" s="41" t="s">
        <v>341</v>
      </c>
      <c r="C65" s="35"/>
      <c r="D65" s="35"/>
      <c r="E65" s="35"/>
      <c r="F65" s="35"/>
      <c r="G65" s="35"/>
      <c r="H65" s="35"/>
      <c r="I65" s="35"/>
      <c r="J65" s="35"/>
      <c r="K65" s="35"/>
      <c r="L65" s="26" t="e">
        <f t="shared" si="3"/>
        <v>#N/A</v>
      </c>
      <c r="M65" s="54"/>
      <c r="N65" s="1" t="str">
        <f t="shared" si="6"/>
        <v>労働福祉（若手技術者雇用）</v>
      </c>
      <c r="O65" s="604" t="e">
        <f>CONCATENATE("　○労働福祉関連の状況(d 若手技術者の新規雇用)　（様式-",L65,"）")</f>
        <v>#N/A</v>
      </c>
      <c r="P65" s="605"/>
      <c r="Q65" s="605"/>
      <c r="R65" s="605"/>
      <c r="S65" s="605"/>
      <c r="T65" s="605"/>
      <c r="U65" s="605"/>
      <c r="V65" s="606"/>
      <c r="W65" s="35"/>
      <c r="X65" s="35"/>
      <c r="Y65" s="35"/>
      <c r="Z65" s="35"/>
      <c r="AA65" s="35"/>
      <c r="AB65" s="35"/>
      <c r="AC65" s="35"/>
      <c r="AD65" s="35"/>
      <c r="AE65" s="35"/>
      <c r="AF65" s="35"/>
      <c r="AG65" s="35"/>
      <c r="AH65" s="35"/>
      <c r="AI65" s="35"/>
      <c r="AJ65" s="35"/>
      <c r="AK65" s="433"/>
      <c r="AL65" s="433"/>
      <c r="AM65" s="433"/>
      <c r="AN65" s="433"/>
      <c r="AO65" s="433"/>
      <c r="AP65" s="433"/>
      <c r="AQ65" s="433"/>
      <c r="AR65" s="433"/>
      <c r="AS65" s="433"/>
      <c r="AT65" s="433"/>
      <c r="AU65" s="433"/>
      <c r="AV65" s="433"/>
      <c r="AW65" s="433"/>
      <c r="AX65" s="433"/>
      <c r="AY65" s="433"/>
      <c r="AZ65" s="433"/>
      <c r="BA65" s="433"/>
      <c r="BB65" s="433"/>
      <c r="BC65" s="433"/>
      <c r="BD65" s="433"/>
    </row>
    <row r="66" spans="1:56">
      <c r="A66" s="35"/>
      <c r="B66" s="41" t="s">
        <v>234</v>
      </c>
      <c r="C66" s="35"/>
      <c r="D66" s="35"/>
      <c r="E66" s="35"/>
      <c r="F66" s="35"/>
      <c r="G66" s="35"/>
      <c r="H66" s="35"/>
      <c r="I66" s="35"/>
      <c r="J66" s="35"/>
      <c r="K66" s="35"/>
      <c r="L66" s="26" t="e">
        <f t="shared" si="3"/>
        <v>#N/A</v>
      </c>
      <c r="M66" s="54"/>
      <c r="N66" s="1" t="str">
        <f t="shared" si="6"/>
        <v>消防団協力事業所</v>
      </c>
      <c r="O66" s="604" t="e">
        <f>CONCATENATE("　○消防団協力事業所の認定　（様式-",L66,"）")</f>
        <v>#N/A</v>
      </c>
      <c r="P66" s="605"/>
      <c r="Q66" s="605"/>
      <c r="R66" s="605"/>
      <c r="S66" s="605"/>
      <c r="T66" s="605"/>
      <c r="U66" s="605"/>
      <c r="V66" s="606"/>
      <c r="W66" s="35"/>
      <c r="X66" s="35"/>
      <c r="Y66" s="35"/>
      <c r="Z66" s="35"/>
      <c r="AA66" s="35"/>
      <c r="AB66" s="35"/>
      <c r="AC66" s="35"/>
      <c r="AD66" s="35"/>
      <c r="AE66" s="35"/>
      <c r="AF66" s="35"/>
      <c r="AG66" s="35"/>
      <c r="AH66" s="35"/>
      <c r="AI66" s="35"/>
      <c r="AJ66" s="35"/>
      <c r="AK66" s="433"/>
      <c r="AL66" s="433"/>
      <c r="AM66" s="433"/>
      <c r="AN66" s="433"/>
      <c r="AO66" s="433"/>
      <c r="AP66" s="433"/>
      <c r="AQ66" s="433"/>
      <c r="AR66" s="433"/>
      <c r="AS66" s="433"/>
      <c r="AT66" s="433"/>
      <c r="AU66" s="433"/>
      <c r="AV66" s="433"/>
      <c r="AW66" s="433"/>
      <c r="AX66" s="433"/>
      <c r="AY66" s="433"/>
      <c r="AZ66" s="433"/>
      <c r="BA66" s="433"/>
      <c r="BB66" s="433"/>
      <c r="BC66" s="433"/>
      <c r="BD66" s="433"/>
    </row>
    <row r="67" spans="1:56">
      <c r="A67" s="41"/>
      <c r="B67" s="41"/>
      <c r="C67" s="35"/>
      <c r="D67" s="35"/>
      <c r="E67" s="35"/>
      <c r="F67" s="35"/>
      <c r="G67" s="35"/>
      <c r="H67" s="35"/>
      <c r="I67" s="35"/>
      <c r="J67" s="35"/>
      <c r="K67" s="35"/>
      <c r="L67" s="26" t="e">
        <f t="shared" si="3"/>
        <v>#N/A</v>
      </c>
      <c r="M67" s="54"/>
      <c r="N67" s="1" t="str">
        <f t="shared" si="6"/>
        <v>海上援助活動</v>
      </c>
      <c r="O67" s="604" t="e">
        <f>CONCATENATE("　○海上援助活動の実績　（様式-",L67,"）")</f>
        <v>#N/A</v>
      </c>
      <c r="P67" s="605"/>
      <c r="Q67" s="605"/>
      <c r="R67" s="605"/>
      <c r="S67" s="605"/>
      <c r="T67" s="605"/>
      <c r="U67" s="605"/>
      <c r="V67" s="606"/>
      <c r="W67" s="35"/>
      <c r="X67" s="35"/>
      <c r="Y67" s="35"/>
      <c r="Z67" s="35"/>
      <c r="AA67" s="35"/>
      <c r="AB67" s="35"/>
      <c r="AC67" s="35"/>
      <c r="AD67" s="35"/>
      <c r="AE67" s="35"/>
      <c r="AF67" s="35"/>
      <c r="AG67" s="35"/>
      <c r="AH67" s="35"/>
      <c r="AI67" s="35"/>
      <c r="AJ67" s="35"/>
      <c r="AK67" s="433"/>
      <c r="AL67" s="433"/>
      <c r="AM67" s="433"/>
      <c r="AN67" s="433"/>
      <c r="AO67" s="433"/>
      <c r="AP67" s="433"/>
      <c r="AQ67" s="433"/>
      <c r="AR67" s="433"/>
      <c r="AS67" s="433"/>
      <c r="AT67" s="433"/>
      <c r="AU67" s="433"/>
      <c r="AV67" s="433"/>
      <c r="AW67" s="433"/>
      <c r="AX67" s="433"/>
      <c r="AY67" s="433"/>
      <c r="AZ67" s="433"/>
      <c r="BA67" s="433"/>
      <c r="BB67" s="433"/>
      <c r="BC67" s="433"/>
      <c r="BD67" s="433"/>
    </row>
    <row r="68" spans="1:56" ht="14.25">
      <c r="A68" s="36" t="s">
        <v>298</v>
      </c>
      <c r="B68" s="36"/>
      <c r="C68" s="35"/>
      <c r="D68" s="35"/>
      <c r="E68" s="35"/>
      <c r="F68" s="35"/>
      <c r="G68" s="35"/>
      <c r="H68" s="35"/>
      <c r="I68" s="35"/>
      <c r="J68" s="35"/>
      <c r="K68" s="35"/>
      <c r="L68" s="26" t="e">
        <f t="shared" si="3"/>
        <v>#N/A</v>
      </c>
      <c r="M68" s="54"/>
      <c r="N68" s="1" t="str">
        <f t="shared" si="6"/>
        <v>応急危険度判定士</v>
      </c>
      <c r="O68" s="604" t="e">
        <f>CONCATENATE("　○島根県地震被災建築物応急危険度判定士の登録　（様式-",L68,"）")</f>
        <v>#N/A</v>
      </c>
      <c r="P68" s="605"/>
      <c r="Q68" s="605"/>
      <c r="R68" s="605"/>
      <c r="S68" s="605"/>
      <c r="T68" s="605"/>
      <c r="U68" s="605"/>
      <c r="V68" s="606"/>
      <c r="W68" s="35"/>
      <c r="X68" s="35"/>
      <c r="Y68" s="35"/>
      <c r="Z68" s="35"/>
      <c r="AA68" s="35"/>
      <c r="AB68" s="35"/>
      <c r="AC68" s="35"/>
      <c r="AD68" s="35"/>
      <c r="AE68" s="35"/>
      <c r="AF68" s="35"/>
      <c r="AG68" s="35"/>
      <c r="AH68" s="35"/>
      <c r="AI68" s="35"/>
      <c r="AJ68" s="35"/>
      <c r="AK68" s="433"/>
      <c r="AL68" s="433"/>
      <c r="AM68" s="433"/>
      <c r="AN68" s="433"/>
      <c r="AO68" s="433"/>
      <c r="AP68" s="433"/>
      <c r="AQ68" s="433"/>
      <c r="AR68" s="433"/>
      <c r="AS68" s="433"/>
      <c r="AT68" s="433"/>
      <c r="AU68" s="433"/>
      <c r="AV68" s="433"/>
      <c r="AW68" s="433"/>
      <c r="AX68" s="433"/>
      <c r="AY68" s="433"/>
      <c r="AZ68" s="433"/>
      <c r="BA68" s="433"/>
      <c r="BB68" s="433"/>
      <c r="BC68" s="433"/>
      <c r="BD68" s="433"/>
    </row>
    <row r="69" spans="1:56">
      <c r="A69" s="35"/>
      <c r="B69" s="41" t="s">
        <v>253</v>
      </c>
      <c r="C69" s="35"/>
      <c r="D69" s="35"/>
      <c r="E69" s="35"/>
      <c r="F69" s="35"/>
      <c r="G69" s="35"/>
      <c r="H69" s="35"/>
      <c r="I69" s="35"/>
      <c r="J69" s="35"/>
      <c r="K69" s="35"/>
      <c r="L69" s="26" t="e">
        <f t="shared" si="3"/>
        <v>#N/A</v>
      </c>
      <c r="M69" s="54"/>
      <c r="N69" s="1" t="str">
        <f t="shared" si="6"/>
        <v>若手・中堅技術者配置</v>
      </c>
      <c r="O69" s="604" t="e">
        <f>CONCATENATE("　○若手・中堅技術者の配置　（様式-",L69,"）")</f>
        <v>#N/A</v>
      </c>
      <c r="P69" s="605"/>
      <c r="Q69" s="605"/>
      <c r="R69" s="605"/>
      <c r="S69" s="605"/>
      <c r="T69" s="605"/>
      <c r="U69" s="605"/>
      <c r="V69" s="606"/>
      <c r="W69" s="35"/>
      <c r="X69" s="35"/>
      <c r="Y69" s="35"/>
      <c r="Z69" s="35"/>
      <c r="AA69" s="35"/>
      <c r="AB69" s="35"/>
      <c r="AC69" s="35"/>
      <c r="AD69" s="35"/>
      <c r="AE69" s="35"/>
      <c r="AF69" s="35"/>
      <c r="AG69" s="35"/>
      <c r="AH69" s="35"/>
      <c r="AI69" s="35"/>
      <c r="AJ69" s="35"/>
      <c r="AK69" s="433"/>
      <c r="AL69" s="433"/>
      <c r="AM69" s="433"/>
      <c r="AN69" s="433"/>
      <c r="AO69" s="433"/>
      <c r="AP69" s="433"/>
      <c r="AQ69" s="433"/>
      <c r="AR69" s="433"/>
      <c r="AS69" s="433"/>
      <c r="AT69" s="433"/>
      <c r="AU69" s="433"/>
      <c r="AV69" s="433"/>
      <c r="AW69" s="433"/>
      <c r="AX69" s="433"/>
      <c r="AY69" s="433"/>
      <c r="AZ69" s="433"/>
      <c r="BA69" s="433"/>
      <c r="BB69" s="433"/>
      <c r="BC69" s="433"/>
      <c r="BD69" s="433"/>
    </row>
    <row r="70" spans="1:56">
      <c r="A70" s="35"/>
      <c r="B70" s="41" t="s">
        <v>256</v>
      </c>
      <c r="C70" s="35"/>
      <c r="D70" s="35"/>
      <c r="E70" s="35"/>
      <c r="F70" s="35"/>
      <c r="G70" s="35"/>
      <c r="H70" s="35"/>
      <c r="I70" s="35"/>
      <c r="J70" s="35"/>
      <c r="K70" s="35"/>
      <c r="L70" s="26" t="e">
        <f t="shared" si="3"/>
        <v>#N/A</v>
      </c>
      <c r="M70" s="54"/>
      <c r="N70" s="1" t="str">
        <f t="shared" si="6"/>
        <v>建設機械保有状況</v>
      </c>
      <c r="O70" s="604" t="e">
        <f>CONCATENATE("　○建設機械の保有状況　（様式-",L70,"）")</f>
        <v>#N/A</v>
      </c>
      <c r="P70" s="605"/>
      <c r="Q70" s="605"/>
      <c r="R70" s="605"/>
      <c r="S70" s="605"/>
      <c r="T70" s="605"/>
      <c r="U70" s="605"/>
      <c r="V70" s="606"/>
      <c r="W70" s="35"/>
      <c r="X70" s="35"/>
      <c r="Y70" s="35"/>
      <c r="Z70" s="35"/>
      <c r="AA70" s="35"/>
      <c r="AB70" s="35"/>
      <c r="AC70" s="35"/>
      <c r="AD70" s="35"/>
      <c r="AE70" s="35"/>
      <c r="AF70" s="35"/>
      <c r="AG70" s="35"/>
      <c r="AH70" s="35"/>
      <c r="AI70" s="35"/>
      <c r="AJ70" s="35"/>
      <c r="AK70" s="433"/>
      <c r="AL70" s="433"/>
      <c r="AM70" s="433"/>
      <c r="AN70" s="433"/>
      <c r="AO70" s="433"/>
      <c r="AP70" s="433"/>
      <c r="AQ70" s="433"/>
      <c r="AR70" s="433"/>
      <c r="AS70" s="433"/>
      <c r="AT70" s="433"/>
      <c r="AU70" s="433"/>
      <c r="AV70" s="433"/>
      <c r="AW70" s="433"/>
      <c r="AX70" s="433"/>
      <c r="AY70" s="433"/>
      <c r="AZ70" s="433"/>
      <c r="BA70" s="433"/>
      <c r="BB70" s="433"/>
      <c r="BC70" s="433"/>
      <c r="BD70" s="433"/>
    </row>
    <row r="71" spans="1:56">
      <c r="A71" s="35"/>
      <c r="B71" s="35"/>
      <c r="C71" s="35"/>
      <c r="D71" s="35"/>
      <c r="E71" s="35"/>
      <c r="F71" s="35"/>
      <c r="G71" s="35"/>
      <c r="H71" s="35"/>
      <c r="I71" s="35"/>
      <c r="J71" s="35"/>
      <c r="K71" s="35"/>
      <c r="L71" s="26" t="e">
        <f t="shared" si="3"/>
        <v>#N/A</v>
      </c>
      <c r="M71" s="54"/>
      <c r="N71" s="1" t="str">
        <f t="shared" si="6"/>
        <v>BCP認定状況</v>
      </c>
      <c r="O71" s="604" t="e">
        <f>CONCATENATE("　○BCPの認定状況　（様式-",L71,"）")</f>
        <v>#N/A</v>
      </c>
      <c r="P71" s="605"/>
      <c r="Q71" s="605"/>
      <c r="R71" s="605"/>
      <c r="S71" s="605"/>
      <c r="T71" s="605"/>
      <c r="U71" s="605"/>
      <c r="V71" s="606"/>
      <c r="W71" s="35"/>
      <c r="X71" s="35"/>
      <c r="Y71" s="35"/>
      <c r="Z71" s="35"/>
      <c r="AA71" s="35"/>
      <c r="AB71" s="35"/>
      <c r="AC71" s="35"/>
      <c r="AD71" s="35"/>
      <c r="AE71" s="35"/>
      <c r="AF71" s="35"/>
      <c r="AG71" s="35"/>
      <c r="AH71" s="35"/>
      <c r="AI71" s="35"/>
      <c r="AJ71" s="35"/>
      <c r="AK71" s="433"/>
      <c r="AL71" s="433"/>
      <c r="AM71" s="433"/>
      <c r="AN71" s="433"/>
      <c r="AO71" s="433"/>
      <c r="AP71" s="433"/>
      <c r="AQ71" s="433"/>
      <c r="AR71" s="433"/>
      <c r="AS71" s="433"/>
      <c r="AT71" s="433"/>
      <c r="AU71" s="433"/>
      <c r="AV71" s="433"/>
      <c r="AW71" s="433"/>
      <c r="AX71" s="433"/>
      <c r="AY71" s="433"/>
      <c r="AZ71" s="433"/>
      <c r="BA71" s="433"/>
      <c r="BB71" s="433"/>
      <c r="BC71" s="433"/>
      <c r="BD71" s="433"/>
    </row>
    <row r="72" spans="1:56" ht="13.5" customHeight="1">
      <c r="A72" s="35"/>
      <c r="B72" s="35" t="s">
        <v>254</v>
      </c>
      <c r="C72" s="35"/>
      <c r="D72" s="35"/>
      <c r="E72" s="35"/>
      <c r="F72" s="35"/>
      <c r="G72" s="35"/>
      <c r="H72" s="35"/>
      <c r="I72" s="35"/>
      <c r="J72" s="35"/>
      <c r="K72" s="35"/>
      <c r="L72" s="26" t="e">
        <f>INDEX($B$25:$G$40,MATCH(N72,$C$25:$C$40,0),4)</f>
        <v>#N/A</v>
      </c>
      <c r="M72" s="54"/>
      <c r="N72" s="1" t="str">
        <f t="shared" si="6"/>
        <v>登録基幹技能者</v>
      </c>
      <c r="O72" s="604" t="e">
        <f>CONCATENATE("　○登録基幹技能者の配置　（様式-",L72,"）")</f>
        <v>#N/A</v>
      </c>
      <c r="P72" s="605"/>
      <c r="Q72" s="605"/>
      <c r="R72" s="605"/>
      <c r="S72" s="605"/>
      <c r="T72" s="605"/>
      <c r="U72" s="605"/>
      <c r="V72" s="606"/>
      <c r="W72" s="35"/>
      <c r="X72" s="35"/>
      <c r="Y72" s="35"/>
      <c r="Z72" s="35"/>
      <c r="AA72" s="35"/>
      <c r="AB72" s="35"/>
      <c r="AC72" s="35"/>
      <c r="AD72" s="35"/>
      <c r="AE72" s="35"/>
      <c r="AF72" s="35"/>
      <c r="AG72" s="35"/>
      <c r="AH72" s="35"/>
      <c r="AI72" s="35"/>
      <c r="AJ72" s="35"/>
      <c r="AK72" s="433"/>
      <c r="AL72" s="433"/>
      <c r="AM72" s="433"/>
      <c r="AN72" s="433"/>
      <c r="AO72" s="433"/>
      <c r="AP72" s="433"/>
      <c r="AQ72" s="433"/>
      <c r="AR72" s="433"/>
      <c r="AS72" s="433"/>
      <c r="AT72" s="433"/>
      <c r="AU72" s="433"/>
      <c r="AV72" s="433"/>
      <c r="AW72" s="433"/>
      <c r="AX72" s="433"/>
      <c r="AY72" s="433"/>
      <c r="AZ72" s="433"/>
      <c r="BA72" s="433"/>
      <c r="BB72" s="433"/>
      <c r="BC72" s="433"/>
      <c r="BD72" s="433"/>
    </row>
    <row r="73" spans="1:56" ht="13.5" customHeight="1">
      <c r="A73" s="35"/>
      <c r="B73" s="41" t="s">
        <v>257</v>
      </c>
      <c r="C73" s="35"/>
      <c r="D73" s="35"/>
      <c r="E73" s="35"/>
      <c r="F73" s="35"/>
      <c r="G73" s="35"/>
      <c r="H73" s="35"/>
      <c r="I73" s="35"/>
      <c r="J73" s="35"/>
      <c r="K73" s="35"/>
      <c r="L73" s="26" t="e">
        <f t="shared" si="3"/>
        <v>#N/A</v>
      </c>
      <c r="M73" s="54"/>
      <c r="N73" s="1" t="str">
        <f t="shared" si="6"/>
        <v>災害復旧工事受注実績</v>
      </c>
      <c r="O73" s="604" t="e">
        <f>CONCATENATE("　○災害復旧工事の受注実績　（様式-",L73,"）")</f>
        <v>#N/A</v>
      </c>
      <c r="P73" s="605"/>
      <c r="Q73" s="605"/>
      <c r="R73" s="605"/>
      <c r="S73" s="605"/>
      <c r="T73" s="605"/>
      <c r="U73" s="605"/>
      <c r="V73" s="606"/>
      <c r="W73" s="35"/>
      <c r="X73" s="35"/>
      <c r="Y73" s="35"/>
      <c r="Z73" s="35"/>
      <c r="AA73" s="35"/>
      <c r="AB73" s="35"/>
      <c r="AC73" s="35"/>
      <c r="AD73" s="35"/>
      <c r="AE73" s="35"/>
      <c r="AF73" s="35"/>
      <c r="AG73" s="35"/>
      <c r="AH73" s="35"/>
      <c r="AI73" s="35"/>
      <c r="AJ73" s="35"/>
      <c r="AK73" s="433"/>
      <c r="AL73" s="433"/>
      <c r="AM73" s="433"/>
      <c r="AN73" s="433"/>
      <c r="AO73" s="433"/>
      <c r="AP73" s="433"/>
      <c r="AQ73" s="433"/>
      <c r="AR73" s="433"/>
      <c r="AS73" s="433"/>
      <c r="AT73" s="433"/>
      <c r="AU73" s="433"/>
      <c r="AV73" s="433"/>
      <c r="AW73" s="433"/>
      <c r="AX73" s="433"/>
      <c r="AY73" s="433"/>
      <c r="AZ73" s="433"/>
      <c r="BA73" s="433"/>
      <c r="BB73" s="433"/>
      <c r="BC73" s="433"/>
      <c r="BD73" s="433"/>
    </row>
    <row r="74" spans="1:56" ht="13.5" customHeight="1">
      <c r="A74" s="35"/>
      <c r="B74" s="35" t="s">
        <v>299</v>
      </c>
      <c r="C74" s="35"/>
      <c r="D74" s="35"/>
      <c r="E74" s="35"/>
      <c r="F74" s="35"/>
      <c r="G74" s="35"/>
      <c r="H74" s="35"/>
      <c r="I74" s="35"/>
      <c r="J74" s="35"/>
      <c r="K74" s="35"/>
      <c r="L74" s="26" t="e">
        <f t="shared" si="3"/>
        <v>#N/A</v>
      </c>
      <c r="M74" s="54"/>
      <c r="N74" s="1" t="str">
        <f t="shared" si="6"/>
        <v>橋梁維持修繕工事実績</v>
      </c>
      <c r="O74" s="604" t="e">
        <f>CONCATENATE("　○橋梁の維持修繕工事の施工実績　（様式-",L74,"）")</f>
        <v>#N/A</v>
      </c>
      <c r="P74" s="605"/>
      <c r="Q74" s="605"/>
      <c r="R74" s="605"/>
      <c r="S74" s="605"/>
      <c r="T74" s="605"/>
      <c r="U74" s="605"/>
      <c r="V74" s="606"/>
      <c r="W74" s="35"/>
      <c r="X74" s="35"/>
      <c r="Y74" s="35"/>
      <c r="Z74" s="35"/>
      <c r="AA74" s="35"/>
      <c r="AB74" s="35"/>
      <c r="AC74" s="35"/>
      <c r="AD74" s="35"/>
      <c r="AE74" s="35"/>
      <c r="AF74" s="35"/>
      <c r="AG74" s="35"/>
      <c r="AH74" s="35"/>
      <c r="AI74" s="35"/>
      <c r="AJ74" s="35"/>
      <c r="AK74" s="433"/>
      <c r="AL74" s="433"/>
      <c r="AM74" s="433"/>
      <c r="AN74" s="433"/>
      <c r="AO74" s="433"/>
      <c r="AP74" s="433"/>
      <c r="AQ74" s="433"/>
      <c r="AR74" s="433"/>
      <c r="AS74" s="433"/>
      <c r="AT74" s="433"/>
      <c r="AU74" s="433"/>
      <c r="AV74" s="433"/>
      <c r="AW74" s="433"/>
      <c r="AX74" s="433"/>
      <c r="AY74" s="433"/>
      <c r="AZ74" s="433"/>
      <c r="BA74" s="433"/>
      <c r="BB74" s="433"/>
      <c r="BC74" s="433"/>
      <c r="BD74" s="433"/>
    </row>
    <row r="75" spans="1:56" s="6" customFormat="1" ht="13.5" customHeight="1">
      <c r="A75" s="35"/>
      <c r="B75" s="35"/>
      <c r="C75" s="35"/>
      <c r="D75" s="35"/>
      <c r="E75" s="35"/>
      <c r="F75" s="35"/>
      <c r="G75" s="35"/>
      <c r="H75" s="35"/>
      <c r="I75" s="35"/>
      <c r="J75" s="35"/>
      <c r="K75" s="35"/>
      <c r="L75" s="26" t="e">
        <f t="shared" si="3"/>
        <v>#N/A</v>
      </c>
      <c r="M75" s="54"/>
      <c r="N75" s="1" t="str">
        <f t="shared" si="6"/>
        <v>若手技術者・若手従業員の新規雇用</v>
      </c>
      <c r="O75" s="604" t="e">
        <f>CONCATENATE("　○若手技術者・若手従業員の新規雇用　（様式-",L75,"）")</f>
        <v>#N/A</v>
      </c>
      <c r="P75" s="605"/>
      <c r="Q75" s="605"/>
      <c r="R75" s="605"/>
      <c r="S75" s="605"/>
      <c r="T75" s="605"/>
      <c r="U75" s="605"/>
      <c r="V75" s="606"/>
      <c r="W75" s="35"/>
      <c r="X75" s="35"/>
      <c r="Y75" s="35"/>
      <c r="Z75" s="35"/>
      <c r="AA75" s="35"/>
      <c r="AB75" s="35"/>
      <c r="AC75" s="35"/>
      <c r="AD75" s="35"/>
      <c r="AE75" s="35"/>
      <c r="AF75" s="35"/>
      <c r="AG75" s="35"/>
      <c r="AH75" s="35"/>
      <c r="AI75" s="35"/>
      <c r="AJ75" s="35"/>
      <c r="AK75" s="433"/>
      <c r="AL75" s="433"/>
      <c r="AM75" s="433"/>
      <c r="AN75" s="433"/>
      <c r="AO75" s="433"/>
      <c r="AP75" s="433"/>
      <c r="AQ75" s="433"/>
      <c r="AR75" s="433"/>
      <c r="AS75" s="433"/>
      <c r="AT75" s="433"/>
      <c r="AU75" s="433"/>
      <c r="AV75" s="433"/>
      <c r="AW75" s="433"/>
      <c r="AX75" s="433"/>
      <c r="AY75" s="433"/>
      <c r="AZ75" s="433"/>
      <c r="BA75" s="433"/>
      <c r="BB75" s="433"/>
      <c r="BC75" s="433"/>
      <c r="BD75" s="433"/>
    </row>
    <row r="76" spans="1:56" s="6" customFormat="1" ht="13.5" customHeight="1">
      <c r="A76" s="35"/>
      <c r="B76" s="35"/>
      <c r="C76" s="35"/>
      <c r="D76" s="35"/>
      <c r="E76" s="35"/>
      <c r="F76" s="35"/>
      <c r="G76" s="35"/>
      <c r="H76" s="35"/>
      <c r="I76" s="35"/>
      <c r="J76" s="35"/>
      <c r="K76" s="35"/>
      <c r="L76" s="26" t="e">
        <f t="shared" si="3"/>
        <v>#N/A</v>
      </c>
      <c r="M76" s="54"/>
      <c r="N76" s="1" t="str">
        <f>N26</f>
        <v>ＩＣＴ活用工事施工実績</v>
      </c>
      <c r="O76" s="604" t="e">
        <f>CONCATENATE("　○ＩＣＴ活用工事の施工実績　（様式-",L76,"）")</f>
        <v>#N/A</v>
      </c>
      <c r="P76" s="605"/>
      <c r="Q76" s="605"/>
      <c r="R76" s="605"/>
      <c r="S76" s="605"/>
      <c r="T76" s="605"/>
      <c r="U76" s="605"/>
      <c r="V76" s="606"/>
      <c r="W76" s="35"/>
      <c r="X76" s="35"/>
      <c r="Y76" s="35"/>
      <c r="Z76" s="35"/>
      <c r="AA76" s="35"/>
      <c r="AB76" s="35"/>
      <c r="AC76" s="35"/>
      <c r="AD76" s="35"/>
      <c r="AE76" s="35"/>
      <c r="AF76" s="35"/>
      <c r="AG76" s="35"/>
      <c r="AH76" s="35"/>
      <c r="AI76" s="35"/>
      <c r="AJ76" s="35"/>
      <c r="AK76" s="433"/>
      <c r="AL76" s="433"/>
      <c r="AM76" s="433"/>
      <c r="AN76" s="433"/>
      <c r="AO76" s="433"/>
      <c r="AP76" s="433"/>
      <c r="AQ76" s="433"/>
      <c r="AR76" s="433"/>
      <c r="AS76" s="433"/>
      <c r="AT76" s="433"/>
      <c r="AU76" s="433"/>
      <c r="AV76" s="433"/>
      <c r="AW76" s="433"/>
      <c r="AX76" s="433"/>
      <c r="AY76" s="433"/>
      <c r="AZ76" s="433"/>
      <c r="BA76" s="433"/>
      <c r="BB76" s="433"/>
      <c r="BC76" s="433"/>
      <c r="BD76" s="433"/>
    </row>
    <row r="77" spans="1:56" ht="13.5" customHeight="1">
      <c r="A77" s="35"/>
      <c r="B77" s="35"/>
      <c r="C77" s="35"/>
      <c r="D77" s="35"/>
      <c r="E77" s="35"/>
      <c r="F77" s="35"/>
      <c r="G77" s="35"/>
      <c r="H77" s="35"/>
      <c r="I77" s="35"/>
      <c r="J77" s="35"/>
      <c r="K77" s="35"/>
      <c r="L77" s="26" t="e">
        <f t="shared" si="3"/>
        <v>#N/A</v>
      </c>
      <c r="M77" s="54"/>
      <c r="N77" s="1" t="str">
        <f>N27</f>
        <v>CCUSの活用</v>
      </c>
      <c r="O77" s="604" t="e">
        <f>CONCATENATE("　○建設キャリアアップシステム（CCUS）の活用　（様式-",L77,"）")</f>
        <v>#N/A</v>
      </c>
      <c r="P77" s="605"/>
      <c r="Q77" s="605"/>
      <c r="R77" s="605"/>
      <c r="S77" s="605"/>
      <c r="T77" s="605"/>
      <c r="U77" s="605"/>
      <c r="V77" s="606"/>
      <c r="W77" s="35"/>
      <c r="X77" s="35"/>
      <c r="Y77" s="35"/>
      <c r="Z77" s="35"/>
      <c r="AA77" s="35"/>
      <c r="AB77" s="35"/>
      <c r="AC77" s="35"/>
      <c r="AD77" s="35"/>
      <c r="AE77" s="35"/>
      <c r="AF77" s="35"/>
      <c r="AG77" s="35"/>
      <c r="AH77" s="35"/>
      <c r="AI77" s="35"/>
      <c r="AJ77" s="35"/>
      <c r="AK77" s="433"/>
      <c r="AL77" s="433"/>
      <c r="AM77" s="433"/>
      <c r="AN77" s="433"/>
      <c r="AO77" s="433"/>
      <c r="AP77" s="433"/>
      <c r="AQ77" s="433"/>
      <c r="AR77" s="433"/>
      <c r="AS77" s="433"/>
      <c r="AT77" s="433"/>
      <c r="AU77" s="433"/>
      <c r="AV77" s="433"/>
      <c r="AW77" s="433"/>
      <c r="AX77" s="433"/>
      <c r="AY77" s="433"/>
      <c r="AZ77" s="433"/>
      <c r="BA77" s="433"/>
      <c r="BB77" s="433"/>
      <c r="BC77" s="433"/>
      <c r="BD77" s="433"/>
    </row>
    <row r="78" spans="1:56" s="6" customFormat="1" ht="13.5" customHeight="1">
      <c r="A78" s="35"/>
      <c r="B78" s="35"/>
      <c r="C78" s="35"/>
      <c r="D78" s="35"/>
      <c r="E78" s="35"/>
      <c r="F78" s="35"/>
      <c r="G78" s="35"/>
      <c r="H78" s="35"/>
      <c r="I78" s="35"/>
      <c r="J78" s="35"/>
      <c r="K78" s="35"/>
      <c r="L78" s="26" t="e">
        <f t="shared" si="3"/>
        <v>#N/A</v>
      </c>
      <c r="M78" s="54"/>
      <c r="N78" s="1" t="str">
        <f>N28</f>
        <v>-</v>
      </c>
      <c r="O78" s="607" t="s">
        <v>192</v>
      </c>
      <c r="P78" s="608"/>
      <c r="Q78" s="608"/>
      <c r="R78" s="608"/>
      <c r="S78" s="608"/>
      <c r="T78" s="608"/>
      <c r="U78" s="608"/>
      <c r="V78" s="609"/>
      <c r="W78" s="35"/>
      <c r="X78" s="35"/>
      <c r="Y78" s="35"/>
      <c r="Z78" s="35"/>
      <c r="AA78" s="35"/>
      <c r="AB78" s="35"/>
      <c r="AC78" s="35"/>
      <c r="AD78" s="35"/>
      <c r="AE78" s="35"/>
      <c r="AF78" s="35"/>
      <c r="AG78" s="35"/>
      <c r="AH78" s="35"/>
      <c r="AI78" s="35"/>
      <c r="AJ78" s="35"/>
      <c r="AK78" s="433"/>
      <c r="AL78" s="433"/>
      <c r="AM78" s="433"/>
      <c r="AN78" s="433"/>
      <c r="AO78" s="433"/>
      <c r="AP78" s="433"/>
      <c r="AQ78" s="433"/>
      <c r="AR78" s="433"/>
      <c r="AS78" s="433"/>
      <c r="AT78" s="433"/>
      <c r="AU78" s="433"/>
      <c r="AV78" s="433"/>
      <c r="AW78" s="433"/>
      <c r="AX78" s="433"/>
      <c r="AY78" s="433"/>
      <c r="AZ78" s="433"/>
      <c r="BA78" s="433"/>
      <c r="BB78" s="433"/>
      <c r="BC78" s="433"/>
      <c r="BD78" s="433"/>
    </row>
    <row r="79" spans="1:56" s="6" customFormat="1" ht="13.5" customHeight="1">
      <c r="A79" s="35"/>
      <c r="B79" s="35"/>
      <c r="C79" s="35"/>
      <c r="D79" s="35"/>
      <c r="E79" s="35"/>
      <c r="F79" s="35"/>
      <c r="G79" s="35"/>
      <c r="H79" s="35"/>
      <c r="I79" s="35"/>
      <c r="J79" s="35"/>
      <c r="K79" s="35"/>
      <c r="L79" s="26" t="e">
        <f t="shared" si="3"/>
        <v>#N/A</v>
      </c>
      <c r="M79" s="54"/>
      <c r="N79" s="1">
        <f>N29</f>
        <v>0</v>
      </c>
      <c r="O79" s="622" t="s">
        <v>643</v>
      </c>
      <c r="P79" s="623"/>
      <c r="Q79" s="623"/>
      <c r="R79" s="623"/>
      <c r="S79" s="623"/>
      <c r="T79" s="623"/>
      <c r="U79" s="623"/>
      <c r="V79" s="624"/>
      <c r="W79" s="35"/>
      <c r="X79" s="35"/>
      <c r="Y79" s="35"/>
      <c r="Z79" s="35"/>
      <c r="AA79" s="35"/>
      <c r="AB79" s="35"/>
      <c r="AC79" s="35"/>
      <c r="AD79" s="35"/>
      <c r="AE79" s="35"/>
      <c r="AF79" s="35"/>
      <c r="AG79" s="35"/>
      <c r="AH79" s="35"/>
      <c r="AI79" s="35"/>
      <c r="AJ79" s="35"/>
      <c r="AK79" s="433"/>
      <c r="AL79" s="433"/>
      <c r="AM79" s="433"/>
      <c r="AN79" s="433"/>
      <c r="AO79" s="433"/>
      <c r="AP79" s="433"/>
      <c r="AQ79" s="433"/>
      <c r="AR79" s="433"/>
      <c r="AS79" s="433"/>
      <c r="AT79" s="433"/>
      <c r="AU79" s="433"/>
      <c r="AV79" s="433"/>
      <c r="AW79" s="433"/>
      <c r="AX79" s="433"/>
      <c r="AY79" s="433"/>
      <c r="AZ79" s="433"/>
      <c r="BA79" s="433"/>
      <c r="BB79" s="433"/>
      <c r="BC79" s="433"/>
      <c r="BD79" s="433"/>
    </row>
    <row r="80" spans="1:56">
      <c r="A80" s="35"/>
      <c r="B80" s="35" t="s">
        <v>255</v>
      </c>
      <c r="C80" s="35"/>
      <c r="D80" s="35"/>
      <c r="E80" s="35"/>
      <c r="F80" s="35"/>
      <c r="G80" s="35"/>
      <c r="H80" s="35"/>
      <c r="I80" s="35"/>
      <c r="J80" s="35"/>
      <c r="K80" s="35"/>
      <c r="L80" s="26" t="e">
        <f t="shared" si="3"/>
        <v>#N/A</v>
      </c>
      <c r="M80" s="53" t="s">
        <v>189</v>
      </c>
      <c r="N80" s="1" t="str">
        <f t="shared" ref="N80:N85" si="7">O6</f>
        <v>近隣施工実績</v>
      </c>
      <c r="O80" s="607" t="e">
        <f>CONCATENATE("　○地理的条件（近隣地域での施工実績）　（様式-",L80,"）")</f>
        <v>#N/A</v>
      </c>
      <c r="P80" s="608"/>
      <c r="Q80" s="608"/>
      <c r="R80" s="608"/>
      <c r="S80" s="608"/>
      <c r="T80" s="608"/>
      <c r="U80" s="608"/>
      <c r="V80" s="609"/>
      <c r="W80" s="35"/>
      <c r="X80" s="35"/>
      <c r="Y80" s="35"/>
      <c r="Z80" s="35"/>
      <c r="AA80" s="35"/>
      <c r="AB80" s="35"/>
      <c r="AC80" s="35"/>
      <c r="AD80" s="35"/>
      <c r="AE80" s="35"/>
      <c r="AF80" s="35"/>
      <c r="AG80" s="35"/>
      <c r="AH80" s="35"/>
      <c r="AI80" s="35"/>
      <c r="AJ80" s="35"/>
      <c r="AK80" s="433"/>
      <c r="AL80" s="433"/>
      <c r="AM80" s="433"/>
      <c r="AN80" s="433"/>
      <c r="AO80" s="433"/>
      <c r="AP80" s="433"/>
      <c r="AQ80" s="433"/>
      <c r="AR80" s="433"/>
      <c r="AS80" s="433"/>
      <c r="AT80" s="433"/>
      <c r="AU80" s="433"/>
      <c r="AV80" s="433"/>
      <c r="AW80" s="433"/>
      <c r="AX80" s="433"/>
      <c r="AY80" s="433"/>
      <c r="AZ80" s="433"/>
      <c r="BA80" s="433"/>
      <c r="BB80" s="433"/>
      <c r="BC80" s="433"/>
      <c r="BD80" s="433"/>
    </row>
    <row r="81" spans="1:56">
      <c r="A81" s="35"/>
      <c r="B81" s="35" t="s">
        <v>300</v>
      </c>
      <c r="C81" s="35"/>
      <c r="D81" s="35"/>
      <c r="E81" s="35"/>
      <c r="F81" s="35"/>
      <c r="G81" s="35"/>
      <c r="H81" s="35"/>
      <c r="I81" s="35"/>
      <c r="J81" s="35"/>
      <c r="K81" s="35"/>
      <c r="L81" s="26" t="e">
        <f t="shared" si="3"/>
        <v>#N/A</v>
      </c>
      <c r="M81" s="54"/>
      <c r="N81" s="1" t="str">
        <f t="shared" si="7"/>
        <v>会社所在地</v>
      </c>
      <c r="O81" s="607" t="e">
        <f>CONCATENATE("　○地理的条件（会社所在地）　（様式-",L81,"）")</f>
        <v>#N/A</v>
      </c>
      <c r="P81" s="608"/>
      <c r="Q81" s="608"/>
      <c r="R81" s="608"/>
      <c r="S81" s="608"/>
      <c r="T81" s="608"/>
      <c r="U81" s="608"/>
      <c r="V81" s="609"/>
      <c r="W81" s="35"/>
      <c r="X81" s="35"/>
      <c r="Y81" s="35"/>
      <c r="Z81" s="35"/>
      <c r="AA81" s="35"/>
      <c r="AB81" s="35"/>
      <c r="AC81" s="35"/>
      <c r="AD81" s="35"/>
      <c r="AE81" s="35"/>
      <c r="AF81" s="35"/>
      <c r="AG81" s="35"/>
      <c r="AH81" s="35"/>
      <c r="AI81" s="35"/>
      <c r="AJ81" s="35"/>
      <c r="AK81" s="433"/>
      <c r="AL81" s="433"/>
      <c r="AM81" s="433"/>
      <c r="AN81" s="433"/>
      <c r="AO81" s="433"/>
      <c r="AP81" s="433"/>
      <c r="AQ81" s="433"/>
      <c r="AR81" s="433"/>
      <c r="AS81" s="433"/>
      <c r="AT81" s="433"/>
      <c r="AU81" s="433"/>
      <c r="AV81" s="433"/>
      <c r="AW81" s="433"/>
      <c r="AX81" s="433"/>
      <c r="AY81" s="433"/>
      <c r="AZ81" s="433"/>
      <c r="BA81" s="433"/>
      <c r="BB81" s="433"/>
      <c r="BC81" s="433"/>
      <c r="BD81" s="433"/>
    </row>
    <row r="82" spans="1:56">
      <c r="A82" s="35"/>
      <c r="B82" s="35" t="s">
        <v>301</v>
      </c>
      <c r="C82" s="35"/>
      <c r="D82" s="35"/>
      <c r="E82" s="35"/>
      <c r="F82" s="35"/>
      <c r="G82" s="35"/>
      <c r="H82" s="35"/>
      <c r="I82" s="35"/>
      <c r="J82" s="35"/>
      <c r="K82" s="35"/>
      <c r="L82" s="26" t="e">
        <f t="shared" si="3"/>
        <v>#N/A</v>
      </c>
      <c r="M82" s="54"/>
      <c r="N82" s="1" t="str">
        <f t="shared" si="7"/>
        <v>工場・会社所在地</v>
      </c>
      <c r="O82" s="607" t="e">
        <f>CONCATENATE("　○地理的条件（橋梁用桁製作の機能を有する工場及び建設業法上の営業所所在地）　（様式-",L82,"）")</f>
        <v>#N/A</v>
      </c>
      <c r="P82" s="608"/>
      <c r="Q82" s="608"/>
      <c r="R82" s="608"/>
      <c r="S82" s="608"/>
      <c r="T82" s="608"/>
      <c r="U82" s="608"/>
      <c r="V82" s="609"/>
      <c r="W82" s="35"/>
      <c r="X82" s="35"/>
      <c r="Y82" s="35"/>
      <c r="Z82" s="35"/>
      <c r="AA82" s="35"/>
      <c r="AB82" s="35"/>
      <c r="AC82" s="35"/>
      <c r="AD82" s="35"/>
      <c r="AE82" s="35"/>
      <c r="AF82" s="35"/>
      <c r="AG82" s="35"/>
      <c r="AH82" s="35"/>
      <c r="AI82" s="35"/>
      <c r="AJ82" s="35"/>
      <c r="AK82" s="433"/>
      <c r="AL82" s="433"/>
      <c r="AM82" s="433"/>
      <c r="AN82" s="433"/>
      <c r="AO82" s="433"/>
      <c r="AP82" s="433"/>
      <c r="AQ82" s="433"/>
      <c r="AR82" s="433"/>
      <c r="AS82" s="433"/>
      <c r="AT82" s="433"/>
      <c r="AU82" s="433"/>
      <c r="AV82" s="433"/>
      <c r="AW82" s="433"/>
      <c r="AX82" s="433"/>
      <c r="AY82" s="433"/>
      <c r="AZ82" s="433"/>
      <c r="BA82" s="433"/>
      <c r="BB82" s="433"/>
      <c r="BC82" s="433"/>
      <c r="BD82" s="433"/>
    </row>
    <row r="83" spans="1:56" ht="14.25">
      <c r="A83" s="36" t="s">
        <v>262</v>
      </c>
      <c r="B83" s="35"/>
      <c r="C83" s="35"/>
      <c r="D83" s="35"/>
      <c r="E83" s="35"/>
      <c r="F83" s="35"/>
      <c r="G83" s="35"/>
      <c r="H83" s="35"/>
      <c r="I83" s="35"/>
      <c r="J83" s="35"/>
      <c r="K83" s="35"/>
      <c r="L83" s="26" t="e">
        <f t="shared" si="3"/>
        <v>#N/A</v>
      </c>
      <c r="M83" s="54"/>
      <c r="N83" s="1" t="str">
        <f t="shared" si="7"/>
        <v>サポート拠点</v>
      </c>
      <c r="O83" s="607" t="e">
        <f>CONCATENATE("　○地理的条件（サポート拠点の所在地及び技術者の在籍）　（様式-",L83,"）")</f>
        <v>#N/A</v>
      </c>
      <c r="P83" s="608"/>
      <c r="Q83" s="608"/>
      <c r="R83" s="608"/>
      <c r="S83" s="608"/>
      <c r="T83" s="608"/>
      <c r="U83" s="608"/>
      <c r="V83" s="609"/>
      <c r="W83" s="35"/>
      <c r="X83" s="35"/>
      <c r="Y83" s="35"/>
      <c r="Z83" s="35"/>
      <c r="AA83" s="35"/>
      <c r="AB83" s="35"/>
      <c r="AC83" s="35"/>
      <c r="AD83" s="35"/>
      <c r="AE83" s="35"/>
      <c r="AF83" s="35"/>
      <c r="AG83" s="35"/>
      <c r="AH83" s="35"/>
      <c r="AI83" s="35"/>
      <c r="AJ83" s="35"/>
      <c r="AK83" s="433"/>
      <c r="AL83" s="433"/>
      <c r="AM83" s="433"/>
      <c r="AN83" s="433"/>
      <c r="AO83" s="433"/>
      <c r="AP83" s="433"/>
      <c r="AQ83" s="433"/>
      <c r="AR83" s="433"/>
      <c r="AS83" s="433"/>
      <c r="AT83" s="433"/>
      <c r="AU83" s="433"/>
      <c r="AV83" s="433"/>
      <c r="AW83" s="433"/>
      <c r="AX83" s="433"/>
      <c r="AY83" s="433"/>
      <c r="AZ83" s="433"/>
      <c r="BA83" s="433"/>
      <c r="BB83" s="433"/>
      <c r="BC83" s="433"/>
      <c r="BD83" s="433"/>
    </row>
    <row r="84" spans="1:56">
      <c r="A84" s="35"/>
      <c r="B84" s="35"/>
      <c r="C84" s="35"/>
      <c r="D84" s="35"/>
      <c r="E84" s="35"/>
      <c r="F84" s="35"/>
      <c r="G84" s="35"/>
      <c r="H84" s="35"/>
      <c r="I84" s="35"/>
      <c r="J84" s="35"/>
      <c r="K84" s="35"/>
      <c r="L84" s="26" t="e">
        <f t="shared" si="3"/>
        <v>#N/A</v>
      </c>
      <c r="M84" s="54"/>
      <c r="N84" s="1" t="str">
        <f t="shared" si="7"/>
        <v>-</v>
      </c>
      <c r="O84" s="607" t="s">
        <v>192</v>
      </c>
      <c r="P84" s="608"/>
      <c r="Q84" s="608"/>
      <c r="R84" s="608"/>
      <c r="S84" s="608"/>
      <c r="T84" s="608"/>
      <c r="U84" s="608"/>
      <c r="V84" s="609"/>
      <c r="W84" s="35"/>
      <c r="X84" s="35"/>
      <c r="Y84" s="35"/>
      <c r="Z84" s="35"/>
      <c r="AA84" s="35"/>
      <c r="AB84" s="35"/>
      <c r="AC84" s="35"/>
      <c r="AD84" s="35"/>
      <c r="AE84" s="35"/>
      <c r="AF84" s="35"/>
      <c r="AG84" s="35"/>
      <c r="AH84" s="35"/>
      <c r="AI84" s="35"/>
      <c r="AJ84" s="35"/>
      <c r="AK84" s="433"/>
      <c r="AL84" s="433"/>
      <c r="AM84" s="433"/>
      <c r="AN84" s="433"/>
      <c r="AO84" s="433"/>
      <c r="AP84" s="433"/>
      <c r="AQ84" s="433"/>
      <c r="AR84" s="433"/>
      <c r="AS84" s="433"/>
      <c r="AT84" s="433"/>
      <c r="AU84" s="433"/>
      <c r="AV84" s="433"/>
      <c r="AW84" s="433"/>
      <c r="AX84" s="433"/>
      <c r="AY84" s="433"/>
      <c r="AZ84" s="433"/>
      <c r="BA84" s="433"/>
      <c r="BB84" s="433"/>
      <c r="BC84" s="433"/>
      <c r="BD84" s="433"/>
    </row>
    <row r="85" spans="1:56" ht="14.25" thickBot="1">
      <c r="A85" s="35"/>
      <c r="B85" s="35"/>
      <c r="C85" s="35"/>
      <c r="D85" s="35"/>
      <c r="E85" s="35"/>
      <c r="F85" s="35"/>
      <c r="G85" s="35"/>
      <c r="H85" s="35"/>
      <c r="I85" s="35"/>
      <c r="J85" s="35"/>
      <c r="K85" s="35"/>
      <c r="L85" s="26" t="e">
        <f t="shared" si="3"/>
        <v>#N/A</v>
      </c>
      <c r="M85" s="55"/>
      <c r="N85" s="1">
        <f t="shared" si="7"/>
        <v>0</v>
      </c>
      <c r="O85" s="619" t="s">
        <v>201</v>
      </c>
      <c r="P85" s="620"/>
      <c r="Q85" s="620"/>
      <c r="R85" s="620"/>
      <c r="S85" s="620"/>
      <c r="T85" s="620"/>
      <c r="U85" s="620"/>
      <c r="V85" s="621"/>
      <c r="W85" s="35"/>
      <c r="X85" s="35"/>
      <c r="Y85" s="35"/>
      <c r="Z85" s="35"/>
      <c r="AA85" s="35"/>
      <c r="AB85" s="35"/>
      <c r="AC85" s="35"/>
      <c r="AD85" s="35"/>
      <c r="AE85" s="35"/>
      <c r="AF85" s="35"/>
      <c r="AG85" s="35"/>
      <c r="AH85" s="35"/>
      <c r="AI85" s="35"/>
      <c r="AJ85" s="35"/>
      <c r="AK85" s="433"/>
      <c r="AL85" s="433"/>
      <c r="AM85" s="433"/>
      <c r="AN85" s="433"/>
      <c r="AO85" s="433"/>
      <c r="AP85" s="433"/>
      <c r="AQ85" s="433"/>
      <c r="AR85" s="433"/>
      <c r="AS85" s="433"/>
      <c r="AT85" s="433"/>
      <c r="AU85" s="433"/>
      <c r="AV85" s="433"/>
      <c r="AW85" s="433"/>
      <c r="AX85" s="433"/>
      <c r="AY85" s="433"/>
      <c r="AZ85" s="433"/>
      <c r="BA85" s="433"/>
      <c r="BB85" s="433"/>
      <c r="BC85" s="433"/>
      <c r="BD85" s="433"/>
    </row>
    <row r="86" spans="1:56" ht="14.25" thickTop="1">
      <c r="A86" s="35"/>
      <c r="B86" s="35"/>
      <c r="C86" s="35"/>
      <c r="D86" s="35"/>
      <c r="E86" s="35"/>
      <c r="F86" s="35"/>
      <c r="G86" s="35"/>
      <c r="H86" s="35"/>
      <c r="I86" s="35"/>
      <c r="J86" s="35"/>
      <c r="K86" s="35"/>
      <c r="L86" s="35"/>
      <c r="M86" s="35"/>
      <c r="N86" s="35"/>
      <c r="O86" s="35"/>
      <c r="P86" s="35"/>
      <c r="Q86" s="35"/>
      <c r="R86" s="35"/>
      <c r="S86" s="35"/>
      <c r="T86" s="35"/>
      <c r="U86" s="178"/>
      <c r="V86" s="35"/>
      <c r="W86" s="35"/>
      <c r="X86" s="35"/>
      <c r="Y86" s="35"/>
      <c r="Z86" s="35"/>
      <c r="AA86" s="35"/>
      <c r="AB86" s="35"/>
      <c r="AC86" s="35"/>
      <c r="AD86" s="35"/>
      <c r="AE86" s="35"/>
      <c r="AF86" s="35"/>
      <c r="AG86" s="35"/>
      <c r="AH86" s="35"/>
      <c r="AI86" s="35"/>
      <c r="AJ86" s="35"/>
      <c r="AK86" s="433"/>
      <c r="AL86" s="433"/>
      <c r="AM86" s="433"/>
      <c r="AN86" s="433"/>
      <c r="AO86" s="433"/>
      <c r="AP86" s="433"/>
      <c r="AQ86" s="433"/>
      <c r="AR86" s="433"/>
      <c r="AS86" s="433"/>
      <c r="AT86" s="433"/>
      <c r="AU86" s="433"/>
      <c r="AV86" s="433"/>
      <c r="AW86" s="433"/>
      <c r="AX86" s="433"/>
      <c r="AY86" s="433"/>
      <c r="AZ86" s="433"/>
      <c r="BA86" s="433"/>
      <c r="BB86" s="433"/>
      <c r="BC86" s="433"/>
      <c r="BD86" s="433"/>
    </row>
    <row r="87" spans="1:56">
      <c r="A87" s="35"/>
      <c r="B87" s="35"/>
      <c r="C87" s="35"/>
      <c r="D87" s="35"/>
      <c r="E87" s="35"/>
      <c r="F87" s="35"/>
      <c r="G87" s="35"/>
      <c r="H87" s="35"/>
      <c r="I87" s="35"/>
      <c r="J87" s="35"/>
      <c r="K87" s="35"/>
      <c r="L87" s="35"/>
      <c r="M87" s="35"/>
      <c r="N87" s="35"/>
      <c r="O87" s="35"/>
      <c r="P87" s="35"/>
      <c r="Q87" s="35"/>
      <c r="R87" s="35"/>
      <c r="S87" s="35"/>
      <c r="T87" s="35"/>
      <c r="U87" s="178"/>
      <c r="V87" s="35"/>
      <c r="W87" s="35"/>
      <c r="X87" s="35"/>
      <c r="Y87" s="35"/>
      <c r="Z87" s="35"/>
      <c r="AA87" s="35"/>
      <c r="AB87" s="35"/>
      <c r="AC87" s="35"/>
      <c r="AD87" s="35"/>
      <c r="AE87" s="35"/>
      <c r="AF87" s="35"/>
      <c r="AG87" s="35"/>
      <c r="AH87" s="35"/>
      <c r="AI87" s="35"/>
      <c r="AJ87" s="35"/>
      <c r="AK87" s="433"/>
      <c r="AL87" s="433"/>
      <c r="AM87" s="433"/>
      <c r="AN87" s="433"/>
      <c r="AO87" s="433"/>
      <c r="AP87" s="433"/>
      <c r="AQ87" s="433"/>
      <c r="AR87" s="433"/>
      <c r="AS87" s="433"/>
      <c r="AT87" s="433"/>
      <c r="AU87" s="433"/>
      <c r="AV87" s="433"/>
      <c r="AW87" s="433"/>
      <c r="AX87" s="433"/>
      <c r="AY87" s="433"/>
      <c r="AZ87" s="433"/>
      <c r="BA87" s="433"/>
      <c r="BB87" s="433"/>
      <c r="BC87" s="433"/>
      <c r="BD87" s="433"/>
    </row>
    <row r="88" spans="1:56">
      <c r="A88" s="35"/>
      <c r="B88" s="35"/>
      <c r="C88" s="35"/>
      <c r="D88" s="35"/>
      <c r="E88" s="35"/>
      <c r="F88" s="35"/>
      <c r="G88" s="35"/>
      <c r="H88" s="35"/>
      <c r="I88" s="35"/>
      <c r="J88" s="35"/>
      <c r="K88" s="35"/>
      <c r="L88" s="35"/>
      <c r="M88" s="35"/>
      <c r="N88" s="35"/>
      <c r="O88" s="35"/>
      <c r="P88" s="35"/>
      <c r="Q88" s="35"/>
      <c r="R88" s="35"/>
      <c r="S88" s="35"/>
      <c r="T88" s="35"/>
      <c r="U88" s="178"/>
      <c r="V88" s="35"/>
      <c r="W88" s="35"/>
      <c r="X88" s="35"/>
      <c r="Y88" s="35"/>
      <c r="Z88" s="35"/>
      <c r="AA88" s="35"/>
      <c r="AB88" s="35"/>
      <c r="AC88" s="35"/>
      <c r="AD88" s="35"/>
      <c r="AE88" s="35"/>
      <c r="AF88" s="35"/>
      <c r="AG88" s="35"/>
      <c r="AH88" s="35"/>
      <c r="AI88" s="35"/>
      <c r="AJ88" s="35"/>
      <c r="AK88" s="433"/>
      <c r="AL88" s="433"/>
      <c r="AM88" s="433"/>
      <c r="AN88" s="433"/>
      <c r="AO88" s="433"/>
      <c r="AP88" s="433"/>
      <c r="AQ88" s="433"/>
      <c r="AR88" s="433"/>
      <c r="AS88" s="433"/>
      <c r="AT88" s="433"/>
      <c r="AU88" s="433"/>
      <c r="AV88" s="433"/>
      <c r="AW88" s="433"/>
      <c r="AX88" s="433"/>
      <c r="AY88" s="433"/>
      <c r="AZ88" s="433"/>
      <c r="BA88" s="433"/>
      <c r="BB88" s="433"/>
      <c r="BC88" s="433"/>
      <c r="BD88" s="433"/>
    </row>
    <row r="89" spans="1:56">
      <c r="A89" s="35"/>
      <c r="B89" s="35"/>
      <c r="C89" s="35"/>
      <c r="D89" s="35"/>
      <c r="E89" s="35"/>
      <c r="F89" s="35"/>
      <c r="G89" s="35"/>
      <c r="H89" s="35"/>
      <c r="I89" s="35"/>
      <c r="J89" s="35"/>
      <c r="K89" s="35"/>
      <c r="L89" s="35"/>
      <c r="M89" s="35"/>
      <c r="N89" s="35"/>
      <c r="O89" s="35"/>
      <c r="P89" s="35"/>
      <c r="Q89" s="35"/>
      <c r="R89" s="35"/>
      <c r="S89" s="35"/>
      <c r="T89" s="35"/>
      <c r="U89" s="178"/>
      <c r="V89" s="35"/>
      <c r="W89" s="35"/>
      <c r="X89" s="35"/>
      <c r="Y89" s="35"/>
      <c r="Z89" s="35"/>
      <c r="AA89" s="35"/>
      <c r="AB89" s="35"/>
      <c r="AC89" s="35"/>
      <c r="AD89" s="35"/>
      <c r="AE89" s="35"/>
      <c r="AF89" s="35"/>
      <c r="AG89" s="35"/>
      <c r="AH89" s="35"/>
      <c r="AI89" s="35"/>
      <c r="AJ89" s="35"/>
      <c r="AK89" s="433"/>
      <c r="AL89" s="433"/>
      <c r="AM89" s="433"/>
      <c r="AN89" s="433"/>
      <c r="AO89" s="433"/>
      <c r="AP89" s="433"/>
      <c r="AQ89" s="433"/>
      <c r="AR89" s="433"/>
      <c r="AS89" s="433"/>
      <c r="AT89" s="433"/>
      <c r="AU89" s="433"/>
      <c r="AV89" s="433"/>
      <c r="AW89" s="433"/>
      <c r="AX89" s="433"/>
      <c r="AY89" s="433"/>
      <c r="AZ89" s="433"/>
      <c r="BA89" s="433"/>
      <c r="BB89" s="433"/>
      <c r="BC89" s="433"/>
      <c r="BD89" s="433"/>
    </row>
    <row r="90" spans="1:56">
      <c r="A90" s="35"/>
      <c r="B90" s="35"/>
      <c r="C90" s="35"/>
      <c r="D90" s="35"/>
      <c r="E90" s="35"/>
      <c r="F90" s="35"/>
      <c r="G90" s="35"/>
      <c r="H90" s="35"/>
      <c r="I90" s="35"/>
      <c r="J90" s="35"/>
      <c r="K90" s="35"/>
      <c r="L90" s="35"/>
      <c r="M90" s="35"/>
      <c r="N90" s="35"/>
      <c r="O90" s="35"/>
      <c r="P90" s="35"/>
      <c r="Q90" s="35"/>
      <c r="R90" s="35"/>
      <c r="S90" s="35"/>
      <c r="T90" s="35"/>
      <c r="U90" s="178"/>
      <c r="V90" s="35"/>
      <c r="W90" s="35"/>
      <c r="X90" s="35"/>
      <c r="Y90" s="35"/>
      <c r="Z90" s="35"/>
      <c r="AA90" s="35"/>
      <c r="AB90" s="35"/>
      <c r="AC90" s="35"/>
      <c r="AD90" s="35"/>
      <c r="AE90" s="35"/>
      <c r="AF90" s="35"/>
      <c r="AG90" s="35"/>
      <c r="AH90" s="35"/>
      <c r="AI90" s="35"/>
      <c r="AJ90" s="35"/>
      <c r="AK90" s="433"/>
      <c r="AL90" s="433"/>
      <c r="AM90" s="433"/>
      <c r="AN90" s="433"/>
      <c r="AO90" s="433"/>
      <c r="AP90" s="433"/>
      <c r="AQ90" s="433"/>
      <c r="AR90" s="433"/>
      <c r="AS90" s="433"/>
      <c r="AT90" s="433"/>
      <c r="AU90" s="433"/>
      <c r="AV90" s="433"/>
      <c r="AW90" s="433"/>
      <c r="AX90" s="433"/>
      <c r="AY90" s="433"/>
      <c r="AZ90" s="433"/>
      <c r="BA90" s="433"/>
      <c r="BB90" s="433"/>
      <c r="BC90" s="433"/>
      <c r="BD90" s="433"/>
    </row>
    <row r="91" spans="1:56">
      <c r="A91" s="35"/>
      <c r="B91" s="35"/>
      <c r="C91" s="35"/>
      <c r="D91" s="35"/>
      <c r="E91" s="35"/>
      <c r="F91" s="35"/>
      <c r="G91" s="35"/>
      <c r="H91" s="35"/>
      <c r="I91" s="35"/>
      <c r="J91" s="35"/>
      <c r="K91" s="35"/>
      <c r="L91" s="35"/>
      <c r="M91" s="35"/>
      <c r="N91" s="35"/>
      <c r="O91" s="35"/>
      <c r="P91" s="35"/>
      <c r="Q91" s="35"/>
      <c r="R91" s="35"/>
      <c r="S91" s="35"/>
      <c r="T91" s="35"/>
      <c r="U91" s="178"/>
      <c r="V91" s="35"/>
      <c r="W91" s="35"/>
      <c r="X91" s="35"/>
      <c r="Y91" s="35"/>
      <c r="Z91" s="35"/>
      <c r="AA91" s="35"/>
      <c r="AB91" s="35"/>
      <c r="AC91" s="35"/>
      <c r="AD91" s="35"/>
      <c r="AE91" s="35"/>
      <c r="AF91" s="35"/>
      <c r="AG91" s="35"/>
      <c r="AH91" s="35"/>
      <c r="AI91" s="35"/>
      <c r="AJ91" s="35"/>
      <c r="AK91" s="433"/>
      <c r="AL91" s="433"/>
      <c r="AM91" s="433"/>
      <c r="AN91" s="433"/>
      <c r="AO91" s="433"/>
      <c r="AP91" s="433"/>
      <c r="AQ91" s="433"/>
      <c r="AR91" s="433"/>
      <c r="AS91" s="433"/>
      <c r="AT91" s="433"/>
      <c r="AU91" s="433"/>
      <c r="AV91" s="433"/>
      <c r="AW91" s="433"/>
      <c r="AX91" s="433"/>
      <c r="AY91" s="433"/>
      <c r="AZ91" s="433"/>
      <c r="BA91" s="433"/>
      <c r="BB91" s="433"/>
      <c r="BC91" s="433"/>
      <c r="BD91" s="433"/>
    </row>
    <row r="92" spans="1:56">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433"/>
      <c r="AL92" s="433"/>
      <c r="AM92" s="433"/>
      <c r="AN92" s="433"/>
      <c r="AO92" s="433"/>
      <c r="AP92" s="433"/>
      <c r="AQ92" s="433"/>
      <c r="AR92" s="433"/>
      <c r="AS92" s="433"/>
      <c r="AT92" s="433"/>
      <c r="AU92" s="433"/>
      <c r="AV92" s="433"/>
      <c r="AW92" s="433"/>
      <c r="AX92" s="433"/>
      <c r="AY92" s="433"/>
      <c r="AZ92" s="433"/>
      <c r="BA92" s="433"/>
      <c r="BB92" s="433"/>
      <c r="BC92" s="433"/>
      <c r="BD92" s="433"/>
    </row>
    <row r="93" spans="1:56">
      <c r="A93" s="35"/>
      <c r="B93" s="35"/>
      <c r="C93" s="35"/>
      <c r="D93" s="35"/>
      <c r="E93" s="35"/>
      <c r="F93" s="35"/>
      <c r="G93" s="35"/>
      <c r="H93" s="35"/>
      <c r="I93" s="35"/>
      <c r="J93" s="35"/>
      <c r="K93" s="35"/>
      <c r="L93" s="35"/>
      <c r="M93" s="35"/>
      <c r="N93" s="35"/>
      <c r="O93" s="35"/>
      <c r="P93" s="35"/>
      <c r="Q93" s="35"/>
      <c r="R93" s="35"/>
      <c r="S93" s="35"/>
      <c r="T93" s="35"/>
      <c r="U93" s="178"/>
      <c r="V93" s="35"/>
      <c r="W93" s="35"/>
      <c r="X93" s="35"/>
      <c r="Y93" s="35"/>
      <c r="Z93" s="35"/>
      <c r="AA93" s="35"/>
      <c r="AB93" s="35"/>
      <c r="AC93" s="35"/>
      <c r="AD93" s="35"/>
      <c r="AE93" s="35"/>
      <c r="AF93" s="35"/>
      <c r="AG93" s="35"/>
      <c r="AH93" s="35"/>
      <c r="AI93" s="35"/>
      <c r="AJ93" s="35"/>
      <c r="AK93" s="433"/>
      <c r="AL93" s="433"/>
      <c r="AM93" s="433"/>
      <c r="AN93" s="433"/>
      <c r="AO93" s="433"/>
      <c r="AP93" s="433"/>
      <c r="AQ93" s="433"/>
      <c r="AR93" s="433"/>
      <c r="AS93" s="433"/>
      <c r="AT93" s="433"/>
      <c r="AU93" s="433"/>
      <c r="AV93" s="433"/>
      <c r="AW93" s="433"/>
      <c r="AX93" s="433"/>
      <c r="AY93" s="433"/>
      <c r="AZ93" s="433"/>
      <c r="BA93" s="433"/>
      <c r="BB93" s="433"/>
      <c r="BC93" s="433"/>
      <c r="BD93" s="433"/>
    </row>
    <row r="94" spans="1:56">
      <c r="A94" s="56"/>
      <c r="B94" s="56"/>
      <c r="C94" s="56"/>
      <c r="D94" s="56"/>
      <c r="E94" s="56"/>
      <c r="F94" s="56"/>
      <c r="G94" s="56"/>
      <c r="H94" s="56"/>
      <c r="I94" s="56"/>
      <c r="J94" s="56"/>
      <c r="K94" s="56"/>
      <c r="L94" s="56"/>
      <c r="M94" s="56"/>
      <c r="N94" s="56"/>
      <c r="O94" s="56"/>
      <c r="P94" s="56"/>
      <c r="Q94" s="56"/>
      <c r="R94" s="56"/>
      <c r="S94" s="56"/>
      <c r="T94" s="56"/>
      <c r="U94" s="195"/>
      <c r="V94" s="56"/>
      <c r="W94" s="56"/>
      <c r="X94" s="56"/>
      <c r="Y94" s="56"/>
      <c r="Z94" s="56"/>
      <c r="AA94" s="56"/>
      <c r="AB94" s="56"/>
      <c r="AC94" s="56"/>
      <c r="AD94" s="56"/>
      <c r="AE94" s="56"/>
      <c r="AF94" s="56"/>
      <c r="AG94" s="56"/>
      <c r="AH94" s="56"/>
      <c r="AI94" s="56"/>
      <c r="AJ94" s="56"/>
    </row>
    <row r="95" spans="1:56">
      <c r="A95" s="56"/>
      <c r="B95" s="56"/>
      <c r="C95" s="56"/>
      <c r="D95" s="56"/>
      <c r="E95" s="56"/>
      <c r="F95" s="56"/>
      <c r="G95" s="56"/>
      <c r="H95" s="56"/>
      <c r="I95" s="56"/>
      <c r="J95" s="56"/>
      <c r="K95" s="56"/>
      <c r="L95" s="56"/>
      <c r="M95" s="56"/>
      <c r="N95" s="56"/>
      <c r="O95" s="56"/>
      <c r="P95" s="56"/>
      <c r="Q95" s="56"/>
      <c r="R95" s="56"/>
      <c r="S95" s="56"/>
      <c r="T95" s="56"/>
      <c r="U95" s="195"/>
      <c r="V95" s="56"/>
      <c r="W95" s="56"/>
      <c r="X95" s="56"/>
      <c r="Y95" s="56"/>
      <c r="Z95" s="56"/>
      <c r="AA95" s="56"/>
      <c r="AB95" s="56"/>
      <c r="AC95" s="56"/>
      <c r="AD95" s="56"/>
      <c r="AE95" s="56"/>
      <c r="AF95" s="56"/>
      <c r="AG95" s="56"/>
      <c r="AH95" s="56"/>
      <c r="AI95" s="56"/>
      <c r="AJ95" s="56"/>
    </row>
    <row r="96" spans="1:56">
      <c r="A96" s="56"/>
      <c r="B96" s="56"/>
      <c r="C96" s="56"/>
      <c r="D96" s="56"/>
      <c r="E96" s="56"/>
      <c r="F96" s="56"/>
      <c r="G96" s="56"/>
      <c r="H96" s="56"/>
      <c r="I96" s="56"/>
      <c r="J96" s="56"/>
      <c r="K96" s="56"/>
      <c r="L96" s="56"/>
      <c r="M96" s="56"/>
      <c r="N96" s="56"/>
      <c r="O96" s="56"/>
      <c r="P96" s="56"/>
      <c r="Q96" s="56"/>
      <c r="R96" s="56"/>
      <c r="S96" s="56"/>
      <c r="T96" s="56"/>
      <c r="U96" s="195"/>
      <c r="V96" s="56"/>
      <c r="W96" s="56"/>
      <c r="X96" s="56"/>
      <c r="Y96" s="56"/>
      <c r="Z96" s="56"/>
      <c r="AA96" s="56"/>
      <c r="AB96" s="56"/>
      <c r="AC96" s="56"/>
      <c r="AD96" s="56"/>
      <c r="AE96" s="56"/>
      <c r="AF96" s="56"/>
      <c r="AG96" s="56"/>
      <c r="AH96" s="56"/>
      <c r="AI96" s="56"/>
      <c r="AJ96" s="56"/>
    </row>
    <row r="97" spans="1:36">
      <c r="A97" s="56"/>
      <c r="B97" s="56"/>
      <c r="C97" s="56"/>
      <c r="D97" s="56"/>
      <c r="E97" s="56"/>
      <c r="F97" s="56"/>
      <c r="G97" s="56"/>
      <c r="H97" s="56"/>
      <c r="I97" s="56"/>
      <c r="J97" s="56"/>
      <c r="K97" s="56"/>
      <c r="L97" s="56"/>
      <c r="M97" s="56"/>
      <c r="N97" s="56"/>
      <c r="O97" s="56"/>
      <c r="P97" s="56"/>
      <c r="Q97" s="56"/>
      <c r="R97" s="56"/>
      <c r="S97" s="56"/>
      <c r="T97" s="56"/>
      <c r="U97" s="195"/>
      <c r="V97" s="56"/>
      <c r="W97" s="56"/>
      <c r="X97" s="56"/>
      <c r="Y97" s="56"/>
      <c r="Z97" s="56"/>
      <c r="AA97" s="56"/>
      <c r="AB97" s="56"/>
      <c r="AC97" s="56"/>
      <c r="AD97" s="56"/>
      <c r="AE97" s="56"/>
      <c r="AF97" s="56"/>
      <c r="AG97" s="56"/>
      <c r="AH97" s="56"/>
      <c r="AI97" s="56"/>
      <c r="AJ97" s="56"/>
    </row>
    <row r="98" spans="1:36">
      <c r="A98" s="56"/>
      <c r="B98" s="56"/>
      <c r="C98" s="56"/>
      <c r="D98" s="56"/>
      <c r="E98" s="56"/>
      <c r="F98" s="56"/>
      <c r="G98" s="56"/>
      <c r="H98" s="56"/>
      <c r="I98" s="56"/>
      <c r="J98" s="56"/>
      <c r="K98" s="56"/>
      <c r="L98" s="56"/>
      <c r="M98" s="56"/>
      <c r="N98" s="56"/>
      <c r="O98" s="56"/>
      <c r="P98" s="56"/>
      <c r="Q98" s="56"/>
      <c r="R98" s="56"/>
      <c r="S98" s="56"/>
      <c r="T98" s="56"/>
      <c r="U98" s="195"/>
      <c r="V98" s="56"/>
      <c r="W98" s="56"/>
      <c r="X98" s="56"/>
      <c r="Y98" s="56"/>
      <c r="Z98" s="56"/>
      <c r="AA98" s="56"/>
      <c r="AB98" s="56"/>
      <c r="AC98" s="56"/>
      <c r="AD98" s="56"/>
      <c r="AE98" s="56"/>
      <c r="AF98" s="56"/>
      <c r="AG98" s="56"/>
      <c r="AH98" s="56"/>
      <c r="AI98" s="56"/>
      <c r="AJ98" s="56"/>
    </row>
    <row r="99" spans="1:36">
      <c r="A99" s="56"/>
      <c r="B99" s="56"/>
      <c r="C99" s="56"/>
      <c r="D99" s="56"/>
      <c r="E99" s="56"/>
      <c r="F99" s="56"/>
      <c r="G99" s="56"/>
      <c r="H99" s="56"/>
      <c r="I99" s="56"/>
      <c r="J99" s="56"/>
      <c r="K99" s="56"/>
      <c r="L99" s="56"/>
      <c r="M99" s="56"/>
      <c r="N99" s="56"/>
      <c r="O99" s="56"/>
      <c r="P99" s="56"/>
      <c r="Q99" s="56"/>
      <c r="R99" s="56"/>
      <c r="S99" s="56"/>
      <c r="T99" s="56"/>
      <c r="U99" s="195"/>
      <c r="V99" s="56"/>
      <c r="W99" s="56"/>
      <c r="X99" s="56"/>
      <c r="Y99" s="56"/>
      <c r="Z99" s="56"/>
      <c r="AA99" s="56"/>
      <c r="AB99" s="56"/>
      <c r="AC99" s="56"/>
      <c r="AD99" s="56"/>
      <c r="AE99" s="56"/>
      <c r="AF99" s="56"/>
      <c r="AG99" s="56"/>
      <c r="AH99" s="56"/>
      <c r="AI99" s="56"/>
      <c r="AJ99" s="56"/>
    </row>
    <row r="100" spans="1:36">
      <c r="B100" s="56"/>
      <c r="C100" s="56"/>
      <c r="D100" s="56"/>
      <c r="E100" s="56"/>
      <c r="F100" s="56"/>
      <c r="G100" s="56"/>
      <c r="L100" s="56"/>
      <c r="M100" s="56"/>
      <c r="N100" s="56"/>
      <c r="O100" s="56"/>
      <c r="P100" s="56"/>
      <c r="Q100" s="56"/>
      <c r="R100" s="56"/>
      <c r="S100" s="56"/>
      <c r="T100" s="56"/>
      <c r="U100" s="195"/>
      <c r="V100" s="56"/>
      <c r="W100" s="56"/>
      <c r="X100" s="56"/>
      <c r="Y100" s="56"/>
      <c r="Z100" s="56"/>
      <c r="AA100" s="56"/>
      <c r="AB100" s="56"/>
      <c r="AC100" s="56"/>
      <c r="AD100" s="56"/>
      <c r="AE100" s="56"/>
      <c r="AF100" s="56"/>
      <c r="AG100" s="56"/>
      <c r="AH100" s="56"/>
      <c r="AI100" s="56"/>
      <c r="AJ100" s="56"/>
    </row>
    <row r="101" spans="1:36">
      <c r="L101" s="56"/>
      <c r="M101" s="56"/>
      <c r="N101" s="56"/>
      <c r="O101" s="56"/>
      <c r="P101" s="56"/>
      <c r="Q101" s="56"/>
      <c r="R101" s="56"/>
      <c r="S101" s="56"/>
      <c r="T101" s="56"/>
      <c r="U101" s="195"/>
      <c r="V101" s="56"/>
      <c r="W101" s="56"/>
      <c r="X101" s="56"/>
      <c r="Y101" s="56"/>
      <c r="Z101" s="56"/>
      <c r="AA101" s="56"/>
      <c r="AB101" s="56"/>
      <c r="AC101" s="56"/>
      <c r="AD101" s="56"/>
      <c r="AE101" s="56"/>
      <c r="AF101" s="56"/>
      <c r="AG101" s="56"/>
      <c r="AH101" s="56"/>
      <c r="AI101" s="56"/>
      <c r="AJ101" s="56"/>
    </row>
    <row r="102" spans="1:36">
      <c r="L102" s="56"/>
      <c r="M102" s="56"/>
      <c r="N102" s="56"/>
      <c r="O102" s="56"/>
      <c r="P102" s="56"/>
      <c r="Q102" s="56"/>
      <c r="R102" s="56"/>
      <c r="S102" s="56"/>
      <c r="T102" s="56"/>
      <c r="U102" s="195"/>
      <c r="V102" s="56"/>
      <c r="W102" s="56"/>
      <c r="X102" s="56"/>
      <c r="Y102" s="56"/>
      <c r="Z102" s="56"/>
      <c r="AA102" s="56"/>
      <c r="AB102" s="56"/>
      <c r="AC102" s="56"/>
      <c r="AD102" s="56"/>
      <c r="AE102" s="56"/>
      <c r="AF102" s="56"/>
      <c r="AG102" s="56"/>
      <c r="AH102" s="56"/>
      <c r="AI102" s="56"/>
      <c r="AJ102" s="56"/>
    </row>
    <row r="103" spans="1:36">
      <c r="L103" s="56"/>
      <c r="M103" s="56"/>
      <c r="N103" s="56"/>
      <c r="O103" s="56"/>
      <c r="P103" s="56"/>
      <c r="Q103" s="56"/>
      <c r="R103" s="56"/>
      <c r="S103" s="56"/>
      <c r="T103" s="56"/>
      <c r="U103" s="195"/>
      <c r="V103" s="56"/>
    </row>
    <row r="231" spans="6:6">
      <c r="F231" s="6"/>
    </row>
  </sheetData>
  <mergeCells count="49">
    <mergeCell ref="O71:V71"/>
    <mergeCell ref="O79:V79"/>
    <mergeCell ref="O41:V41"/>
    <mergeCell ref="O42:V42"/>
    <mergeCell ref="O46:V46"/>
    <mergeCell ref="O72:V72"/>
    <mergeCell ref="O47:V47"/>
    <mergeCell ref="O48:V48"/>
    <mergeCell ref="O49:V49"/>
    <mergeCell ref="O50:V50"/>
    <mergeCell ref="O51:V51"/>
    <mergeCell ref="O52:V52"/>
    <mergeCell ref="O53:V53"/>
    <mergeCell ref="O54:V54"/>
    <mergeCell ref="O55:V55"/>
    <mergeCell ref="O56:V56"/>
    <mergeCell ref="O57:V57"/>
    <mergeCell ref="O64:V64"/>
    <mergeCell ref="O65:V65"/>
    <mergeCell ref="O66:V66"/>
    <mergeCell ref="O67:V67"/>
    <mergeCell ref="O85:V85"/>
    <mergeCell ref="O73:V73"/>
    <mergeCell ref="O77:V77"/>
    <mergeCell ref="O80:V80"/>
    <mergeCell ref="O81:V81"/>
    <mergeCell ref="O82:V82"/>
    <mergeCell ref="O83:V83"/>
    <mergeCell ref="O84:V84"/>
    <mergeCell ref="O74:V74"/>
    <mergeCell ref="O75:V75"/>
    <mergeCell ref="O76:V76"/>
    <mergeCell ref="O78:V78"/>
    <mergeCell ref="C10:I10"/>
    <mergeCell ref="O68:V68"/>
    <mergeCell ref="O69:V69"/>
    <mergeCell ref="O70:V70"/>
    <mergeCell ref="O58:V58"/>
    <mergeCell ref="O59:V59"/>
    <mergeCell ref="O60:V60"/>
    <mergeCell ref="O61:V61"/>
    <mergeCell ref="O62:V62"/>
    <mergeCell ref="M41:M48"/>
    <mergeCell ref="O40:V40"/>
    <mergeCell ref="O43:V43"/>
    <mergeCell ref="O44:V44"/>
    <mergeCell ref="O45:V45"/>
    <mergeCell ref="M49:M55"/>
    <mergeCell ref="O63:V63"/>
  </mergeCells>
  <phoneticPr fontId="2"/>
  <dataValidations count="10">
    <dataValidation type="list" showInputMessage="1" showErrorMessage="1" sqref="C25:C28">
      <formula1>【技術者】評価項目</formula1>
    </dataValidation>
    <dataValidation type="list" showInputMessage="1" showErrorMessage="1" sqref="C29:C38">
      <formula1>【地域貢献】評価項目</formula1>
    </dataValidation>
    <dataValidation type="list" showInputMessage="1" showErrorMessage="1" sqref="C20:C24">
      <formula1>【企業】評価項目</formula1>
    </dataValidation>
    <dataValidation type="list" showInputMessage="1" showErrorMessage="1" sqref="C39:C40">
      <formula1>【地理的条件】評価項目</formula1>
    </dataValidation>
    <dataValidation type="list" showInputMessage="1" showErrorMessage="1" sqref="D20:D40">
      <formula1>地域密着型</formula1>
    </dataValidation>
    <dataValidation type="list" allowBlank="1" showInputMessage="1" showErrorMessage="1" sqref="F20:F40">
      <formula1>評価項目番号</formula1>
    </dataValidation>
    <dataValidation type="list" allowBlank="1" showInputMessage="1" showErrorMessage="1" sqref="G20:G40">
      <formula1>評価項目番号_枝番</formula1>
    </dataValidation>
    <dataValidation type="list" showInputMessage="1" showErrorMessage="1" sqref="E20:E44">
      <formula1>様式番号</formula1>
    </dataValidation>
    <dataValidation type="list" showInputMessage="1" showErrorMessage="1" sqref="C8">
      <formula1>工事種別</formula1>
    </dataValidation>
    <dataValidation type="list" showInputMessage="1" showErrorMessage="1" sqref="C9">
      <formula1>建設工事の種類</formula1>
    </dataValidation>
  </dataValidations>
  <pageMargins left="0" right="0" top="0" bottom="0" header="0.31496062992125984" footer="0.31496062992125984"/>
  <pageSetup paperSize="9" orientation="portrait" r:id="rId1"/>
  <colBreaks count="1" manualBreakCount="1">
    <brk id="11" max="97" man="1"/>
  </col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J73"/>
  <sheetViews>
    <sheetView view="pageBreakPreview" zoomScale="85" zoomScaleNormal="100" zoomScaleSheetLayoutView="85" workbookViewId="0">
      <selection activeCell="U47" sqref="U47"/>
    </sheetView>
  </sheetViews>
  <sheetFormatPr defaultColWidth="9" defaultRowHeight="13.5"/>
  <cols>
    <col min="1" max="6" width="5.125" style="4" customWidth="1"/>
    <col min="7" max="16" width="5.625" style="4" customWidth="1"/>
    <col min="17" max="17" width="5.625" style="123" customWidth="1"/>
    <col min="18" max="18" width="9" style="4"/>
    <col min="19" max="19" width="9" style="4" customWidth="1"/>
    <col min="20" max="16384" width="9" style="4"/>
  </cols>
  <sheetData>
    <row r="1" spans="1:19" ht="15.75" customHeight="1">
      <c r="A1" s="671" t="str">
        <f>CONCATENATE("（様式-",INDEX(発注者入力シート!$B$20:$G$24,MATCH(発注者入力シート!L6,発注者入力シート!$C$20:$C$24,0),4),"-１）")</f>
        <v>（様式-２-１）</v>
      </c>
      <c r="B1" s="671"/>
      <c r="C1" s="671"/>
      <c r="D1" s="671"/>
      <c r="E1" s="671"/>
      <c r="F1" s="671"/>
      <c r="R1" s="4" t="s">
        <v>202</v>
      </c>
    </row>
    <row r="2" spans="1:19" ht="15.75" customHeight="1">
      <c r="A2" s="671" t="str">
        <f>CONCATENATE("評価項目",INDEX(発注者入力シート!$B$20:$G$24,MATCH(発注者入力シート!L6,発注者入力シート!$C$20:$C$24,0),5),"-",INDEX(発注者入力シート!$B$20:$G$24,MATCH(発注者入力シート!L6,発注者入力シート!$C$20:$C$24,0),6))</f>
        <v>評価項目（１）-①</v>
      </c>
      <c r="B2" s="671"/>
      <c r="C2" s="671"/>
      <c r="D2" s="671"/>
      <c r="E2" s="671"/>
      <c r="R2" s="4" t="s">
        <v>203</v>
      </c>
    </row>
    <row r="3" spans="1:19" ht="15.75" customHeight="1">
      <c r="A3" s="679" t="s">
        <v>119</v>
      </c>
      <c r="B3" s="679"/>
      <c r="C3" s="679"/>
      <c r="D3" s="679"/>
      <c r="E3" s="679"/>
      <c r="F3" s="679"/>
      <c r="G3" s="679"/>
      <c r="H3" s="679"/>
      <c r="I3" s="679"/>
      <c r="J3" s="679"/>
      <c r="K3" s="679"/>
      <c r="L3" s="679"/>
      <c r="M3" s="679"/>
      <c r="N3" s="679"/>
      <c r="O3" s="679"/>
      <c r="P3" s="679"/>
      <c r="Q3" s="168"/>
      <c r="R3" s="98"/>
      <c r="S3" s="4" t="s">
        <v>210</v>
      </c>
    </row>
    <row r="4" spans="1:19" ht="15.75" customHeight="1">
      <c r="B4" s="86"/>
      <c r="C4" s="86"/>
      <c r="D4" s="86"/>
      <c r="E4" s="86"/>
      <c r="F4" s="86"/>
      <c r="G4" s="86"/>
      <c r="H4" s="691" t="s">
        <v>146</v>
      </c>
      <c r="I4" s="691"/>
      <c r="J4" s="691"/>
      <c r="K4" s="680" t="str">
        <f>IF(企業入力シート!C7="","",企業入力シート!C7)</f>
        <v>〇〇建設</v>
      </c>
      <c r="L4" s="680"/>
      <c r="M4" s="680"/>
      <c r="N4" s="680"/>
      <c r="O4" s="680"/>
      <c r="P4" s="680"/>
      <c r="Q4" s="212"/>
      <c r="R4" s="87"/>
      <c r="S4" s="4" t="s">
        <v>438</v>
      </c>
    </row>
    <row r="5" spans="1:19" ht="15.75" customHeight="1">
      <c r="B5" s="86"/>
      <c r="C5" s="86"/>
      <c r="D5" s="86"/>
      <c r="E5" s="86"/>
      <c r="F5" s="86"/>
      <c r="G5" s="86"/>
      <c r="H5" s="86"/>
      <c r="J5" s="86"/>
      <c r="R5" s="88"/>
      <c r="S5" s="4" t="s">
        <v>211</v>
      </c>
    </row>
    <row r="6" spans="1:19" ht="14.25" customHeight="1">
      <c r="A6" s="681" t="s">
        <v>6</v>
      </c>
      <c r="B6" s="681"/>
      <c r="C6" s="681"/>
      <c r="D6" s="684" t="s">
        <v>56</v>
      </c>
      <c r="E6" s="684"/>
      <c r="F6" s="684"/>
      <c r="G6" s="685" t="s">
        <v>668</v>
      </c>
      <c r="H6" s="686"/>
      <c r="I6" s="686"/>
      <c r="J6" s="686"/>
      <c r="K6" s="686"/>
      <c r="L6" s="686"/>
      <c r="M6" s="686"/>
      <c r="N6" s="686"/>
      <c r="O6" s="686"/>
      <c r="P6" s="687"/>
      <c r="Q6" s="212"/>
      <c r="R6" s="4" t="s">
        <v>206</v>
      </c>
    </row>
    <row r="7" spans="1:19" ht="14.25" customHeight="1">
      <c r="A7" s="681"/>
      <c r="B7" s="681"/>
      <c r="C7" s="681"/>
      <c r="D7" s="683" t="s">
        <v>95</v>
      </c>
      <c r="E7" s="683"/>
      <c r="F7" s="683"/>
      <c r="G7" s="688" t="s">
        <v>148</v>
      </c>
      <c r="H7" s="689"/>
      <c r="I7" s="689"/>
      <c r="J7" s="689"/>
      <c r="K7" s="689"/>
      <c r="L7" s="689"/>
      <c r="M7" s="689"/>
      <c r="N7" s="689"/>
      <c r="O7" s="689"/>
      <c r="P7" s="690"/>
      <c r="Q7" s="212"/>
      <c r="R7" s="89"/>
      <c r="S7" s="4" t="s">
        <v>207</v>
      </c>
    </row>
    <row r="8" spans="1:19" ht="14.25" customHeight="1">
      <c r="A8" s="681"/>
      <c r="B8" s="681"/>
      <c r="C8" s="681"/>
      <c r="D8" s="683" t="s">
        <v>57</v>
      </c>
      <c r="E8" s="683"/>
      <c r="F8" s="683"/>
      <c r="G8" s="692" t="s">
        <v>703</v>
      </c>
      <c r="H8" s="693"/>
      <c r="I8" s="693"/>
      <c r="J8" s="693"/>
      <c r="K8" s="693"/>
      <c r="L8" s="693"/>
      <c r="M8" s="693"/>
      <c r="N8" s="693"/>
      <c r="O8" s="693"/>
      <c r="P8" s="694"/>
      <c r="Q8" s="212"/>
      <c r="R8" s="90"/>
      <c r="S8" s="4" t="s">
        <v>205</v>
      </c>
    </row>
    <row r="9" spans="1:19" ht="14.25" customHeight="1">
      <c r="A9" s="681"/>
      <c r="B9" s="681"/>
      <c r="C9" s="681"/>
      <c r="D9" s="682" t="s">
        <v>98</v>
      </c>
      <c r="E9" s="682"/>
      <c r="F9" s="682"/>
      <c r="G9" s="676" t="s">
        <v>704</v>
      </c>
      <c r="H9" s="677"/>
      <c r="I9" s="677"/>
      <c r="J9" s="677"/>
      <c r="K9" s="677"/>
      <c r="L9" s="677"/>
      <c r="M9" s="677"/>
      <c r="N9" s="677"/>
      <c r="O9" s="677"/>
      <c r="P9" s="678"/>
      <c r="Q9" s="212"/>
    </row>
    <row r="10" spans="1:19" ht="13.5" customHeight="1">
      <c r="A10" s="422"/>
      <c r="B10" s="422"/>
      <c r="C10" s="422"/>
      <c r="D10" s="348"/>
      <c r="E10" s="348"/>
      <c r="F10" s="348"/>
      <c r="G10" s="414"/>
      <c r="H10" s="414"/>
      <c r="I10" s="414"/>
      <c r="J10" s="414"/>
      <c r="K10" s="414"/>
      <c r="L10" s="414"/>
      <c r="M10" s="414"/>
      <c r="N10" s="414"/>
      <c r="O10" s="414"/>
      <c r="P10" s="414"/>
      <c r="Q10" s="212"/>
    </row>
    <row r="11" spans="1:19" ht="14.25" customHeight="1">
      <c r="A11" s="411"/>
      <c r="B11" s="411"/>
      <c r="C11" s="411"/>
      <c r="D11" s="569"/>
      <c r="E11" s="569"/>
      <c r="F11" s="569"/>
      <c r="G11" s="413"/>
      <c r="H11" s="413"/>
      <c r="I11" s="413"/>
      <c r="J11" s="413"/>
      <c r="K11" s="413"/>
      <c r="L11" s="413"/>
      <c r="M11" s="413"/>
      <c r="N11" s="413"/>
      <c r="O11" s="413"/>
      <c r="P11" s="413"/>
      <c r="Q11" s="212"/>
    </row>
    <row r="12" spans="1:19" ht="14.25" hidden="1" customHeight="1">
      <c r="A12" s="708" t="s">
        <v>7</v>
      </c>
      <c r="B12" s="709"/>
      <c r="C12" s="710"/>
      <c r="D12" s="717" t="s">
        <v>631</v>
      </c>
      <c r="E12" s="717"/>
      <c r="F12" s="717"/>
      <c r="G12" s="107" t="str">
        <f>IF('R４評定点一覧(舗装)'!P9="","",'R４評定点一覧(舗装)'!P9)</f>
        <v/>
      </c>
      <c r="H12" s="108" t="str">
        <f>IF('R４評定点一覧(舗装)'!P11="","",'R４評定点一覧(舗装)'!P11)</f>
        <v/>
      </c>
      <c r="I12" s="108" t="str">
        <f>IF('R４評定点一覧(舗装)'!P13="","",'R４評定点一覧(舗装)'!P13)</f>
        <v/>
      </c>
      <c r="J12" s="108" t="str">
        <f>IF('R４評定点一覧(舗装)'!P15="","",'R４評定点一覧(舗装)'!P15)</f>
        <v/>
      </c>
      <c r="K12" s="108" t="str">
        <f>IF('R４評定点一覧(舗装)'!P17="","",'R４評定点一覧(舗装)'!P17)</f>
        <v/>
      </c>
      <c r="L12" s="108" t="str">
        <f>IF('R４評定点一覧(舗装)'!P19="","",'R４評定点一覧(舗装)'!P19)</f>
        <v/>
      </c>
      <c r="M12" s="108" t="str">
        <f>IF('R４評定点一覧(舗装)'!P21="","",'R４評定点一覧(舗装)'!P21)</f>
        <v/>
      </c>
      <c r="N12" s="108" t="str">
        <f>IF('R４評定点一覧(舗装)'!P23="","",'R４評定点一覧(舗装)'!P23)</f>
        <v/>
      </c>
      <c r="O12" s="108" t="str">
        <f>IF('R４評定点一覧(舗装)'!P25="","",'R４評定点一覧(舗装)'!P25)</f>
        <v/>
      </c>
      <c r="P12" s="109" t="str">
        <f>IF('R４評定点一覧(舗装)'!P27="","",'R４評定点一覧(舗装)'!P27)</f>
        <v/>
      </c>
      <c r="Q12" s="165"/>
      <c r="R12" s="100"/>
    </row>
    <row r="13" spans="1:19" ht="14.25" hidden="1" customHeight="1">
      <c r="A13" s="711"/>
      <c r="B13" s="712"/>
      <c r="C13" s="713"/>
      <c r="D13" s="717"/>
      <c r="E13" s="717"/>
      <c r="F13" s="717"/>
      <c r="G13" s="110" t="str">
        <f>IF('R４評定点一覧(舗装)'!P29="","",'R４評定点一覧(舗装)'!P29)</f>
        <v/>
      </c>
      <c r="H13" s="111" t="str">
        <f>IF('R４評定点一覧(舗装)'!P31="","",'R４評定点一覧(舗装)'!P31)</f>
        <v/>
      </c>
      <c r="I13" s="111" t="str">
        <f>IF('R４評定点一覧(舗装)'!P33="","",'R４評定点一覧(舗装)'!P33)</f>
        <v/>
      </c>
      <c r="J13" s="111" t="str">
        <f>IF('R４評定点一覧(舗装)'!P35="","",'R４評定点一覧(舗装)'!P35)</f>
        <v/>
      </c>
      <c r="K13" s="111" t="str">
        <f>IF('R４評定点一覧(舗装)'!P37="","",'R４評定点一覧(舗装)'!P37)</f>
        <v/>
      </c>
      <c r="L13" s="111" t="str">
        <f>IF('R４評定点一覧(舗装)'!P39="","",'R４評定点一覧(舗装)'!P39)</f>
        <v/>
      </c>
      <c r="M13" s="111" t="str">
        <f>IF('R４評定点一覧(舗装)'!P41="","",'R４評定点一覧(舗装)'!P41)</f>
        <v/>
      </c>
      <c r="N13" s="111" t="str">
        <f>IF('R４評定点一覧(舗装)'!P43="","",'R４評定点一覧(舗装)'!P43)</f>
        <v/>
      </c>
      <c r="O13" s="111" t="str">
        <f>IF('R４評定点一覧(舗装)'!P45="","",'R４評定点一覧(舗装)'!P45)</f>
        <v/>
      </c>
      <c r="P13" s="112" t="str">
        <f>IF('R４評定点一覧(舗装)'!P47="","",'R４評定点一覧(舗装)'!P47)</f>
        <v/>
      </c>
      <c r="Q13" s="165"/>
    </row>
    <row r="14" spans="1:19" ht="14.25" hidden="1" customHeight="1">
      <c r="A14" s="711"/>
      <c r="B14" s="712"/>
      <c r="C14" s="713"/>
      <c r="D14" s="717"/>
      <c r="E14" s="717"/>
      <c r="F14" s="717"/>
      <c r="G14" s="113" t="str">
        <f>IF('R４評定点一覧(舗装)'!P61="","",'R４評定点一覧(舗装)'!P61)</f>
        <v/>
      </c>
      <c r="H14" s="114" t="str">
        <f>IF('R４評定点一覧(舗装)'!P63="","",'R４評定点一覧(舗装)'!P63)</f>
        <v/>
      </c>
      <c r="I14" s="114" t="str">
        <f>IF('R４評定点一覧(舗装)'!P65="","",'R４評定点一覧(舗装)'!P65)</f>
        <v/>
      </c>
      <c r="J14" s="114" t="str">
        <f>IF('R４評定点一覧(舗装)'!P67="","",'R４評定点一覧(舗装)'!P67)</f>
        <v/>
      </c>
      <c r="K14" s="114" t="str">
        <f>IF('R４評定点一覧(舗装)'!P69="","",'R４評定点一覧(舗装)'!P69)</f>
        <v/>
      </c>
      <c r="L14" s="114" t="str">
        <f>IF('R４評定点一覧(舗装)'!P71="","",'R４評定点一覧(舗装)'!P71)</f>
        <v/>
      </c>
      <c r="M14" s="114" t="str">
        <f>IF('R４評定点一覧(舗装)'!P73="","",'R４評定点一覧(舗装)'!P73)</f>
        <v/>
      </c>
      <c r="N14" s="114" t="str">
        <f>IF('R４評定点一覧(舗装)'!P75="","",'R４評定点一覧(舗装)'!P75)</f>
        <v/>
      </c>
      <c r="O14" s="114" t="str">
        <f>IF('R４評定点一覧(舗装)'!P77="","",'R４評定点一覧(舗装)'!P77)</f>
        <v/>
      </c>
      <c r="P14" s="115" t="str">
        <f>IF('R４評定点一覧(舗装)'!P79="","",'R４評定点一覧(舗装)'!P79)</f>
        <v/>
      </c>
      <c r="Q14" s="165"/>
    </row>
    <row r="15" spans="1:19" ht="14.25" hidden="1" customHeight="1">
      <c r="A15" s="711"/>
      <c r="B15" s="712"/>
      <c r="C15" s="713"/>
      <c r="D15" s="717"/>
      <c r="E15" s="717"/>
      <c r="F15" s="717"/>
      <c r="G15" s="113" t="str">
        <f>IF('R４評定点一覧(舗装)'!P81="","",'R４評定点一覧(舗装)'!P81)</f>
        <v/>
      </c>
      <c r="H15" s="114" t="str">
        <f>IF('R４評定点一覧(舗装)'!P83="","",'R４評定点一覧(舗装)'!P83)</f>
        <v/>
      </c>
      <c r="I15" s="114" t="str">
        <f>IF('R４評定点一覧(舗装)'!P85="","",'R４評定点一覧(舗装)'!P85)</f>
        <v/>
      </c>
      <c r="J15" s="114" t="str">
        <f>IF('R４評定点一覧(舗装)'!P87="","",'R４評定点一覧(舗装)'!P87)</f>
        <v/>
      </c>
      <c r="K15" s="114" t="str">
        <f>IF('R４評定点一覧(舗装)'!P89="","",'R４評定点一覧(舗装)'!P89)</f>
        <v/>
      </c>
      <c r="L15" s="114" t="str">
        <f>IF('R４評定点一覧(舗装)'!P91="","",'R４評定点一覧(舗装)'!P91)</f>
        <v/>
      </c>
      <c r="M15" s="114" t="str">
        <f>IF('R４評定点一覧(舗装)'!P93="","",'R４評定点一覧(舗装)'!P93)</f>
        <v/>
      </c>
      <c r="N15" s="114" t="str">
        <f>IF('R４評定点一覧(舗装)'!P95="","",'R４評定点一覧(舗装)'!P95)</f>
        <v/>
      </c>
      <c r="O15" s="114" t="str">
        <f>IF('R４評定点一覧(舗装)'!P97="","",'R４評定点一覧(舗装)'!P97)</f>
        <v/>
      </c>
      <c r="P15" s="115" t="str">
        <f>IF('R４評定点一覧(舗装)'!P99="","",'R４評定点一覧(舗装)'!P99)</f>
        <v/>
      </c>
      <c r="Q15" s="165"/>
    </row>
    <row r="16" spans="1:19" ht="14.25" hidden="1" customHeight="1">
      <c r="A16" s="711"/>
      <c r="B16" s="712"/>
      <c r="C16" s="713"/>
      <c r="D16" s="717"/>
      <c r="E16" s="717"/>
      <c r="F16" s="717"/>
      <c r="G16" s="113" t="str">
        <f>IF('R４評定点一覧(舗装)'!P113="","",'R４評定点一覧(舗装)'!P113)</f>
        <v/>
      </c>
      <c r="H16" s="114" t="str">
        <f>IF('R４評定点一覧(舗装)'!P115="","",'R４評定点一覧(舗装)'!P115)</f>
        <v/>
      </c>
      <c r="I16" s="114" t="str">
        <f>IF('R４評定点一覧(舗装)'!P117="","",'R４評定点一覧(舗装)'!P117)</f>
        <v/>
      </c>
      <c r="J16" s="114" t="str">
        <f>IF('R４評定点一覧(舗装)'!P119="","",'R４評定点一覧(舗装)'!P119)</f>
        <v/>
      </c>
      <c r="K16" s="114" t="str">
        <f>IF('R４評定点一覧(舗装)'!P121="","",'R４評定点一覧(舗装)'!P121)</f>
        <v/>
      </c>
      <c r="L16" s="114" t="str">
        <f>IF('R４評定点一覧(舗装)'!P123="","",'R４評定点一覧(舗装)'!P123)</f>
        <v/>
      </c>
      <c r="M16" s="114" t="str">
        <f>IF('R４評定点一覧(舗装)'!P125="","",'R４評定点一覧(舗装)'!P125)</f>
        <v/>
      </c>
      <c r="N16" s="114" t="str">
        <f>IF('R４評定点一覧(舗装)'!P127="","",'R４評定点一覧(舗装)'!P127)</f>
        <v/>
      </c>
      <c r="O16" s="114" t="str">
        <f>IF('R４評定点一覧(舗装)'!P129="","",'R４評定点一覧(舗装)'!P129)</f>
        <v/>
      </c>
      <c r="P16" s="115" t="str">
        <f>IF('R４評定点一覧(舗装)'!P131="","",'R４評定点一覧(舗装)'!P131)</f>
        <v/>
      </c>
      <c r="Q16" s="165"/>
    </row>
    <row r="17" spans="1:18" ht="14.25" hidden="1" customHeight="1">
      <c r="A17" s="711"/>
      <c r="B17" s="712"/>
      <c r="C17" s="713"/>
      <c r="D17" s="717"/>
      <c r="E17" s="717"/>
      <c r="F17" s="717"/>
      <c r="G17" s="116" t="str">
        <f>IF('R４評定点一覧(舗装)'!P133="","",'R４評定点一覧(舗装)'!P133)</f>
        <v/>
      </c>
      <c r="H17" s="117" t="str">
        <f>IF('R４評定点一覧(舗装)'!P135="","",'R４評定点一覧(舗装)'!P135)</f>
        <v/>
      </c>
      <c r="I17" s="117" t="str">
        <f>IF('R４評定点一覧(舗装)'!P137="","",'R４評定点一覧(舗装)'!P137)</f>
        <v/>
      </c>
      <c r="J17" s="117" t="str">
        <f>IF('R４評定点一覧(舗装)'!P139="","",'R４評定点一覧(舗装)'!P139)</f>
        <v/>
      </c>
      <c r="K17" s="117" t="str">
        <f>IF('R４評定点一覧(舗装)'!P141="","",'R４評定点一覧(舗装)'!P141)</f>
        <v/>
      </c>
      <c r="L17" s="117" t="str">
        <f>IF('R４評定点一覧(舗装)'!P143="","",'R４評定点一覧(舗装)'!P143)</f>
        <v/>
      </c>
      <c r="M17" s="117" t="str">
        <f>IF('R４評定点一覧(舗装)'!P145="","",'R４評定点一覧(舗装)'!P145)</f>
        <v/>
      </c>
      <c r="N17" s="117" t="str">
        <f>IF('R４評定点一覧(舗装)'!P147="","",'R４評定点一覧(舗装)'!P147)</f>
        <v/>
      </c>
      <c r="O17" s="117" t="str">
        <f>IF('R４評定点一覧(舗装)'!P149="","",'R４評定点一覧(舗装)'!P149)</f>
        <v/>
      </c>
      <c r="P17" s="118" t="str">
        <f>IF('R４評定点一覧(舗装)'!P151="","",'R４評定点一覧(舗装)'!P151)</f>
        <v/>
      </c>
      <c r="Q17" s="165"/>
    </row>
    <row r="18" spans="1:18" ht="14.25" hidden="1" customHeight="1">
      <c r="A18" s="711"/>
      <c r="B18" s="712"/>
      <c r="C18" s="713"/>
      <c r="D18" s="717" t="s">
        <v>632</v>
      </c>
      <c r="E18" s="717"/>
      <c r="F18" s="717"/>
      <c r="G18" s="107" t="str">
        <f>IF('R５評定点一覧(舗装)'!P9="","",'R５評定点一覧(舗装)'!P9)</f>
        <v/>
      </c>
      <c r="H18" s="108" t="str">
        <f>IF('R５評定点一覧(舗装)'!P11="","",'R５評定点一覧(舗装)'!P11)</f>
        <v/>
      </c>
      <c r="I18" s="108" t="str">
        <f>IF('R５評定点一覧(舗装)'!P13="","",'R５評定点一覧(舗装)'!P13)</f>
        <v/>
      </c>
      <c r="J18" s="108" t="str">
        <f>IF('R５評定点一覧(舗装)'!P15="","",'R５評定点一覧(舗装)'!P15)</f>
        <v/>
      </c>
      <c r="K18" s="108" t="str">
        <f>IF('R５評定点一覧(舗装)'!P17="","",'R５評定点一覧(舗装)'!P17)</f>
        <v/>
      </c>
      <c r="L18" s="108" t="str">
        <f>IF('R５評定点一覧(舗装)'!P19="","",'R５評定点一覧(舗装)'!P19)</f>
        <v/>
      </c>
      <c r="M18" s="108" t="str">
        <f>IF('R５評定点一覧(舗装)'!P21="","",'R５評定点一覧(舗装)'!P21)</f>
        <v/>
      </c>
      <c r="N18" s="108" t="str">
        <f>IF('R５評定点一覧(舗装)'!P23="","",'R５評定点一覧(舗装)'!P23)</f>
        <v/>
      </c>
      <c r="O18" s="108" t="str">
        <f>IF('R５評定点一覧(舗装)'!P25="","",'R５評定点一覧(舗装)'!P25)</f>
        <v/>
      </c>
      <c r="P18" s="109" t="str">
        <f>IF('R５評定点一覧(舗装)'!P27="","",'R５評定点一覧(舗装)'!P27)</f>
        <v/>
      </c>
      <c r="Q18" s="165"/>
    </row>
    <row r="19" spans="1:18" ht="14.25" hidden="1" customHeight="1">
      <c r="A19" s="711"/>
      <c r="B19" s="712"/>
      <c r="C19" s="713"/>
      <c r="D19" s="717"/>
      <c r="E19" s="717"/>
      <c r="F19" s="717"/>
      <c r="G19" s="119" t="str">
        <f>IF('R５評定点一覧(舗装)'!P29="","",'R５評定点一覧(舗装)'!P29)</f>
        <v/>
      </c>
      <c r="H19" s="120" t="str">
        <f>IF('R５評定点一覧(舗装)'!P31="","",'R５評定点一覧(舗装)'!P31)</f>
        <v/>
      </c>
      <c r="I19" s="120" t="str">
        <f>IF('R５評定点一覧(舗装)'!P33="","",'R５評定点一覧(舗装)'!P33)</f>
        <v/>
      </c>
      <c r="J19" s="120" t="str">
        <f>IF('R５評定点一覧(舗装)'!P35="","",'R５評定点一覧(舗装)'!P35)</f>
        <v/>
      </c>
      <c r="K19" s="120" t="str">
        <f>IF('R５評定点一覧(舗装)'!P37="","",'R５評定点一覧(舗装)'!P37)</f>
        <v/>
      </c>
      <c r="L19" s="120" t="str">
        <f>IF('R５評定点一覧(舗装)'!P39="","",'R５評定点一覧(舗装)'!P39)</f>
        <v/>
      </c>
      <c r="M19" s="120" t="str">
        <f>IF('R５評定点一覧(舗装)'!P41="","",'R５評定点一覧(舗装)'!P41)</f>
        <v/>
      </c>
      <c r="N19" s="120" t="str">
        <f>IF('R５評定点一覧(舗装)'!P43="","",'R５評定点一覧(舗装)'!P43)</f>
        <v/>
      </c>
      <c r="O19" s="120" t="str">
        <f>IF('R５評定点一覧(舗装)'!P45="","",'R５評定点一覧(舗装)'!P45)</f>
        <v/>
      </c>
      <c r="P19" s="121" t="str">
        <f>IF('R５評定点一覧(舗装)'!P47="","",'R５評定点一覧(舗装)'!P47)</f>
        <v/>
      </c>
      <c r="Q19" s="165"/>
    </row>
    <row r="20" spans="1:18" ht="14.25" hidden="1" customHeight="1">
      <c r="A20" s="711"/>
      <c r="B20" s="712"/>
      <c r="C20" s="713"/>
      <c r="D20" s="717"/>
      <c r="E20" s="717"/>
      <c r="F20" s="717"/>
      <c r="G20" s="119" t="str">
        <f>IF('R５評定点一覧(舗装)'!P61="","",'R５評定点一覧(舗装)'!P61)</f>
        <v/>
      </c>
      <c r="H20" s="120" t="str">
        <f>IF('R５評定点一覧(舗装)'!P63="","",'R５評定点一覧(舗装)'!P63)</f>
        <v/>
      </c>
      <c r="I20" s="120" t="str">
        <f>IF('R５評定点一覧(舗装)'!P65="","",'R５評定点一覧(舗装)'!P65)</f>
        <v/>
      </c>
      <c r="J20" s="120" t="str">
        <f>IF('R５評定点一覧(舗装)'!P67="","",'R５評定点一覧(舗装)'!P67)</f>
        <v/>
      </c>
      <c r="K20" s="120" t="str">
        <f>IF('R５評定点一覧(舗装)'!P69="","",'R５評定点一覧(舗装)'!P69)</f>
        <v/>
      </c>
      <c r="L20" s="120" t="str">
        <f>IF('R５評定点一覧(舗装)'!P71="","",'R５評定点一覧(舗装)'!P71)</f>
        <v/>
      </c>
      <c r="M20" s="120" t="str">
        <f>IF('R５評定点一覧(舗装)'!P73="","",'R５評定点一覧(舗装)'!P73)</f>
        <v/>
      </c>
      <c r="N20" s="120" t="str">
        <f>IF('R５評定点一覧(舗装)'!P75="","",'R５評定点一覧(舗装)'!P75)</f>
        <v/>
      </c>
      <c r="O20" s="120" t="str">
        <f>IF('R５評定点一覧(舗装)'!P77="","",'R５評定点一覧(舗装)'!P77)</f>
        <v/>
      </c>
      <c r="P20" s="121" t="str">
        <f>IF('R５評定点一覧(舗装)'!P79="","",'R５評定点一覧(舗装)'!P79)</f>
        <v/>
      </c>
      <c r="Q20" s="165"/>
    </row>
    <row r="21" spans="1:18" ht="14.25" hidden="1" customHeight="1">
      <c r="A21" s="711"/>
      <c r="B21" s="712"/>
      <c r="C21" s="713"/>
      <c r="D21" s="717"/>
      <c r="E21" s="717"/>
      <c r="F21" s="717"/>
      <c r="G21" s="119" t="str">
        <f>IF('R５評定点一覧(舗装)'!P81="","",'R５評定点一覧(舗装)'!P81)</f>
        <v/>
      </c>
      <c r="H21" s="120" t="str">
        <f>IF('R５評定点一覧(舗装)'!P83="","",'R５評定点一覧(舗装)'!P83)</f>
        <v/>
      </c>
      <c r="I21" s="120" t="str">
        <f>IF('R５評定点一覧(舗装)'!P85="","",'R５評定点一覧(舗装)'!P85)</f>
        <v/>
      </c>
      <c r="J21" s="120" t="str">
        <f>IF('R５評定点一覧(舗装)'!P87="","",'R５評定点一覧(舗装)'!P87)</f>
        <v/>
      </c>
      <c r="K21" s="120" t="str">
        <f>IF('R５評定点一覧(舗装)'!P89="","",'R５評定点一覧(舗装)'!P89)</f>
        <v/>
      </c>
      <c r="L21" s="120" t="str">
        <f>IF('R５評定点一覧(舗装)'!P91="","",'R５評定点一覧(舗装)'!P91)</f>
        <v/>
      </c>
      <c r="M21" s="120" t="str">
        <f>IF('R５評定点一覧(舗装)'!P93="","",'R５評定点一覧(舗装)'!P93)</f>
        <v/>
      </c>
      <c r="N21" s="120" t="str">
        <f>IF('R５評定点一覧(舗装)'!P95="","",'R５評定点一覧(舗装)'!P95)</f>
        <v/>
      </c>
      <c r="O21" s="120" t="str">
        <f>IF('R５評定点一覧(舗装)'!P97="","",'R５評定点一覧(舗装)'!P97)</f>
        <v/>
      </c>
      <c r="P21" s="121" t="str">
        <f>IF('R５評定点一覧(舗装)'!P99="","",'R５評定点一覧(舗装)'!P99)</f>
        <v/>
      </c>
      <c r="Q21" s="165"/>
    </row>
    <row r="22" spans="1:18" ht="13.5" hidden="1" customHeight="1">
      <c r="A22" s="711"/>
      <c r="B22" s="712"/>
      <c r="C22" s="713"/>
      <c r="D22" s="717"/>
      <c r="E22" s="717"/>
      <c r="F22" s="717"/>
      <c r="G22" s="110" t="str">
        <f>IF('R５評定点一覧(舗装)'!P113="","",'R５評定点一覧(舗装)'!P113)</f>
        <v/>
      </c>
      <c r="H22" s="111" t="str">
        <f>IF('R５評定点一覧(舗装)'!P115="","",'R５評定点一覧(舗装)'!P115)</f>
        <v/>
      </c>
      <c r="I22" s="111" t="str">
        <f>IF('R５評定点一覧(舗装)'!P117="","",'R５評定点一覧(舗装)'!P117)</f>
        <v/>
      </c>
      <c r="J22" s="111" t="str">
        <f>IF('R５評定点一覧(舗装)'!P119="","",'R５評定点一覧(舗装)'!P119)</f>
        <v/>
      </c>
      <c r="K22" s="111" t="str">
        <f>IF('R５評定点一覧(舗装)'!P121="","",'R５評定点一覧(舗装)'!P121)</f>
        <v/>
      </c>
      <c r="L22" s="111" t="str">
        <f>IF('R５評定点一覧(舗装)'!P123="","",'R５評定点一覧(舗装)'!P123)</f>
        <v/>
      </c>
      <c r="M22" s="111" t="str">
        <f>IF('R５評定点一覧(舗装)'!P125="","",'R５評定点一覧(舗装)'!P125)</f>
        <v/>
      </c>
      <c r="N22" s="111" t="str">
        <f>IF('R５評定点一覧(舗装)'!P127="","",'R５評定点一覧(舗装)'!P127)</f>
        <v/>
      </c>
      <c r="O22" s="111" t="str">
        <f>IF('R５評定点一覧(舗装)'!P129="","",'R５評定点一覧(舗装)'!P129)</f>
        <v/>
      </c>
      <c r="P22" s="112" t="str">
        <f>IF('R５評定点一覧(舗装)'!P131="","",'R５評定点一覧(舗装)'!P131)</f>
        <v/>
      </c>
      <c r="Q22" s="165"/>
    </row>
    <row r="23" spans="1:18" ht="13.5" hidden="1" customHeight="1">
      <c r="A23" s="711"/>
      <c r="B23" s="712"/>
      <c r="C23" s="713"/>
      <c r="D23" s="717"/>
      <c r="E23" s="717"/>
      <c r="F23" s="717"/>
      <c r="G23" s="116" t="str">
        <f>IF('R５評定点一覧(舗装)'!P133="","",'R５評定点一覧(舗装)'!P133)</f>
        <v/>
      </c>
      <c r="H23" s="117" t="str">
        <f>IF('R５評定点一覧(舗装)'!P135="","",'R５評定点一覧(舗装)'!P135)</f>
        <v/>
      </c>
      <c r="I23" s="117" t="str">
        <f>IF('R５評定点一覧(舗装)'!P137="","",'R５評定点一覧(舗装)'!P137)</f>
        <v/>
      </c>
      <c r="J23" s="117" t="str">
        <f>IF('R５評定点一覧(舗装)'!P139="","",'R５評定点一覧(舗装)'!P139)</f>
        <v/>
      </c>
      <c r="K23" s="117" t="str">
        <f>IF('R５評定点一覧(舗装)'!P141="","",'R５評定点一覧(舗装)'!P141)</f>
        <v/>
      </c>
      <c r="L23" s="117" t="str">
        <f>IF('R５評定点一覧(舗装)'!P143="","",'R５評定点一覧(舗装)'!P143)</f>
        <v/>
      </c>
      <c r="M23" s="117" t="str">
        <f>IF('R５評定点一覧(舗装)'!P145="","",'R５評定点一覧(舗装)'!P145)</f>
        <v/>
      </c>
      <c r="N23" s="117" t="str">
        <f>IF('R５評定点一覧(舗装)'!P147="","",'R５評定点一覧(舗装)'!P147)</f>
        <v/>
      </c>
      <c r="O23" s="117" t="str">
        <f>IF('R５評定点一覧(舗装)'!P149="","",'R５評定点一覧(舗装)'!P149)</f>
        <v/>
      </c>
      <c r="P23" s="118" t="str">
        <f>IF('R５評定点一覧(舗装)'!P151="","",'R５評定点一覧(舗装)'!P151)</f>
        <v/>
      </c>
      <c r="Q23" s="165"/>
    </row>
    <row r="24" spans="1:18" ht="13.5" hidden="1" customHeight="1">
      <c r="A24" s="711"/>
      <c r="B24" s="712"/>
      <c r="C24" s="713"/>
      <c r="D24" s="717" t="s">
        <v>650</v>
      </c>
      <c r="E24" s="717"/>
      <c r="F24" s="717"/>
      <c r="G24" s="107" t="str">
        <f>IF('R６評定点一覧(舗装)'!P9="","",'R６評定点一覧(舗装)'!P9)</f>
        <v/>
      </c>
      <c r="H24" s="108" t="str">
        <f>IF('R６評定点一覧(舗装)'!P11="","",'R６評定点一覧(舗装)'!P11)</f>
        <v/>
      </c>
      <c r="I24" s="108" t="str">
        <f>IF('R６評定点一覧(舗装)'!P13="","",'R６評定点一覧(舗装)'!P13)</f>
        <v/>
      </c>
      <c r="J24" s="108" t="str">
        <f>IF('R６評定点一覧(舗装)'!P15="","",'R６評定点一覧(舗装)'!P15)</f>
        <v/>
      </c>
      <c r="K24" s="108" t="str">
        <f>IF('R６評定点一覧(舗装)'!P17="","",'R６評定点一覧(舗装)'!P17)</f>
        <v/>
      </c>
      <c r="L24" s="108" t="str">
        <f>IF('R６評定点一覧(舗装)'!P19="","",'R６評定点一覧(舗装)'!P19)</f>
        <v/>
      </c>
      <c r="M24" s="108" t="str">
        <f>IF('R６評定点一覧(舗装)'!P21="","",'R６評定点一覧(舗装)'!P21)</f>
        <v/>
      </c>
      <c r="N24" s="108" t="str">
        <f>IF('R６評定点一覧(舗装)'!P23="","",'R６評定点一覧(舗装)'!P23)</f>
        <v/>
      </c>
      <c r="O24" s="108" t="str">
        <f>IF('R６評定点一覧(舗装)'!P25="","",'R６評定点一覧(舗装)'!P25)</f>
        <v/>
      </c>
      <c r="P24" s="109" t="str">
        <f>IF('R６評定点一覧(舗装)'!P27="","",'R６評定点一覧(舗装)'!P27)</f>
        <v/>
      </c>
      <c r="Q24" s="165"/>
    </row>
    <row r="25" spans="1:18" ht="13.5" hidden="1" customHeight="1">
      <c r="A25" s="711"/>
      <c r="B25" s="712"/>
      <c r="C25" s="713"/>
      <c r="D25" s="717"/>
      <c r="E25" s="717"/>
      <c r="F25" s="717"/>
      <c r="G25" s="119" t="str">
        <f>IF('R６評定点一覧(舗装)'!P29="","",'R６評定点一覧(舗装)'!P29)</f>
        <v/>
      </c>
      <c r="H25" s="120" t="str">
        <f>IF('R６評定点一覧(舗装)'!P31="","",'R６評定点一覧(舗装)'!P31)</f>
        <v/>
      </c>
      <c r="I25" s="120" t="str">
        <f>IF('R６評定点一覧(舗装)'!P33="","",'R６評定点一覧(舗装)'!P33)</f>
        <v/>
      </c>
      <c r="J25" s="120" t="str">
        <f>IF('R６評定点一覧(舗装)'!P35="","",'R６評定点一覧(舗装)'!P35)</f>
        <v/>
      </c>
      <c r="K25" s="120" t="str">
        <f>IF('R６評定点一覧(舗装)'!P37="","",'R６評定点一覧(舗装)'!P37)</f>
        <v/>
      </c>
      <c r="L25" s="120" t="str">
        <f>IF('R６評定点一覧(舗装)'!P39="","",'R６評定点一覧(舗装)'!P39)</f>
        <v/>
      </c>
      <c r="M25" s="120" t="str">
        <f>IF('R６評定点一覧(舗装)'!P41="","",'R６評定点一覧(舗装)'!P41)</f>
        <v/>
      </c>
      <c r="N25" s="120" t="str">
        <f>IF('R６評定点一覧(舗装)'!P43="","",'R６評定点一覧(舗装)'!P43)</f>
        <v/>
      </c>
      <c r="O25" s="120" t="str">
        <f>IF('R６評定点一覧(舗装)'!P45="","",'R６評定点一覧(舗装)'!P45)</f>
        <v/>
      </c>
      <c r="P25" s="121" t="str">
        <f>IF('R６評定点一覧(舗装)'!P47="","",'R６評定点一覧(舗装)'!P47)</f>
        <v/>
      </c>
      <c r="Q25" s="165"/>
    </row>
    <row r="26" spans="1:18" ht="13.5" hidden="1" customHeight="1">
      <c r="A26" s="711"/>
      <c r="B26" s="712"/>
      <c r="C26" s="713"/>
      <c r="D26" s="717"/>
      <c r="E26" s="717"/>
      <c r="F26" s="717"/>
      <c r="G26" s="119" t="str">
        <f>IF('R６評定点一覧(舗装)'!P61="","",'R６評定点一覧(舗装)'!P61)</f>
        <v/>
      </c>
      <c r="H26" s="120" t="str">
        <f>IF('R６評定点一覧(舗装)'!P63="","",'R６評定点一覧(舗装)'!P63)</f>
        <v/>
      </c>
      <c r="I26" s="120" t="str">
        <f>IF('R６評定点一覧(舗装)'!P65="","",'R６評定点一覧(舗装)'!P65)</f>
        <v/>
      </c>
      <c r="J26" s="120" t="str">
        <f>IF('R６評定点一覧(舗装)'!P67="","",'R６評定点一覧(舗装)'!P67)</f>
        <v/>
      </c>
      <c r="K26" s="120" t="str">
        <f>IF('R６評定点一覧(舗装)'!P69="","",'R６評定点一覧(舗装)'!P69)</f>
        <v/>
      </c>
      <c r="L26" s="120" t="str">
        <f>IF('R６評定点一覧(舗装)'!P71="","",'R６評定点一覧(舗装)'!P71)</f>
        <v/>
      </c>
      <c r="M26" s="120" t="str">
        <f>IF('R６評定点一覧(舗装)'!P73="","",'R６評定点一覧(舗装)'!P73)</f>
        <v/>
      </c>
      <c r="N26" s="120" t="str">
        <f>IF('R６評定点一覧(舗装)'!P75="","",'R６評定点一覧(舗装)'!P75)</f>
        <v/>
      </c>
      <c r="O26" s="120" t="str">
        <f>IF('R６評定点一覧(舗装)'!P77="","",'R６評定点一覧(舗装)'!P77)</f>
        <v/>
      </c>
      <c r="P26" s="121" t="str">
        <f>IF('R６評定点一覧(舗装)'!P79="","",'R６評定点一覧(舗装)'!P79)</f>
        <v/>
      </c>
      <c r="Q26" s="165"/>
    </row>
    <row r="27" spans="1:18" ht="13.5" hidden="1" customHeight="1">
      <c r="A27" s="711"/>
      <c r="B27" s="712"/>
      <c r="C27" s="713"/>
      <c r="D27" s="717"/>
      <c r="E27" s="717"/>
      <c r="F27" s="717"/>
      <c r="G27" s="119" t="str">
        <f>IF('R６評定点一覧(舗装)'!P81="","",'R６評定点一覧(舗装)'!P81)</f>
        <v/>
      </c>
      <c r="H27" s="120" t="str">
        <f>IF('R６評定点一覧(舗装)'!P83="","",'R６評定点一覧(舗装)'!P83)</f>
        <v/>
      </c>
      <c r="I27" s="120" t="str">
        <f>IF('R６評定点一覧(舗装)'!P85="","",'R６評定点一覧(舗装)'!P85)</f>
        <v/>
      </c>
      <c r="J27" s="120" t="str">
        <f>IF('R６評定点一覧(舗装)'!P87="","",'R６評定点一覧(舗装)'!P87)</f>
        <v/>
      </c>
      <c r="K27" s="120" t="str">
        <f>IF('R６評定点一覧(舗装)'!P89="","",'R６評定点一覧(舗装)'!P89)</f>
        <v/>
      </c>
      <c r="L27" s="120" t="str">
        <f>IF('R６評定点一覧(舗装)'!P91="","",'R６評定点一覧(舗装)'!P91)</f>
        <v/>
      </c>
      <c r="M27" s="120" t="str">
        <f>IF('R６評定点一覧(舗装)'!P93="","",'R６評定点一覧(舗装)'!P93)</f>
        <v/>
      </c>
      <c r="N27" s="120" t="str">
        <f>IF('R６評定点一覧(舗装)'!P95="","",'R６評定点一覧(舗装)'!P95)</f>
        <v/>
      </c>
      <c r="O27" s="120" t="str">
        <f>IF('R６評定点一覧(舗装)'!P97="","",'R６評定点一覧(舗装)'!P97)</f>
        <v/>
      </c>
      <c r="P27" s="121" t="str">
        <f>IF('R６評定点一覧(舗装)'!P99="","",'R６評定点一覧(舗装)'!P99)</f>
        <v/>
      </c>
      <c r="Q27" s="165"/>
    </row>
    <row r="28" spans="1:18" ht="13.5" hidden="1" customHeight="1">
      <c r="A28" s="711"/>
      <c r="B28" s="712"/>
      <c r="C28" s="713"/>
      <c r="D28" s="717"/>
      <c r="E28" s="717"/>
      <c r="F28" s="717"/>
      <c r="G28" s="110" t="str">
        <f>IF('R６評定点一覧(舗装)'!P113="","",'R６評定点一覧(舗装)'!P113)</f>
        <v/>
      </c>
      <c r="H28" s="111" t="str">
        <f>IF('R６評定点一覧(舗装)'!P115="","",'R６評定点一覧(舗装)'!P115)</f>
        <v/>
      </c>
      <c r="I28" s="111" t="str">
        <f>IF('R６評定点一覧(舗装)'!P117="","",'R６評定点一覧(舗装)'!P117)</f>
        <v/>
      </c>
      <c r="J28" s="111" t="str">
        <f>IF('R６評定点一覧(舗装)'!P119="","",'R６評定点一覧(舗装)'!P119)</f>
        <v/>
      </c>
      <c r="K28" s="111" t="str">
        <f>IF('R６評定点一覧(舗装)'!P121="","",'R６評定点一覧(舗装)'!P121)</f>
        <v/>
      </c>
      <c r="L28" s="111" t="str">
        <f>IF('R６評定点一覧(舗装)'!P123="","",'R６評定点一覧(舗装)'!P123)</f>
        <v/>
      </c>
      <c r="M28" s="111" t="str">
        <f>IF('R６評定点一覧(舗装)'!P125="","",'R６評定点一覧(舗装)'!P125)</f>
        <v/>
      </c>
      <c r="N28" s="111" t="str">
        <f>IF('R６評定点一覧(舗装)'!P127="","",'R６評定点一覧(舗装)'!P127)</f>
        <v/>
      </c>
      <c r="O28" s="111" t="str">
        <f>IF('R６評定点一覧(舗装)'!P129="","",'R６評定点一覧(舗装)'!P129)</f>
        <v/>
      </c>
      <c r="P28" s="112" t="str">
        <f>IF('R６評定点一覧(舗装)'!P131="","",'R６評定点一覧(舗装)'!P131)</f>
        <v/>
      </c>
      <c r="Q28" s="165"/>
    </row>
    <row r="29" spans="1:18" ht="13.5" hidden="1" customHeight="1">
      <c r="A29" s="714"/>
      <c r="B29" s="715"/>
      <c r="C29" s="716"/>
      <c r="D29" s="717"/>
      <c r="E29" s="717"/>
      <c r="F29" s="717"/>
      <c r="G29" s="116" t="str">
        <f>IF('R６評定点一覧(舗装)'!P133="","",'R６評定点一覧(舗装)'!P133)</f>
        <v/>
      </c>
      <c r="H29" s="117" t="str">
        <f>IF('R６評定点一覧(舗装)'!P135="","",'R６評定点一覧(舗装)'!P135)</f>
        <v/>
      </c>
      <c r="I29" s="117" t="str">
        <f>IF('R６評定点一覧(舗装)'!P137="","",'R６評定点一覧(舗装)'!P137)</f>
        <v/>
      </c>
      <c r="J29" s="117" t="str">
        <f>IF('R６評定点一覧(舗装)'!P139="","",'R６評定点一覧(舗装)'!P139)</f>
        <v/>
      </c>
      <c r="K29" s="117" t="str">
        <f>IF('R６評定点一覧(舗装)'!P141="","",'R６評定点一覧(舗装)'!P141)</f>
        <v/>
      </c>
      <c r="L29" s="117" t="str">
        <f>IF('R６評定点一覧(舗装)'!P143="","",'R６評定点一覧(舗装)'!P143)</f>
        <v/>
      </c>
      <c r="M29" s="117" t="str">
        <f>IF('R６評定点一覧(舗装)'!P145="","",'R６評定点一覧(舗装)'!P145)</f>
        <v/>
      </c>
      <c r="N29" s="117" t="str">
        <f>IF('R６評定点一覧(舗装)'!P147="","",'R６評定点一覧(舗装)'!P147)</f>
        <v/>
      </c>
      <c r="O29" s="117" t="str">
        <f>IF('R６評定点一覧(舗装)'!P149="","",'R６評定点一覧(舗装)'!P149)</f>
        <v/>
      </c>
      <c r="P29" s="118" t="str">
        <f>IF('R６評定点一覧(舗装)'!P151="","",'R６評定点一覧(舗装)'!P151)</f>
        <v/>
      </c>
      <c r="Q29" s="165"/>
    </row>
    <row r="30" spans="1:18" ht="14.25" customHeight="1">
      <c r="A30" s="103" t="s">
        <v>8</v>
      </c>
      <c r="B30" s="86"/>
      <c r="C30" s="86"/>
      <c r="D30" s="561"/>
      <c r="E30" s="561"/>
      <c r="F30" s="561"/>
      <c r="G30" s="701" t="str">
        <f>IF((COUNTA(G12:P29)-COUNTBLANK(G12:P29))=0,"",COUNTA(G12:P29)-COUNTBLANK(G12:P29))</f>
        <v/>
      </c>
      <c r="H30" s="702"/>
      <c r="I30" s="699" t="s">
        <v>105</v>
      </c>
      <c r="J30" s="706" t="str">
        <f>IF(OR(G30="",G30=0),"",ROUND(AVERAGE(G12:P29),1))</f>
        <v/>
      </c>
      <c r="K30" s="706"/>
      <c r="L30" s="706"/>
      <c r="M30" s="695" t="s">
        <v>67</v>
      </c>
      <c r="N30" s="695"/>
      <c r="O30" s="695"/>
      <c r="P30" s="696"/>
      <c r="Q30" s="212"/>
      <c r="R30" s="100" t="s">
        <v>208</v>
      </c>
    </row>
    <row r="31" spans="1:18" ht="14.25" customHeight="1">
      <c r="A31" s="104" t="s">
        <v>9</v>
      </c>
      <c r="B31" s="105"/>
      <c r="C31" s="562"/>
      <c r="D31" s="562"/>
      <c r="E31" s="562"/>
      <c r="F31" s="562"/>
      <c r="G31" s="703"/>
      <c r="H31" s="704"/>
      <c r="I31" s="700"/>
      <c r="J31" s="707"/>
      <c r="K31" s="707"/>
      <c r="L31" s="707"/>
      <c r="M31" s="697"/>
      <c r="N31" s="697"/>
      <c r="O31" s="697"/>
      <c r="P31" s="698"/>
      <c r="Q31" s="212"/>
      <c r="R31" s="100" t="s">
        <v>209</v>
      </c>
    </row>
    <row r="32" spans="1:18" s="465" customFormat="1">
      <c r="A32" s="129" t="s">
        <v>27</v>
      </c>
      <c r="B32" s="465" t="s">
        <v>463</v>
      </c>
      <c r="Q32" s="571"/>
      <c r="R32" s="100" t="s">
        <v>433</v>
      </c>
    </row>
    <row r="33" spans="1:17" s="465" customFormat="1">
      <c r="A33" s="129" t="s">
        <v>28</v>
      </c>
      <c r="B33" s="705" t="s">
        <v>461</v>
      </c>
      <c r="C33" s="705"/>
      <c r="D33" s="705"/>
      <c r="E33" s="705"/>
      <c r="F33" s="705"/>
      <c r="G33" s="705"/>
      <c r="H33" s="705"/>
      <c r="I33" s="705"/>
      <c r="J33" s="705"/>
      <c r="K33" s="705"/>
      <c r="L33" s="705"/>
      <c r="M33" s="705"/>
      <c r="N33" s="705"/>
      <c r="O33" s="705"/>
      <c r="P33" s="705"/>
      <c r="Q33" s="425"/>
    </row>
    <row r="34" spans="1:17" s="465" customFormat="1">
      <c r="A34" s="129"/>
      <c r="B34" s="705"/>
      <c r="C34" s="705"/>
      <c r="D34" s="705"/>
      <c r="E34" s="705"/>
      <c r="F34" s="705"/>
      <c r="G34" s="705"/>
      <c r="H34" s="705"/>
      <c r="I34" s="705"/>
      <c r="J34" s="705"/>
      <c r="K34" s="705"/>
      <c r="L34" s="705"/>
      <c r="M34" s="705"/>
      <c r="N34" s="705"/>
      <c r="O34" s="705"/>
      <c r="P34" s="705"/>
      <c r="Q34" s="425"/>
    </row>
    <row r="35" spans="1:17" s="465" customFormat="1" ht="13.5" customHeight="1">
      <c r="A35" s="129" t="s">
        <v>29</v>
      </c>
      <c r="B35" s="673" t="s">
        <v>460</v>
      </c>
      <c r="C35" s="673"/>
      <c r="D35" s="673"/>
      <c r="E35" s="673"/>
      <c r="F35" s="673"/>
      <c r="G35" s="673"/>
      <c r="H35" s="673"/>
      <c r="I35" s="673"/>
      <c r="J35" s="673"/>
      <c r="K35" s="673"/>
      <c r="L35" s="673"/>
      <c r="M35" s="673"/>
      <c r="N35" s="673"/>
      <c r="O35" s="673"/>
      <c r="P35" s="673"/>
      <c r="Q35" s="441"/>
    </row>
    <row r="36" spans="1:17" s="465" customFormat="1" ht="13.5" customHeight="1">
      <c r="A36" s="129"/>
      <c r="B36" s="673"/>
      <c r="C36" s="673"/>
      <c r="D36" s="673"/>
      <c r="E36" s="673"/>
      <c r="F36" s="673"/>
      <c r="G36" s="673"/>
      <c r="H36" s="673"/>
      <c r="I36" s="673"/>
      <c r="J36" s="673"/>
      <c r="K36" s="673"/>
      <c r="L36" s="673"/>
      <c r="M36" s="673"/>
      <c r="N36" s="673"/>
      <c r="O36" s="673"/>
      <c r="P36" s="673"/>
      <c r="Q36" s="441"/>
    </row>
    <row r="37" spans="1:17" s="465" customFormat="1">
      <c r="A37" s="129" t="s">
        <v>35</v>
      </c>
      <c r="B37" s="465" t="s">
        <v>34</v>
      </c>
      <c r="Q37" s="571"/>
    </row>
    <row r="38" spans="1:17" s="465" customFormat="1">
      <c r="A38" s="129"/>
      <c r="Q38" s="571"/>
    </row>
    <row r="39" spans="1:17">
      <c r="A39" s="90"/>
      <c r="B39" s="90"/>
      <c r="C39" s="90"/>
      <c r="D39" s="90"/>
      <c r="E39" s="90"/>
      <c r="F39" s="90"/>
      <c r="G39" s="90"/>
      <c r="H39" s="90"/>
      <c r="I39" s="90"/>
      <c r="J39" s="90"/>
      <c r="K39" s="90"/>
      <c r="L39" s="90"/>
      <c r="M39" s="90"/>
      <c r="N39" s="90"/>
      <c r="O39" s="90"/>
      <c r="P39" s="90"/>
    </row>
    <row r="40" spans="1:17" ht="13.5" customHeight="1">
      <c r="A40" s="90"/>
      <c r="B40" s="675"/>
      <c r="C40" s="675"/>
      <c r="D40" s="675"/>
      <c r="E40" s="675"/>
      <c r="F40" s="675"/>
      <c r="G40" s="675"/>
      <c r="H40" s="675"/>
      <c r="I40" s="675"/>
      <c r="J40" s="675"/>
      <c r="K40" s="675"/>
      <c r="L40" s="675"/>
      <c r="M40" s="675"/>
      <c r="N40" s="675"/>
      <c r="O40" s="675"/>
      <c r="P40" s="675"/>
      <c r="Q40" s="492"/>
    </row>
    <row r="41" spans="1:17">
      <c r="A41" s="90"/>
      <c r="B41" s="675"/>
      <c r="C41" s="675"/>
      <c r="D41" s="675"/>
      <c r="E41" s="675"/>
      <c r="F41" s="675"/>
      <c r="G41" s="675"/>
      <c r="H41" s="675"/>
      <c r="I41" s="675"/>
      <c r="J41" s="675"/>
      <c r="K41" s="675"/>
      <c r="L41" s="675"/>
      <c r="M41" s="675"/>
      <c r="N41" s="675"/>
      <c r="O41" s="675"/>
      <c r="P41" s="675"/>
      <c r="Q41" s="492"/>
    </row>
    <row r="42" spans="1:17">
      <c r="A42" s="90"/>
      <c r="B42" s="675"/>
      <c r="C42" s="675"/>
      <c r="D42" s="675"/>
      <c r="E42" s="675"/>
      <c r="F42" s="675"/>
      <c r="G42" s="675"/>
      <c r="H42" s="675"/>
      <c r="I42" s="675"/>
      <c r="J42" s="675"/>
      <c r="K42" s="675"/>
      <c r="L42" s="675"/>
      <c r="M42" s="675"/>
      <c r="N42" s="675"/>
      <c r="O42" s="675"/>
      <c r="P42" s="675"/>
      <c r="Q42" s="492"/>
    </row>
    <row r="43" spans="1:17">
      <c r="A43" s="90"/>
      <c r="B43" s="675"/>
      <c r="C43" s="675"/>
      <c r="D43" s="675"/>
      <c r="E43" s="675"/>
      <c r="F43" s="675"/>
      <c r="G43" s="675"/>
      <c r="H43" s="675"/>
      <c r="I43" s="675"/>
      <c r="J43" s="675"/>
      <c r="K43" s="675"/>
      <c r="L43" s="675"/>
      <c r="M43" s="675"/>
      <c r="N43" s="675"/>
      <c r="O43" s="675"/>
      <c r="P43" s="675"/>
      <c r="Q43" s="492"/>
    </row>
    <row r="44" spans="1:17" ht="15.75" customHeight="1">
      <c r="A44" s="93"/>
      <c r="B44" s="93"/>
      <c r="C44" s="93"/>
      <c r="D44" s="93"/>
      <c r="E44" s="93"/>
      <c r="F44" s="93"/>
      <c r="G44" s="93"/>
      <c r="H44" s="93"/>
      <c r="I44" s="93"/>
      <c r="J44" s="93"/>
      <c r="K44" s="93"/>
      <c r="L44" s="93"/>
      <c r="M44" s="93"/>
      <c r="N44" s="93"/>
      <c r="O44" s="93"/>
      <c r="P44" s="93"/>
      <c r="Q44" s="91"/>
    </row>
    <row r="45" spans="1:17" ht="15.75" customHeight="1">
      <c r="A45" s="728" t="s">
        <v>61</v>
      </c>
      <c r="B45" s="728"/>
      <c r="C45" s="728"/>
      <c r="D45" s="728"/>
      <c r="E45" s="730" t="str">
        <f>IF(発注者入力シート!C10="","",発注者入力シート!C10)</f>
        <v>令和７年度 島根県総合評価方式 評価項目 事前審査申請</v>
      </c>
      <c r="F45" s="730"/>
      <c r="G45" s="730"/>
      <c r="H45" s="730"/>
      <c r="I45" s="730"/>
      <c r="J45" s="730"/>
      <c r="K45" s="730"/>
      <c r="L45" s="730"/>
      <c r="M45" s="730"/>
      <c r="N45" s="730"/>
      <c r="O45" s="730"/>
      <c r="P45" s="730"/>
      <c r="Q45" s="212"/>
    </row>
    <row r="46" spans="1:17" ht="15.75" customHeight="1"/>
    <row r="47" spans="1:17" ht="15.75" customHeight="1">
      <c r="A47" s="727" t="s">
        <v>62</v>
      </c>
      <c r="B47" s="728"/>
      <c r="C47" s="728"/>
      <c r="D47" s="728"/>
      <c r="E47" s="730" t="str">
        <f>IF(企業入力シート!C5="","",発注者入力シート!C6)</f>
        <v>〇〇県土整備事務所</v>
      </c>
      <c r="F47" s="730"/>
      <c r="G47" s="730"/>
      <c r="H47" s="730"/>
      <c r="I47" s="730"/>
      <c r="J47" s="730"/>
      <c r="K47" s="730"/>
      <c r="L47" s="730"/>
      <c r="M47" s="730"/>
      <c r="N47" s="730"/>
      <c r="O47" s="730"/>
      <c r="P47" s="730"/>
      <c r="Q47" s="212"/>
    </row>
    <row r="48" spans="1:17" ht="15.75" customHeight="1"/>
    <row r="49" spans="1:36" ht="15.75" customHeight="1">
      <c r="A49" s="728" t="s">
        <v>63</v>
      </c>
      <c r="B49" s="728"/>
      <c r="C49" s="728"/>
      <c r="D49" s="728"/>
      <c r="E49" s="731" t="str">
        <f>発注者入力シート!$C$11</f>
        <v>令和８年７月３１日までに入札公告された工事　　</v>
      </c>
      <c r="F49" s="731"/>
      <c r="G49" s="731"/>
      <c r="H49" s="731"/>
      <c r="I49" s="731"/>
      <c r="J49" s="731"/>
      <c r="K49" s="731"/>
      <c r="L49" s="731"/>
      <c r="M49" s="731"/>
      <c r="N49" s="731"/>
      <c r="O49" s="731"/>
      <c r="P49" s="731"/>
      <c r="Q49" s="212"/>
    </row>
    <row r="50" spans="1:36" ht="16.5" customHeight="1">
      <c r="E50" s="565"/>
      <c r="F50" s="565"/>
      <c r="G50" s="565"/>
      <c r="H50" s="565"/>
      <c r="I50" s="565"/>
      <c r="J50" s="565"/>
      <c r="K50" s="565"/>
      <c r="L50" s="565"/>
      <c r="M50" s="565"/>
      <c r="N50" s="565"/>
      <c r="O50" s="565"/>
      <c r="P50" s="565"/>
    </row>
    <row r="51" spans="1:36" ht="15.75" customHeight="1">
      <c r="A51" s="729" t="str">
        <f>CONCATENATE("　今後、",企業入力シート!C5,"が発注する工事においては、本書の写し（※）をもって「企業の工事成績評定点」の貴社技術資料とみなし、その他添付資料の提出は不要とする。
※本書の写しとは、収受印欄に収受の押印がある資料いう。")</f>
        <v>　今後、〇〇県土整備事務所が発注する工事においては、本書の写し（※）をもって「企業の工事成績評定点」の貴社技術資料とみなし、その他添付資料の提出は不要とする。
※本書の写しとは、収受印欄に収受の押印がある資料いう。</v>
      </c>
      <c r="B51" s="729"/>
      <c r="C51" s="729"/>
      <c r="D51" s="729"/>
      <c r="E51" s="729"/>
      <c r="F51" s="729"/>
      <c r="G51" s="729"/>
      <c r="H51" s="729"/>
      <c r="I51" s="729"/>
      <c r="J51" s="729"/>
      <c r="K51" s="729"/>
      <c r="L51" s="729"/>
      <c r="M51" s="729"/>
      <c r="N51" s="729"/>
      <c r="O51" s="729"/>
      <c r="P51" s="729"/>
      <c r="Q51" s="492"/>
    </row>
    <row r="52" spans="1:36" ht="31.7" customHeight="1">
      <c r="A52" s="729"/>
      <c r="B52" s="729"/>
      <c r="C52" s="729"/>
      <c r="D52" s="729"/>
      <c r="E52" s="729"/>
      <c r="F52" s="729"/>
      <c r="G52" s="729"/>
      <c r="H52" s="729"/>
      <c r="I52" s="729"/>
      <c r="J52" s="729"/>
      <c r="K52" s="729"/>
      <c r="L52" s="729"/>
      <c r="M52" s="729"/>
      <c r="N52" s="729"/>
      <c r="O52" s="729"/>
      <c r="P52" s="729"/>
      <c r="Q52" s="492"/>
    </row>
    <row r="53" spans="1:36" ht="15.75" customHeight="1">
      <c r="M53" s="667" t="s">
        <v>147</v>
      </c>
      <c r="N53" s="667"/>
    </row>
    <row r="54" spans="1:36" ht="15.75" customHeight="1">
      <c r="B54" s="3" t="s">
        <v>454</v>
      </c>
      <c r="C54" s="394"/>
      <c r="D54" s="394"/>
      <c r="E54" s="394"/>
      <c r="F54" s="394"/>
      <c r="G54" s="394"/>
      <c r="H54" s="394"/>
      <c r="I54" s="394"/>
      <c r="J54" s="394"/>
      <c r="L54" s="102"/>
      <c r="M54" s="395"/>
      <c r="N54" s="395"/>
      <c r="O54" s="466"/>
    </row>
    <row r="55" spans="1:36" ht="15.75" customHeight="1">
      <c r="B55" s="718" t="str">
        <f>IF(INDEX(発注者入力シート!$B$20:$J$24,MATCH(発注者入力シート!L6,発注者入力シート!$C$20:$C$24,0),7)="未記入",発注者入力シート!$AL$8,IF(INDEX(発注者入力シート!$B$20:$J$24,MATCH(発注者入力シート!L6,発注者入力シート!$C$20:$C$24,0),7)="無",発注者入力シート!$AL$9,IF(INDEX(発注者入力シート!$B$20:$J$24,MATCH(発注者入力シート!L6,発注者入力シート!$C$20:$C$24,0),7)="有",発注者入力シート!$AL$10)))</f>
        <v>本技術資料により提出します</v>
      </c>
      <c r="C55" s="719"/>
      <c r="D55" s="719"/>
      <c r="E55" s="719"/>
      <c r="F55" s="719"/>
      <c r="G55" s="719"/>
      <c r="H55" s="719"/>
      <c r="I55" s="720"/>
      <c r="J55" s="394"/>
      <c r="L55" s="103"/>
      <c r="M55" s="86"/>
      <c r="N55" s="86"/>
      <c r="O55" s="467"/>
    </row>
    <row r="56" spans="1:36" ht="15.75" customHeight="1">
      <c r="A56" s="4" t="s">
        <v>10</v>
      </c>
      <c r="B56" s="721"/>
      <c r="C56" s="722"/>
      <c r="D56" s="722"/>
      <c r="E56" s="722"/>
      <c r="F56" s="722"/>
      <c r="G56" s="722"/>
      <c r="H56" s="722"/>
      <c r="I56" s="723"/>
      <c r="J56" s="394"/>
      <c r="L56" s="103"/>
      <c r="M56" s="86"/>
      <c r="N56" s="86"/>
      <c r="O56" s="467"/>
    </row>
    <row r="57" spans="1:36" ht="15.75" customHeight="1">
      <c r="A57" s="491"/>
      <c r="B57" s="721"/>
      <c r="C57" s="722"/>
      <c r="D57" s="722"/>
      <c r="E57" s="722"/>
      <c r="F57" s="722"/>
      <c r="G57" s="722"/>
      <c r="H57" s="722"/>
      <c r="I57" s="723"/>
      <c r="J57" s="394"/>
      <c r="L57" s="103"/>
      <c r="M57" s="86"/>
      <c r="N57" s="86"/>
      <c r="O57" s="467"/>
    </row>
    <row r="58" spans="1:36" ht="15.75" customHeight="1">
      <c r="B58" s="721"/>
      <c r="C58" s="722"/>
      <c r="D58" s="722"/>
      <c r="E58" s="722"/>
      <c r="F58" s="722"/>
      <c r="G58" s="722"/>
      <c r="H58" s="722"/>
      <c r="I58" s="723"/>
      <c r="J58" s="394"/>
      <c r="L58" s="103"/>
      <c r="M58" s="86"/>
      <c r="N58" s="86"/>
      <c r="O58" s="467"/>
    </row>
    <row r="59" spans="1:36" ht="15.75" customHeight="1">
      <c r="B59" s="724"/>
      <c r="C59" s="725"/>
      <c r="D59" s="725"/>
      <c r="E59" s="725"/>
      <c r="F59" s="725"/>
      <c r="G59" s="725"/>
      <c r="H59" s="725"/>
      <c r="I59" s="726"/>
      <c r="L59" s="103"/>
      <c r="M59" s="86"/>
      <c r="N59" s="86"/>
      <c r="O59" s="467"/>
    </row>
    <row r="60" spans="1:36" ht="15.75" customHeight="1">
      <c r="A60" s="219"/>
      <c r="B60" s="568"/>
      <c r="C60" s="568"/>
      <c r="D60" s="568"/>
      <c r="E60" s="568"/>
      <c r="F60" s="568"/>
      <c r="G60" s="568"/>
      <c r="H60" s="568"/>
      <c r="I60" s="568"/>
      <c r="L60" s="103"/>
      <c r="M60" s="86"/>
      <c r="N60" s="86"/>
      <c r="O60" s="467"/>
    </row>
    <row r="61" spans="1:36" ht="15.75" customHeight="1">
      <c r="A61" s="219"/>
      <c r="B61" s="567"/>
      <c r="C61" s="567"/>
      <c r="D61" s="567"/>
      <c r="E61" s="567"/>
      <c r="F61" s="567"/>
      <c r="G61" s="567"/>
      <c r="H61" s="567"/>
      <c r="I61" s="567"/>
      <c r="L61" s="104"/>
      <c r="M61" s="105"/>
      <c r="N61" s="105"/>
      <c r="O61" s="468"/>
    </row>
    <row r="62" spans="1:36" ht="15.75" customHeight="1">
      <c r="A62" s="513" t="s">
        <v>612</v>
      </c>
      <c r="C62" s="566"/>
      <c r="D62" s="566"/>
      <c r="E62" s="566"/>
      <c r="F62" s="566"/>
      <c r="G62" s="566"/>
      <c r="H62" s="566"/>
      <c r="I62" s="566"/>
    </row>
    <row r="63" spans="1:36" ht="17.25" customHeight="1">
      <c r="B63" s="674" t="s">
        <v>611</v>
      </c>
      <c r="C63" s="674"/>
      <c r="D63" s="674"/>
      <c r="E63" s="674"/>
      <c r="F63" s="674"/>
      <c r="G63" s="674"/>
      <c r="H63" s="674"/>
      <c r="I63" s="674"/>
      <c r="J63" s="674"/>
      <c r="K63" s="674"/>
      <c r="L63" s="674"/>
      <c r="M63" s="674"/>
      <c r="N63" s="674"/>
      <c r="O63" s="674"/>
      <c r="P63" s="674"/>
      <c r="Q63" s="556"/>
      <c r="U63" s="572"/>
      <c r="V63" s="572"/>
      <c r="W63" s="572"/>
      <c r="X63" s="572"/>
      <c r="Y63" s="572"/>
      <c r="Z63" s="572"/>
      <c r="AA63" s="572"/>
      <c r="AB63" s="572"/>
      <c r="AC63" s="572"/>
      <c r="AD63" s="572"/>
      <c r="AE63" s="572"/>
      <c r="AF63" s="572"/>
      <c r="AG63" s="572"/>
      <c r="AH63" s="572"/>
      <c r="AI63" s="572"/>
      <c r="AJ63" s="572"/>
    </row>
    <row r="64" spans="1:36" ht="17.25" customHeight="1">
      <c r="B64" s="557" t="s">
        <v>613</v>
      </c>
      <c r="C64" s="572"/>
      <c r="D64" s="572"/>
      <c r="E64" s="572"/>
      <c r="F64" s="572"/>
      <c r="G64" s="572"/>
      <c r="H64" s="572"/>
      <c r="I64" s="572"/>
      <c r="J64" s="572"/>
      <c r="K64" s="572"/>
      <c r="L64" s="572"/>
      <c r="M64" s="572"/>
      <c r="N64" s="572"/>
      <c r="O64" s="572"/>
      <c r="P64" s="572"/>
      <c r="Q64" s="556"/>
      <c r="U64" s="572"/>
      <c r="V64" s="572"/>
      <c r="W64" s="572"/>
      <c r="X64" s="572"/>
      <c r="Y64" s="572"/>
      <c r="Z64" s="572"/>
      <c r="AA64" s="572"/>
      <c r="AB64" s="572"/>
      <c r="AC64" s="572"/>
      <c r="AD64" s="572"/>
      <c r="AE64" s="572"/>
      <c r="AF64" s="572"/>
      <c r="AG64" s="572"/>
      <c r="AH64" s="572"/>
      <c r="AI64" s="572"/>
      <c r="AJ64" s="572"/>
    </row>
    <row r="65" spans="1:36" ht="17.25" customHeight="1">
      <c r="B65" s="673" t="str">
        <f>CONCATENATE("・収受印欄に収受印と併せて全県適用 の押印があれば、上記に",発注者入力シート!$C$6,"が発注する工事と記載があっても、本書の写しをもって島根県総務部、防災部、農林水産部及び土木部の事業課、関係地方機関が発注する工事において、その他添付資料の提出は不要とする。")</f>
        <v>・収受印欄に収受印と併せて全県適用 の押印があれば、上記に〇〇県土整備事務所が発注する工事と記載があっても、本書の写しをもって島根県総務部、防災部、農林水産部及び土木部の事業課、関係地方機関が発注する工事において、その他添付資料の提出は不要とする。</v>
      </c>
      <c r="C65" s="673"/>
      <c r="D65" s="673"/>
      <c r="E65" s="673"/>
      <c r="F65" s="673"/>
      <c r="G65" s="673"/>
      <c r="H65" s="673"/>
      <c r="I65" s="673"/>
      <c r="J65" s="673"/>
      <c r="K65" s="673"/>
      <c r="L65" s="673"/>
      <c r="M65" s="673"/>
      <c r="N65" s="673"/>
      <c r="O65" s="673"/>
      <c r="P65" s="673"/>
      <c r="Q65" s="556"/>
      <c r="U65" s="556"/>
      <c r="V65" s="556"/>
      <c r="W65" s="556"/>
      <c r="X65" s="556"/>
      <c r="Y65" s="556"/>
      <c r="Z65" s="556"/>
      <c r="AA65" s="556"/>
      <c r="AB65" s="556"/>
      <c r="AC65" s="556"/>
      <c r="AD65" s="556"/>
      <c r="AE65" s="556"/>
      <c r="AF65" s="556"/>
      <c r="AG65" s="556"/>
      <c r="AH65" s="556"/>
      <c r="AI65" s="556"/>
      <c r="AJ65" s="556"/>
    </row>
    <row r="66" spans="1:36" ht="17.25" customHeight="1">
      <c r="A66" s="556"/>
      <c r="B66" s="673"/>
      <c r="C66" s="673"/>
      <c r="D66" s="673"/>
      <c r="E66" s="673"/>
      <c r="F66" s="673"/>
      <c r="G66" s="673"/>
      <c r="H66" s="673"/>
      <c r="I66" s="673"/>
      <c r="J66" s="673"/>
      <c r="K66" s="673"/>
      <c r="L66" s="673"/>
      <c r="M66" s="673"/>
      <c r="N66" s="673"/>
      <c r="O66" s="673"/>
      <c r="P66" s="673"/>
      <c r="U66" s="556"/>
      <c r="V66" s="556"/>
      <c r="W66" s="556"/>
      <c r="X66" s="556"/>
      <c r="Y66" s="556"/>
      <c r="Z66" s="556"/>
      <c r="AA66" s="556"/>
      <c r="AB66" s="556"/>
      <c r="AC66" s="556"/>
      <c r="AD66" s="556"/>
      <c r="AE66" s="556"/>
      <c r="AF66" s="556"/>
      <c r="AG66" s="556"/>
      <c r="AH66" s="556"/>
      <c r="AI66" s="556"/>
      <c r="AJ66" s="556"/>
    </row>
    <row r="67" spans="1:36" ht="17.25" customHeight="1">
      <c r="A67" s="556"/>
      <c r="B67" s="673"/>
      <c r="C67" s="673"/>
      <c r="D67" s="673"/>
      <c r="E67" s="673"/>
      <c r="F67" s="673"/>
      <c r="G67" s="673"/>
      <c r="H67" s="673"/>
      <c r="I67" s="673"/>
      <c r="J67" s="673"/>
      <c r="K67" s="673"/>
      <c r="L67" s="673"/>
      <c r="M67" s="673"/>
      <c r="N67" s="673"/>
      <c r="O67" s="673"/>
      <c r="P67" s="673"/>
      <c r="U67" s="556"/>
      <c r="V67" s="556"/>
      <c r="W67" s="556"/>
      <c r="X67" s="556"/>
      <c r="Y67" s="556"/>
      <c r="Z67" s="556"/>
      <c r="AA67" s="556"/>
      <c r="AB67" s="556"/>
      <c r="AC67" s="556"/>
      <c r="AD67" s="556"/>
      <c r="AE67" s="556"/>
      <c r="AF67" s="556"/>
      <c r="AG67" s="556"/>
      <c r="AH67" s="556"/>
      <c r="AI67" s="556"/>
      <c r="AJ67" s="556"/>
    </row>
    <row r="68" spans="1:36" ht="15.75" customHeight="1">
      <c r="A68" s="499"/>
      <c r="B68" s="555"/>
      <c r="C68" s="555"/>
      <c r="D68" s="555"/>
      <c r="E68" s="555"/>
      <c r="F68" s="555"/>
      <c r="G68" s="555"/>
      <c r="H68" s="555"/>
      <c r="I68" s="555"/>
      <c r="J68" s="555"/>
      <c r="K68" s="555"/>
      <c r="L68" s="555"/>
      <c r="M68" s="555"/>
      <c r="N68" s="555"/>
      <c r="O68" s="555"/>
      <c r="P68" s="555"/>
    </row>
    <row r="69" spans="1:36" ht="15.75" customHeight="1">
      <c r="A69" s="556"/>
      <c r="B69" s="556"/>
      <c r="C69" s="556"/>
      <c r="D69" s="556"/>
      <c r="E69" s="556"/>
      <c r="F69" s="556"/>
      <c r="G69" s="556"/>
      <c r="H69" s="556"/>
      <c r="I69" s="556"/>
      <c r="J69" s="556"/>
      <c r="K69" s="556"/>
      <c r="L69" s="556"/>
      <c r="M69" s="556"/>
      <c r="N69" s="556"/>
      <c r="O69" s="556"/>
      <c r="P69" s="556"/>
    </row>
    <row r="70" spans="1:36" ht="15.75" customHeight="1">
      <c r="A70" s="465"/>
      <c r="B70" s="556"/>
      <c r="C70" s="556"/>
      <c r="D70" s="556"/>
      <c r="E70" s="556"/>
      <c r="F70" s="556"/>
      <c r="G70" s="556"/>
      <c r="H70" s="556"/>
      <c r="I70" s="556"/>
    </row>
    <row r="71" spans="1:36" ht="15.75" customHeight="1"/>
    <row r="72" spans="1:36" ht="15.75" customHeight="1"/>
    <row r="73" spans="1:36" ht="15.75" customHeight="1"/>
  </sheetData>
  <mergeCells count="36">
    <mergeCell ref="A51:P52"/>
    <mergeCell ref="M53:N53"/>
    <mergeCell ref="B55:I59"/>
    <mergeCell ref="B63:P63"/>
    <mergeCell ref="B65:P67"/>
    <mergeCell ref="A49:D49"/>
    <mergeCell ref="E49:P49"/>
    <mergeCell ref="G30:H31"/>
    <mergeCell ref="I30:I31"/>
    <mergeCell ref="J30:L31"/>
    <mergeCell ref="M30:P31"/>
    <mergeCell ref="B33:P34"/>
    <mergeCell ref="B35:P36"/>
    <mergeCell ref="B40:P43"/>
    <mergeCell ref="A45:D45"/>
    <mergeCell ref="E45:P45"/>
    <mergeCell ref="A47:D47"/>
    <mergeCell ref="E47:P47"/>
    <mergeCell ref="D8:F8"/>
    <mergeCell ref="G8:P8"/>
    <mergeCell ref="D9:F9"/>
    <mergeCell ref="G9:P9"/>
    <mergeCell ref="A12:C29"/>
    <mergeCell ref="D12:F17"/>
    <mergeCell ref="D18:F23"/>
    <mergeCell ref="D24:F29"/>
    <mergeCell ref="A6:C9"/>
    <mergeCell ref="D6:F6"/>
    <mergeCell ref="G6:P6"/>
    <mergeCell ref="D7:F7"/>
    <mergeCell ref="G7:P7"/>
    <mergeCell ref="A1:F1"/>
    <mergeCell ref="A2:E2"/>
    <mergeCell ref="A3:P3"/>
    <mergeCell ref="H4:J4"/>
    <mergeCell ref="K4:P4"/>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T159"/>
  <sheetViews>
    <sheetView view="pageBreakPreview" zoomScaleNormal="100" zoomScaleSheetLayoutView="100" workbookViewId="0">
      <selection activeCell="H9" sqref="H9:O10"/>
    </sheetView>
  </sheetViews>
  <sheetFormatPr defaultColWidth="9" defaultRowHeight="13.5"/>
  <cols>
    <col min="1" max="17" width="5.125" style="491" customWidth="1"/>
    <col min="18" max="18" width="5.125" style="95" customWidth="1"/>
    <col min="19" max="16384" width="9" style="491"/>
  </cols>
  <sheetData>
    <row r="1" spans="1:20" ht="15.75" customHeight="1">
      <c r="A1" s="671" t="str">
        <f>CONCATENATE("（様式-",INDEX(発注者入力シート!$B$20:$G$24,MATCH(発注者入力シート!L6,発注者入力シート!$C$20:$C$24,0),4),"-２）")</f>
        <v>（様式-２-２）</v>
      </c>
      <c r="B1" s="671"/>
      <c r="C1" s="671"/>
      <c r="D1" s="671"/>
      <c r="E1" s="671"/>
      <c r="F1" s="671"/>
      <c r="Q1" s="122" t="s">
        <v>649</v>
      </c>
      <c r="R1" s="169"/>
      <c r="S1" s="4" t="s">
        <v>202</v>
      </c>
      <c r="T1" s="4"/>
    </row>
    <row r="2" spans="1:20" ht="15.75" customHeight="1">
      <c r="A2" s="671" t="str">
        <f>CONCATENATE("評価項目",INDEX(発注者入力シート!$B$20:$G$24,MATCH(発注者入力シート!L6,発注者入力シート!$C$20:$C$24,0),5),"-",INDEX(発注者入力シート!$B$20:$G$24,MATCH(発注者入力シート!L6,発注者入力シート!$C$20:$C$24,0),6))</f>
        <v>評価項目（１）-①</v>
      </c>
      <c r="B2" s="671"/>
      <c r="C2" s="671"/>
      <c r="D2" s="671"/>
      <c r="E2" s="671"/>
      <c r="S2" s="4" t="s">
        <v>203</v>
      </c>
      <c r="T2" s="4"/>
    </row>
    <row r="3" spans="1:20" ht="15.75" customHeight="1">
      <c r="A3" s="772" t="s">
        <v>64</v>
      </c>
      <c r="B3" s="772"/>
      <c r="C3" s="772"/>
      <c r="D3" s="772"/>
      <c r="E3" s="772"/>
      <c r="F3" s="772"/>
      <c r="G3" s="772"/>
      <c r="H3" s="772"/>
      <c r="I3" s="772"/>
      <c r="J3" s="772"/>
      <c r="K3" s="772"/>
      <c r="L3" s="772"/>
      <c r="M3" s="772"/>
      <c r="N3" s="772"/>
      <c r="O3" s="772"/>
      <c r="P3" s="772"/>
      <c r="Q3" s="772"/>
      <c r="R3" s="163"/>
      <c r="S3" s="98"/>
      <c r="T3" s="4" t="s">
        <v>210</v>
      </c>
    </row>
    <row r="4" spans="1:20" ht="15.75" customHeight="1">
      <c r="H4" s="733" t="s">
        <v>146</v>
      </c>
      <c r="I4" s="733"/>
      <c r="J4" s="733"/>
      <c r="K4" s="680" t="str">
        <f>IF(企業入力シート!C7="","",企業入力シート!C7)</f>
        <v>〇〇建設</v>
      </c>
      <c r="L4" s="680"/>
      <c r="M4" s="680"/>
      <c r="N4" s="680"/>
      <c r="O4" s="680"/>
      <c r="P4" s="680"/>
      <c r="Q4" s="680"/>
      <c r="R4" s="163"/>
      <c r="S4" s="87"/>
      <c r="T4" s="4" t="s">
        <v>205</v>
      </c>
    </row>
    <row r="5" spans="1:20" ht="15.75" customHeight="1">
      <c r="R5" s="212"/>
      <c r="S5" s="123"/>
      <c r="T5" s="4"/>
    </row>
    <row r="6" spans="1:20" ht="15.75" customHeight="1">
      <c r="S6" s="4" t="s">
        <v>206</v>
      </c>
      <c r="T6" s="4"/>
    </row>
    <row r="7" spans="1:20" ht="15.75" customHeight="1">
      <c r="A7" s="559" t="s">
        <v>11</v>
      </c>
      <c r="B7" s="558" t="s">
        <v>13</v>
      </c>
      <c r="C7" s="763" t="s">
        <v>15</v>
      </c>
      <c r="D7" s="763"/>
      <c r="E7" s="760" t="s">
        <v>16</v>
      </c>
      <c r="F7" s="763"/>
      <c r="G7" s="765"/>
      <c r="H7" s="760" t="s">
        <v>17</v>
      </c>
      <c r="I7" s="763"/>
      <c r="J7" s="763"/>
      <c r="K7" s="763"/>
      <c r="L7" s="763"/>
      <c r="M7" s="763"/>
      <c r="N7" s="763"/>
      <c r="O7" s="765"/>
      <c r="P7" s="760" t="s">
        <v>31</v>
      </c>
      <c r="Q7" s="765"/>
      <c r="S7" s="89"/>
      <c r="T7" s="4" t="s">
        <v>207</v>
      </c>
    </row>
    <row r="8" spans="1:20" ht="15.75" customHeight="1">
      <c r="A8" s="560" t="s">
        <v>12</v>
      </c>
      <c r="B8" s="127" t="s">
        <v>14</v>
      </c>
      <c r="C8" s="764"/>
      <c r="D8" s="764"/>
      <c r="E8" s="766" t="s">
        <v>386</v>
      </c>
      <c r="F8" s="767"/>
      <c r="G8" s="768"/>
      <c r="H8" s="761"/>
      <c r="I8" s="770"/>
      <c r="J8" s="770"/>
      <c r="K8" s="770"/>
      <c r="L8" s="770"/>
      <c r="M8" s="770"/>
      <c r="N8" s="770"/>
      <c r="O8" s="771"/>
      <c r="P8" s="762" t="s">
        <v>30</v>
      </c>
      <c r="Q8" s="769"/>
      <c r="R8" s="490"/>
      <c r="S8" s="90"/>
      <c r="T8" s="4" t="s">
        <v>205</v>
      </c>
    </row>
    <row r="9" spans="1:20" ht="15.75" customHeight="1">
      <c r="A9" s="760">
        <v>1</v>
      </c>
      <c r="B9" s="750" t="s">
        <v>670</v>
      </c>
      <c r="C9" s="736"/>
      <c r="D9" s="737"/>
      <c r="E9" s="740"/>
      <c r="F9" s="741"/>
      <c r="G9" s="742"/>
      <c r="H9" s="754"/>
      <c r="I9" s="755"/>
      <c r="J9" s="755"/>
      <c r="K9" s="755"/>
      <c r="L9" s="755"/>
      <c r="M9" s="755"/>
      <c r="N9" s="755"/>
      <c r="O9" s="756"/>
      <c r="P9" s="746"/>
      <c r="Q9" s="748" t="s">
        <v>67</v>
      </c>
      <c r="R9" s="490"/>
      <c r="S9" s="4"/>
      <c r="T9" s="4"/>
    </row>
    <row r="10" spans="1:20" ht="15.75" customHeight="1">
      <c r="A10" s="761"/>
      <c r="B10" s="751"/>
      <c r="C10" s="738"/>
      <c r="D10" s="739"/>
      <c r="E10" s="743"/>
      <c r="F10" s="744"/>
      <c r="G10" s="745"/>
      <c r="H10" s="757"/>
      <c r="I10" s="758"/>
      <c r="J10" s="758"/>
      <c r="K10" s="758"/>
      <c r="L10" s="758"/>
      <c r="M10" s="758"/>
      <c r="N10" s="758"/>
      <c r="O10" s="759"/>
      <c r="P10" s="747"/>
      <c r="Q10" s="749"/>
      <c r="R10" s="490"/>
      <c r="S10" s="100" t="s">
        <v>208</v>
      </c>
      <c r="T10" s="4"/>
    </row>
    <row r="11" spans="1:20" ht="15.75" customHeight="1">
      <c r="A11" s="762">
        <v>2</v>
      </c>
      <c r="B11" s="734" t="str">
        <f>B9</f>
        <v>R４</v>
      </c>
      <c r="C11" s="736"/>
      <c r="D11" s="737"/>
      <c r="E11" s="740"/>
      <c r="F11" s="741"/>
      <c r="G11" s="742"/>
      <c r="H11" s="754"/>
      <c r="I11" s="755"/>
      <c r="J11" s="755"/>
      <c r="K11" s="755"/>
      <c r="L11" s="755"/>
      <c r="M11" s="755"/>
      <c r="N11" s="755"/>
      <c r="O11" s="756"/>
      <c r="P11" s="746"/>
      <c r="Q11" s="748" t="s">
        <v>67</v>
      </c>
      <c r="R11" s="490"/>
      <c r="S11" s="100" t="s">
        <v>209</v>
      </c>
      <c r="T11" s="4"/>
    </row>
    <row r="12" spans="1:20" ht="15.75" customHeight="1">
      <c r="A12" s="762"/>
      <c r="B12" s="735"/>
      <c r="C12" s="738"/>
      <c r="D12" s="739"/>
      <c r="E12" s="743"/>
      <c r="F12" s="744"/>
      <c r="G12" s="745"/>
      <c r="H12" s="757"/>
      <c r="I12" s="758"/>
      <c r="J12" s="758"/>
      <c r="K12" s="758"/>
      <c r="L12" s="758"/>
      <c r="M12" s="758"/>
      <c r="N12" s="758"/>
      <c r="O12" s="759"/>
      <c r="P12" s="747"/>
      <c r="Q12" s="749"/>
      <c r="R12" s="490"/>
      <c r="S12" s="100" t="s">
        <v>433</v>
      </c>
    </row>
    <row r="13" spans="1:20" ht="15.75" customHeight="1">
      <c r="A13" s="760">
        <v>3</v>
      </c>
      <c r="B13" s="734" t="str">
        <f t="shared" ref="B13" si="0">B11</f>
        <v>R４</v>
      </c>
      <c r="C13" s="736"/>
      <c r="D13" s="737"/>
      <c r="E13" s="740"/>
      <c r="F13" s="741"/>
      <c r="G13" s="742"/>
      <c r="H13" s="754"/>
      <c r="I13" s="755"/>
      <c r="J13" s="755"/>
      <c r="K13" s="755"/>
      <c r="L13" s="755"/>
      <c r="M13" s="755"/>
      <c r="N13" s="755"/>
      <c r="O13" s="756"/>
      <c r="P13" s="746"/>
      <c r="Q13" s="748" t="s">
        <v>67</v>
      </c>
      <c r="R13" s="490"/>
    </row>
    <row r="14" spans="1:20" ht="15.75" customHeight="1">
      <c r="A14" s="761"/>
      <c r="B14" s="735"/>
      <c r="C14" s="738"/>
      <c r="D14" s="739"/>
      <c r="E14" s="743"/>
      <c r="F14" s="744"/>
      <c r="G14" s="745"/>
      <c r="H14" s="757"/>
      <c r="I14" s="758"/>
      <c r="J14" s="758"/>
      <c r="K14" s="758"/>
      <c r="L14" s="758"/>
      <c r="M14" s="758"/>
      <c r="N14" s="758"/>
      <c r="O14" s="759"/>
      <c r="P14" s="747"/>
      <c r="Q14" s="749"/>
      <c r="R14" s="490"/>
    </row>
    <row r="15" spans="1:20" ht="15.75" customHeight="1">
      <c r="A15" s="762">
        <v>4</v>
      </c>
      <c r="B15" s="734" t="str">
        <f t="shared" ref="B15" si="1">B13</f>
        <v>R４</v>
      </c>
      <c r="C15" s="736"/>
      <c r="D15" s="737"/>
      <c r="E15" s="740"/>
      <c r="F15" s="741"/>
      <c r="G15" s="742"/>
      <c r="H15" s="754"/>
      <c r="I15" s="755"/>
      <c r="J15" s="755"/>
      <c r="K15" s="755"/>
      <c r="L15" s="755"/>
      <c r="M15" s="755"/>
      <c r="N15" s="755"/>
      <c r="O15" s="756"/>
      <c r="P15" s="746"/>
      <c r="Q15" s="748" t="s">
        <v>67</v>
      </c>
      <c r="R15" s="490"/>
    </row>
    <row r="16" spans="1:20" ht="15.75" customHeight="1">
      <c r="A16" s="762"/>
      <c r="B16" s="735"/>
      <c r="C16" s="738"/>
      <c r="D16" s="739"/>
      <c r="E16" s="743"/>
      <c r="F16" s="744"/>
      <c r="G16" s="745"/>
      <c r="H16" s="757"/>
      <c r="I16" s="758"/>
      <c r="J16" s="758"/>
      <c r="K16" s="758"/>
      <c r="L16" s="758"/>
      <c r="M16" s="758"/>
      <c r="N16" s="758"/>
      <c r="O16" s="759"/>
      <c r="P16" s="747"/>
      <c r="Q16" s="749"/>
      <c r="R16" s="490"/>
    </row>
    <row r="17" spans="1:18" ht="15.75" customHeight="1">
      <c r="A17" s="760">
        <v>5</v>
      </c>
      <c r="B17" s="734" t="str">
        <f t="shared" ref="B17" si="2">B15</f>
        <v>R４</v>
      </c>
      <c r="C17" s="736"/>
      <c r="D17" s="737"/>
      <c r="E17" s="740"/>
      <c r="F17" s="741"/>
      <c r="G17" s="742"/>
      <c r="H17" s="754"/>
      <c r="I17" s="755"/>
      <c r="J17" s="755"/>
      <c r="K17" s="755"/>
      <c r="L17" s="755"/>
      <c r="M17" s="755"/>
      <c r="N17" s="755"/>
      <c r="O17" s="756"/>
      <c r="P17" s="746"/>
      <c r="Q17" s="748" t="s">
        <v>67</v>
      </c>
      <c r="R17" s="490"/>
    </row>
    <row r="18" spans="1:18" ht="15.75" customHeight="1">
      <c r="A18" s="761"/>
      <c r="B18" s="735"/>
      <c r="C18" s="738"/>
      <c r="D18" s="739"/>
      <c r="E18" s="743"/>
      <c r="F18" s="744"/>
      <c r="G18" s="745"/>
      <c r="H18" s="757"/>
      <c r="I18" s="758"/>
      <c r="J18" s="758"/>
      <c r="K18" s="758"/>
      <c r="L18" s="758"/>
      <c r="M18" s="758"/>
      <c r="N18" s="758"/>
      <c r="O18" s="759"/>
      <c r="P18" s="747"/>
      <c r="Q18" s="749"/>
      <c r="R18" s="490"/>
    </row>
    <row r="19" spans="1:18" ht="15.75" customHeight="1">
      <c r="A19" s="762">
        <v>6</v>
      </c>
      <c r="B19" s="734" t="str">
        <f t="shared" ref="B19" si="3">B17</f>
        <v>R４</v>
      </c>
      <c r="C19" s="736"/>
      <c r="D19" s="737"/>
      <c r="E19" s="740"/>
      <c r="F19" s="741"/>
      <c r="G19" s="742"/>
      <c r="H19" s="754"/>
      <c r="I19" s="755"/>
      <c r="J19" s="755"/>
      <c r="K19" s="755"/>
      <c r="L19" s="755"/>
      <c r="M19" s="755"/>
      <c r="N19" s="755"/>
      <c r="O19" s="756"/>
      <c r="P19" s="746"/>
      <c r="Q19" s="748" t="s">
        <v>67</v>
      </c>
      <c r="R19" s="490"/>
    </row>
    <row r="20" spans="1:18" ht="15.75" customHeight="1">
      <c r="A20" s="762"/>
      <c r="B20" s="735"/>
      <c r="C20" s="738"/>
      <c r="D20" s="739"/>
      <c r="E20" s="743"/>
      <c r="F20" s="744"/>
      <c r="G20" s="745"/>
      <c r="H20" s="757"/>
      <c r="I20" s="758"/>
      <c r="J20" s="758"/>
      <c r="K20" s="758"/>
      <c r="L20" s="758"/>
      <c r="M20" s="758"/>
      <c r="N20" s="758"/>
      <c r="O20" s="759"/>
      <c r="P20" s="747"/>
      <c r="Q20" s="749"/>
      <c r="R20" s="490"/>
    </row>
    <row r="21" spans="1:18" ht="15.75" customHeight="1">
      <c r="A21" s="760">
        <v>7</v>
      </c>
      <c r="B21" s="734" t="str">
        <f t="shared" ref="B21" si="4">B19</f>
        <v>R４</v>
      </c>
      <c r="C21" s="736"/>
      <c r="D21" s="737"/>
      <c r="E21" s="740"/>
      <c r="F21" s="741"/>
      <c r="G21" s="742"/>
      <c r="H21" s="754"/>
      <c r="I21" s="755"/>
      <c r="J21" s="755"/>
      <c r="K21" s="755"/>
      <c r="L21" s="755"/>
      <c r="M21" s="755"/>
      <c r="N21" s="755"/>
      <c r="O21" s="756"/>
      <c r="P21" s="746"/>
      <c r="Q21" s="748" t="s">
        <v>67</v>
      </c>
      <c r="R21" s="490"/>
    </row>
    <row r="22" spans="1:18" ht="15.75" customHeight="1">
      <c r="A22" s="761"/>
      <c r="B22" s="735"/>
      <c r="C22" s="738"/>
      <c r="D22" s="739"/>
      <c r="E22" s="743"/>
      <c r="F22" s="744"/>
      <c r="G22" s="745"/>
      <c r="H22" s="757"/>
      <c r="I22" s="758"/>
      <c r="J22" s="758"/>
      <c r="K22" s="758"/>
      <c r="L22" s="758"/>
      <c r="M22" s="758"/>
      <c r="N22" s="758"/>
      <c r="O22" s="759"/>
      <c r="P22" s="747"/>
      <c r="Q22" s="749"/>
      <c r="R22" s="490"/>
    </row>
    <row r="23" spans="1:18" ht="15.75" customHeight="1">
      <c r="A23" s="762">
        <v>8</v>
      </c>
      <c r="B23" s="734" t="str">
        <f t="shared" ref="B23" si="5">B21</f>
        <v>R４</v>
      </c>
      <c r="C23" s="736"/>
      <c r="D23" s="737"/>
      <c r="E23" s="740"/>
      <c r="F23" s="741"/>
      <c r="G23" s="742"/>
      <c r="H23" s="754"/>
      <c r="I23" s="755"/>
      <c r="J23" s="755"/>
      <c r="K23" s="755"/>
      <c r="L23" s="755"/>
      <c r="M23" s="755"/>
      <c r="N23" s="755"/>
      <c r="O23" s="756"/>
      <c r="P23" s="746"/>
      <c r="Q23" s="748" t="s">
        <v>67</v>
      </c>
      <c r="R23" s="490"/>
    </row>
    <row r="24" spans="1:18" ht="15.75" customHeight="1">
      <c r="A24" s="762"/>
      <c r="B24" s="735"/>
      <c r="C24" s="738"/>
      <c r="D24" s="739"/>
      <c r="E24" s="743"/>
      <c r="F24" s="744"/>
      <c r="G24" s="745"/>
      <c r="H24" s="757"/>
      <c r="I24" s="758"/>
      <c r="J24" s="758"/>
      <c r="K24" s="758"/>
      <c r="L24" s="758"/>
      <c r="M24" s="758"/>
      <c r="N24" s="758"/>
      <c r="O24" s="759"/>
      <c r="P24" s="747"/>
      <c r="Q24" s="749"/>
      <c r="R24" s="490"/>
    </row>
    <row r="25" spans="1:18" ht="15.75" customHeight="1">
      <c r="A25" s="760">
        <v>9</v>
      </c>
      <c r="B25" s="734" t="str">
        <f t="shared" ref="B25" si="6">B23</f>
        <v>R４</v>
      </c>
      <c r="C25" s="736"/>
      <c r="D25" s="737"/>
      <c r="E25" s="740"/>
      <c r="F25" s="741"/>
      <c r="G25" s="742"/>
      <c r="H25" s="754"/>
      <c r="I25" s="755"/>
      <c r="J25" s="755"/>
      <c r="K25" s="755"/>
      <c r="L25" s="755"/>
      <c r="M25" s="755"/>
      <c r="N25" s="755"/>
      <c r="O25" s="756"/>
      <c r="P25" s="746"/>
      <c r="Q25" s="748" t="s">
        <v>67</v>
      </c>
      <c r="R25" s="490"/>
    </row>
    <row r="26" spans="1:18" ht="15.75" customHeight="1">
      <c r="A26" s="761"/>
      <c r="B26" s="735"/>
      <c r="C26" s="738"/>
      <c r="D26" s="739"/>
      <c r="E26" s="743"/>
      <c r="F26" s="744"/>
      <c r="G26" s="745"/>
      <c r="H26" s="757"/>
      <c r="I26" s="758"/>
      <c r="J26" s="758"/>
      <c r="K26" s="758"/>
      <c r="L26" s="758"/>
      <c r="M26" s="758"/>
      <c r="N26" s="758"/>
      <c r="O26" s="759"/>
      <c r="P26" s="747"/>
      <c r="Q26" s="749"/>
      <c r="R26" s="490"/>
    </row>
    <row r="27" spans="1:18" ht="15.75" customHeight="1">
      <c r="A27" s="762">
        <v>10</v>
      </c>
      <c r="B27" s="734" t="str">
        <f t="shared" ref="B27" si="7">B25</f>
        <v>R４</v>
      </c>
      <c r="C27" s="736"/>
      <c r="D27" s="737"/>
      <c r="E27" s="740"/>
      <c r="F27" s="741"/>
      <c r="G27" s="742"/>
      <c r="H27" s="754"/>
      <c r="I27" s="755"/>
      <c r="J27" s="755"/>
      <c r="K27" s="755"/>
      <c r="L27" s="755"/>
      <c r="M27" s="755"/>
      <c r="N27" s="755"/>
      <c r="O27" s="756"/>
      <c r="P27" s="746"/>
      <c r="Q27" s="748" t="s">
        <v>67</v>
      </c>
      <c r="R27" s="490"/>
    </row>
    <row r="28" spans="1:18" ht="15.75" customHeight="1">
      <c r="A28" s="762"/>
      <c r="B28" s="735"/>
      <c r="C28" s="738"/>
      <c r="D28" s="739"/>
      <c r="E28" s="743"/>
      <c r="F28" s="744"/>
      <c r="G28" s="745"/>
      <c r="H28" s="757"/>
      <c r="I28" s="758"/>
      <c r="J28" s="758"/>
      <c r="K28" s="758"/>
      <c r="L28" s="758"/>
      <c r="M28" s="758"/>
      <c r="N28" s="758"/>
      <c r="O28" s="759"/>
      <c r="P28" s="747"/>
      <c r="Q28" s="749"/>
      <c r="R28" s="490"/>
    </row>
    <row r="29" spans="1:18" ht="15.75" customHeight="1">
      <c r="A29" s="760">
        <v>11</v>
      </c>
      <c r="B29" s="734" t="str">
        <f t="shared" ref="B29" si="8">B27</f>
        <v>R４</v>
      </c>
      <c r="C29" s="736"/>
      <c r="D29" s="737"/>
      <c r="E29" s="740"/>
      <c r="F29" s="741"/>
      <c r="G29" s="742"/>
      <c r="H29" s="754"/>
      <c r="I29" s="755"/>
      <c r="J29" s="755"/>
      <c r="K29" s="755"/>
      <c r="L29" s="755"/>
      <c r="M29" s="755"/>
      <c r="N29" s="755"/>
      <c r="O29" s="756"/>
      <c r="P29" s="746"/>
      <c r="Q29" s="748" t="s">
        <v>67</v>
      </c>
      <c r="R29" s="490"/>
    </row>
    <row r="30" spans="1:18" ht="15.75" customHeight="1">
      <c r="A30" s="761"/>
      <c r="B30" s="735"/>
      <c r="C30" s="738"/>
      <c r="D30" s="739"/>
      <c r="E30" s="743"/>
      <c r="F30" s="744"/>
      <c r="G30" s="745"/>
      <c r="H30" s="757"/>
      <c r="I30" s="758"/>
      <c r="J30" s="758"/>
      <c r="K30" s="758"/>
      <c r="L30" s="758"/>
      <c r="M30" s="758"/>
      <c r="N30" s="758"/>
      <c r="O30" s="759"/>
      <c r="P30" s="747"/>
      <c r="Q30" s="749"/>
      <c r="R30" s="490"/>
    </row>
    <row r="31" spans="1:18" ht="15.75" customHeight="1">
      <c r="A31" s="762">
        <v>12</v>
      </c>
      <c r="B31" s="734" t="str">
        <f t="shared" ref="B31" si="9">B29</f>
        <v>R４</v>
      </c>
      <c r="C31" s="736"/>
      <c r="D31" s="737"/>
      <c r="E31" s="740"/>
      <c r="F31" s="741"/>
      <c r="G31" s="742"/>
      <c r="H31" s="754"/>
      <c r="I31" s="755"/>
      <c r="J31" s="755"/>
      <c r="K31" s="755"/>
      <c r="L31" s="755"/>
      <c r="M31" s="755"/>
      <c r="N31" s="755"/>
      <c r="O31" s="756"/>
      <c r="P31" s="746"/>
      <c r="Q31" s="748" t="s">
        <v>67</v>
      </c>
      <c r="R31" s="490"/>
    </row>
    <row r="32" spans="1:18" ht="15.75" customHeight="1">
      <c r="A32" s="762"/>
      <c r="B32" s="735"/>
      <c r="C32" s="738"/>
      <c r="D32" s="739"/>
      <c r="E32" s="743"/>
      <c r="F32" s="744"/>
      <c r="G32" s="745"/>
      <c r="H32" s="757"/>
      <c r="I32" s="758"/>
      <c r="J32" s="758"/>
      <c r="K32" s="758"/>
      <c r="L32" s="758"/>
      <c r="M32" s="758"/>
      <c r="N32" s="758"/>
      <c r="O32" s="759"/>
      <c r="P32" s="747"/>
      <c r="Q32" s="749"/>
      <c r="R32" s="490"/>
    </row>
    <row r="33" spans="1:18" ht="15.75" customHeight="1">
      <c r="A33" s="760">
        <v>13</v>
      </c>
      <c r="B33" s="734" t="str">
        <f t="shared" ref="B33" si="10">B31</f>
        <v>R４</v>
      </c>
      <c r="C33" s="736"/>
      <c r="D33" s="737"/>
      <c r="E33" s="740"/>
      <c r="F33" s="741"/>
      <c r="G33" s="742"/>
      <c r="H33" s="754"/>
      <c r="I33" s="755"/>
      <c r="J33" s="755"/>
      <c r="K33" s="755"/>
      <c r="L33" s="755"/>
      <c r="M33" s="755"/>
      <c r="N33" s="755"/>
      <c r="O33" s="756"/>
      <c r="P33" s="746"/>
      <c r="Q33" s="748" t="s">
        <v>67</v>
      </c>
      <c r="R33" s="490"/>
    </row>
    <row r="34" spans="1:18" ht="15.75" customHeight="1">
      <c r="A34" s="761"/>
      <c r="B34" s="735"/>
      <c r="C34" s="738"/>
      <c r="D34" s="739"/>
      <c r="E34" s="743"/>
      <c r="F34" s="744"/>
      <c r="G34" s="745"/>
      <c r="H34" s="757"/>
      <c r="I34" s="758"/>
      <c r="J34" s="758"/>
      <c r="K34" s="758"/>
      <c r="L34" s="758"/>
      <c r="M34" s="758"/>
      <c r="N34" s="758"/>
      <c r="O34" s="759"/>
      <c r="P34" s="747"/>
      <c r="Q34" s="749"/>
      <c r="R34" s="490"/>
    </row>
    <row r="35" spans="1:18" ht="15.75" customHeight="1">
      <c r="A35" s="762">
        <v>14</v>
      </c>
      <c r="B35" s="734" t="str">
        <f t="shared" ref="B35" si="11">B33</f>
        <v>R４</v>
      </c>
      <c r="C35" s="736"/>
      <c r="D35" s="737"/>
      <c r="E35" s="740"/>
      <c r="F35" s="741"/>
      <c r="G35" s="742"/>
      <c r="H35" s="754"/>
      <c r="I35" s="755"/>
      <c r="J35" s="755"/>
      <c r="K35" s="755"/>
      <c r="L35" s="755"/>
      <c r="M35" s="755"/>
      <c r="N35" s="755"/>
      <c r="O35" s="756"/>
      <c r="P35" s="746"/>
      <c r="Q35" s="748" t="s">
        <v>67</v>
      </c>
      <c r="R35" s="490"/>
    </row>
    <row r="36" spans="1:18" ht="15.75" customHeight="1">
      <c r="A36" s="762"/>
      <c r="B36" s="735"/>
      <c r="C36" s="738"/>
      <c r="D36" s="739"/>
      <c r="E36" s="743"/>
      <c r="F36" s="744"/>
      <c r="G36" s="745"/>
      <c r="H36" s="757"/>
      <c r="I36" s="758"/>
      <c r="J36" s="758"/>
      <c r="K36" s="758"/>
      <c r="L36" s="758"/>
      <c r="M36" s="758"/>
      <c r="N36" s="758"/>
      <c r="O36" s="759"/>
      <c r="P36" s="747"/>
      <c r="Q36" s="749"/>
      <c r="R36" s="490"/>
    </row>
    <row r="37" spans="1:18" ht="15.75" customHeight="1">
      <c r="A37" s="760">
        <v>15</v>
      </c>
      <c r="B37" s="734" t="str">
        <f t="shared" ref="B37" si="12">B35</f>
        <v>R４</v>
      </c>
      <c r="C37" s="736"/>
      <c r="D37" s="737"/>
      <c r="E37" s="740"/>
      <c r="F37" s="741"/>
      <c r="G37" s="742"/>
      <c r="H37" s="754"/>
      <c r="I37" s="755"/>
      <c r="J37" s="755"/>
      <c r="K37" s="755"/>
      <c r="L37" s="755"/>
      <c r="M37" s="755"/>
      <c r="N37" s="755"/>
      <c r="O37" s="756"/>
      <c r="P37" s="746"/>
      <c r="Q37" s="748" t="s">
        <v>67</v>
      </c>
      <c r="R37" s="490"/>
    </row>
    <row r="38" spans="1:18" ht="15.75" customHeight="1">
      <c r="A38" s="761"/>
      <c r="B38" s="735"/>
      <c r="C38" s="738"/>
      <c r="D38" s="739"/>
      <c r="E38" s="743"/>
      <c r="F38" s="744"/>
      <c r="G38" s="745"/>
      <c r="H38" s="757"/>
      <c r="I38" s="758"/>
      <c r="J38" s="758"/>
      <c r="K38" s="758"/>
      <c r="L38" s="758"/>
      <c r="M38" s="758"/>
      <c r="N38" s="758"/>
      <c r="O38" s="759"/>
      <c r="P38" s="747"/>
      <c r="Q38" s="749"/>
      <c r="R38" s="490"/>
    </row>
    <row r="39" spans="1:18" ht="15.75" customHeight="1">
      <c r="A39" s="762">
        <v>16</v>
      </c>
      <c r="B39" s="734" t="str">
        <f t="shared" ref="B39" si="13">B37</f>
        <v>R４</v>
      </c>
      <c r="C39" s="736"/>
      <c r="D39" s="737"/>
      <c r="E39" s="740"/>
      <c r="F39" s="741"/>
      <c r="G39" s="742"/>
      <c r="H39" s="754"/>
      <c r="I39" s="755"/>
      <c r="J39" s="755"/>
      <c r="K39" s="755"/>
      <c r="L39" s="755"/>
      <c r="M39" s="755"/>
      <c r="N39" s="755"/>
      <c r="O39" s="756"/>
      <c r="P39" s="746"/>
      <c r="Q39" s="748" t="s">
        <v>67</v>
      </c>
      <c r="R39" s="490"/>
    </row>
    <row r="40" spans="1:18" ht="15.75" customHeight="1">
      <c r="A40" s="762"/>
      <c r="B40" s="735"/>
      <c r="C40" s="738"/>
      <c r="D40" s="739"/>
      <c r="E40" s="743"/>
      <c r="F40" s="744"/>
      <c r="G40" s="745"/>
      <c r="H40" s="757"/>
      <c r="I40" s="758"/>
      <c r="J40" s="758"/>
      <c r="K40" s="758"/>
      <c r="L40" s="758"/>
      <c r="M40" s="758"/>
      <c r="N40" s="758"/>
      <c r="O40" s="759"/>
      <c r="P40" s="747"/>
      <c r="Q40" s="749"/>
      <c r="R40" s="490"/>
    </row>
    <row r="41" spans="1:18" ht="15.75" customHeight="1">
      <c r="A41" s="760">
        <v>17</v>
      </c>
      <c r="B41" s="734" t="str">
        <f t="shared" ref="B41" si="14">B39</f>
        <v>R４</v>
      </c>
      <c r="C41" s="736"/>
      <c r="D41" s="737"/>
      <c r="E41" s="740"/>
      <c r="F41" s="741"/>
      <c r="G41" s="742"/>
      <c r="H41" s="754"/>
      <c r="I41" s="755"/>
      <c r="J41" s="755"/>
      <c r="K41" s="755"/>
      <c r="L41" s="755"/>
      <c r="M41" s="755"/>
      <c r="N41" s="755"/>
      <c r="O41" s="756"/>
      <c r="P41" s="746"/>
      <c r="Q41" s="748" t="s">
        <v>67</v>
      </c>
      <c r="R41" s="490"/>
    </row>
    <row r="42" spans="1:18" ht="15.75" customHeight="1">
      <c r="A42" s="761"/>
      <c r="B42" s="735"/>
      <c r="C42" s="738"/>
      <c r="D42" s="739"/>
      <c r="E42" s="743"/>
      <c r="F42" s="744"/>
      <c r="G42" s="745"/>
      <c r="H42" s="757"/>
      <c r="I42" s="758"/>
      <c r="J42" s="758"/>
      <c r="K42" s="758"/>
      <c r="L42" s="758"/>
      <c r="M42" s="758"/>
      <c r="N42" s="758"/>
      <c r="O42" s="759"/>
      <c r="P42" s="747"/>
      <c r="Q42" s="749"/>
      <c r="R42" s="490"/>
    </row>
    <row r="43" spans="1:18" ht="15.75" customHeight="1">
      <c r="A43" s="762">
        <v>18</v>
      </c>
      <c r="B43" s="734" t="str">
        <f t="shared" ref="B43" si="15">B41</f>
        <v>R４</v>
      </c>
      <c r="C43" s="736"/>
      <c r="D43" s="737"/>
      <c r="E43" s="740"/>
      <c r="F43" s="741"/>
      <c r="G43" s="742"/>
      <c r="H43" s="754"/>
      <c r="I43" s="755"/>
      <c r="J43" s="755"/>
      <c r="K43" s="755"/>
      <c r="L43" s="755"/>
      <c r="M43" s="755"/>
      <c r="N43" s="755"/>
      <c r="O43" s="756"/>
      <c r="P43" s="746"/>
      <c r="Q43" s="748" t="s">
        <v>67</v>
      </c>
      <c r="R43" s="490"/>
    </row>
    <row r="44" spans="1:18" ht="15.75" customHeight="1">
      <c r="A44" s="762"/>
      <c r="B44" s="735"/>
      <c r="C44" s="738"/>
      <c r="D44" s="739"/>
      <c r="E44" s="743"/>
      <c r="F44" s="744"/>
      <c r="G44" s="745"/>
      <c r="H44" s="757"/>
      <c r="I44" s="758"/>
      <c r="J44" s="758"/>
      <c r="K44" s="758"/>
      <c r="L44" s="758"/>
      <c r="M44" s="758"/>
      <c r="N44" s="758"/>
      <c r="O44" s="759"/>
      <c r="P44" s="747"/>
      <c r="Q44" s="749"/>
      <c r="R44" s="490"/>
    </row>
    <row r="45" spans="1:18" ht="15.75" customHeight="1">
      <c r="A45" s="760">
        <v>19</v>
      </c>
      <c r="B45" s="734" t="str">
        <f t="shared" ref="B45" si="16">B43</f>
        <v>R４</v>
      </c>
      <c r="C45" s="736"/>
      <c r="D45" s="737"/>
      <c r="E45" s="740"/>
      <c r="F45" s="741"/>
      <c r="G45" s="742"/>
      <c r="H45" s="754"/>
      <c r="I45" s="755"/>
      <c r="J45" s="755"/>
      <c r="K45" s="755"/>
      <c r="L45" s="755"/>
      <c r="M45" s="755"/>
      <c r="N45" s="755"/>
      <c r="O45" s="756"/>
      <c r="P45" s="746"/>
      <c r="Q45" s="748" t="s">
        <v>67</v>
      </c>
      <c r="R45" s="490"/>
    </row>
    <row r="46" spans="1:18" ht="15.75" customHeight="1">
      <c r="A46" s="761"/>
      <c r="B46" s="735"/>
      <c r="C46" s="738"/>
      <c r="D46" s="739"/>
      <c r="E46" s="743"/>
      <c r="F46" s="744"/>
      <c r="G46" s="745"/>
      <c r="H46" s="757"/>
      <c r="I46" s="758"/>
      <c r="J46" s="758"/>
      <c r="K46" s="758"/>
      <c r="L46" s="758"/>
      <c r="M46" s="758"/>
      <c r="N46" s="758"/>
      <c r="O46" s="759"/>
      <c r="P46" s="747"/>
      <c r="Q46" s="749"/>
      <c r="R46" s="490"/>
    </row>
    <row r="47" spans="1:18" ht="15.75" customHeight="1">
      <c r="A47" s="762">
        <v>20</v>
      </c>
      <c r="B47" s="734" t="str">
        <f t="shared" ref="B47" si="17">B45</f>
        <v>R４</v>
      </c>
      <c r="C47" s="736"/>
      <c r="D47" s="737"/>
      <c r="E47" s="740"/>
      <c r="F47" s="741"/>
      <c r="G47" s="742"/>
      <c r="H47" s="754"/>
      <c r="I47" s="755"/>
      <c r="J47" s="755"/>
      <c r="K47" s="755"/>
      <c r="L47" s="755"/>
      <c r="M47" s="755"/>
      <c r="N47" s="755"/>
      <c r="O47" s="756"/>
      <c r="P47" s="746"/>
      <c r="Q47" s="748" t="s">
        <v>67</v>
      </c>
      <c r="R47" s="490"/>
    </row>
    <row r="48" spans="1:18" ht="15.75" customHeight="1">
      <c r="A48" s="761"/>
      <c r="B48" s="735"/>
      <c r="C48" s="738"/>
      <c r="D48" s="739"/>
      <c r="E48" s="743"/>
      <c r="F48" s="744"/>
      <c r="G48" s="745"/>
      <c r="H48" s="757"/>
      <c r="I48" s="758"/>
      <c r="J48" s="758"/>
      <c r="K48" s="758"/>
      <c r="L48" s="758"/>
      <c r="M48" s="758"/>
      <c r="N48" s="758"/>
      <c r="O48" s="759"/>
      <c r="P48" s="747"/>
      <c r="Q48" s="749"/>
      <c r="R48" s="490"/>
    </row>
    <row r="49" spans="1:20" ht="15.75" customHeight="1">
      <c r="A49" s="130" t="s">
        <v>27</v>
      </c>
      <c r="B49" s="752" t="s">
        <v>307</v>
      </c>
      <c r="C49" s="753"/>
      <c r="D49" s="753"/>
      <c r="E49" s="753"/>
      <c r="F49" s="753"/>
      <c r="G49" s="753"/>
      <c r="H49" s="753"/>
      <c r="I49" s="753"/>
      <c r="J49" s="753"/>
      <c r="K49" s="753"/>
      <c r="L49" s="753"/>
      <c r="M49" s="753"/>
      <c r="N49" s="753"/>
      <c r="O49" s="753"/>
      <c r="P49" s="753"/>
      <c r="Q49" s="563"/>
      <c r="R49" s="490"/>
    </row>
    <row r="50" spans="1:20">
      <c r="A50" s="130" t="s">
        <v>28</v>
      </c>
      <c r="B50" s="732" t="s">
        <v>475</v>
      </c>
      <c r="C50" s="732"/>
      <c r="D50" s="732"/>
      <c r="E50" s="732"/>
      <c r="F50" s="732"/>
      <c r="G50" s="732"/>
      <c r="H50" s="732"/>
      <c r="I50" s="732"/>
      <c r="J50" s="732"/>
      <c r="K50" s="732"/>
      <c r="L50" s="732"/>
      <c r="M50" s="732"/>
      <c r="N50" s="732"/>
      <c r="O50" s="732"/>
      <c r="P50" s="732"/>
      <c r="Q50" s="732"/>
      <c r="R50" s="417"/>
    </row>
    <row r="51" spans="1:20">
      <c r="A51" s="130"/>
      <c r="B51" s="732"/>
      <c r="C51" s="732"/>
      <c r="D51" s="732"/>
      <c r="E51" s="732"/>
      <c r="F51" s="732"/>
      <c r="G51" s="732"/>
      <c r="H51" s="732"/>
      <c r="I51" s="732"/>
      <c r="J51" s="732"/>
      <c r="K51" s="732"/>
      <c r="L51" s="732"/>
      <c r="M51" s="732"/>
      <c r="N51" s="732"/>
      <c r="O51" s="732"/>
      <c r="P51" s="732"/>
      <c r="Q51" s="732"/>
      <c r="R51" s="417"/>
    </row>
    <row r="52" spans="1:20">
      <c r="R52" s="417"/>
    </row>
    <row r="53" spans="1:20" ht="15.75" customHeight="1">
      <c r="A53" s="671" t="str">
        <f>CONCATENATE("（様式-",INDEX(発注者入力シート!$B$20:$G$24,MATCH(発注者入力シート!L6,発注者入力シート!$C$20:$C$24,0),4),"-２）")</f>
        <v>（様式-２-２）</v>
      </c>
      <c r="B53" s="671"/>
      <c r="C53" s="671"/>
      <c r="D53" s="671"/>
      <c r="E53" s="671"/>
      <c r="F53" s="671"/>
      <c r="Q53" s="122" t="str">
        <f>Q1</f>
        <v>【令和４年度完成工事分】</v>
      </c>
      <c r="S53" s="4" t="s">
        <v>202</v>
      </c>
      <c r="T53" s="4"/>
    </row>
    <row r="54" spans="1:20" ht="15.75" customHeight="1">
      <c r="A54" s="671" t="str">
        <f>CONCATENATE("評価項目",INDEX(発注者入力シート!$B$20:$G$24,MATCH(発注者入力シート!L6,発注者入力シート!$C$20:$C$24,0),5),"-",INDEX(発注者入力シート!$B$20:$G$24,MATCH(発注者入力シート!L6,発注者入力シート!$C$20:$C$24,0),6))</f>
        <v>評価項目（１）-①</v>
      </c>
      <c r="B54" s="671"/>
      <c r="C54" s="671"/>
      <c r="D54" s="671"/>
      <c r="E54" s="671"/>
      <c r="R54" s="169"/>
      <c r="S54" s="4" t="s">
        <v>203</v>
      </c>
      <c r="T54" s="4"/>
    </row>
    <row r="55" spans="1:20" ht="15.75" customHeight="1">
      <c r="A55" s="772" t="s">
        <v>65</v>
      </c>
      <c r="B55" s="772"/>
      <c r="C55" s="772"/>
      <c r="D55" s="772"/>
      <c r="E55" s="772"/>
      <c r="F55" s="772"/>
      <c r="G55" s="772"/>
      <c r="H55" s="772"/>
      <c r="I55" s="772"/>
      <c r="J55" s="772"/>
      <c r="K55" s="772"/>
      <c r="L55" s="772"/>
      <c r="M55" s="772"/>
      <c r="N55" s="772"/>
      <c r="O55" s="772"/>
      <c r="P55" s="772"/>
      <c r="Q55" s="772"/>
      <c r="S55" s="98"/>
      <c r="T55" s="4" t="s">
        <v>210</v>
      </c>
    </row>
    <row r="56" spans="1:20" ht="15.75" customHeight="1">
      <c r="H56" s="733" t="s">
        <v>146</v>
      </c>
      <c r="I56" s="733"/>
      <c r="J56" s="733"/>
      <c r="K56" s="680" t="str">
        <f>IF(企業入力シート!C7="","",企業入力シート!C7)</f>
        <v>〇〇建設</v>
      </c>
      <c r="L56" s="680"/>
      <c r="M56" s="680"/>
      <c r="N56" s="680"/>
      <c r="O56" s="680"/>
      <c r="P56" s="680"/>
      <c r="Q56" s="680"/>
      <c r="R56" s="163"/>
      <c r="S56" s="87"/>
      <c r="T56" s="4" t="s">
        <v>205</v>
      </c>
    </row>
    <row r="57" spans="1:20" ht="15.75" customHeight="1">
      <c r="R57" s="163"/>
      <c r="S57" s="123"/>
      <c r="T57" s="4"/>
    </row>
    <row r="58" spans="1:20" ht="15.75" customHeight="1">
      <c r="R58" s="212"/>
      <c r="S58" s="4" t="s">
        <v>206</v>
      </c>
      <c r="T58" s="4"/>
    </row>
    <row r="59" spans="1:20" ht="15.75" customHeight="1">
      <c r="A59" s="559" t="s">
        <v>11</v>
      </c>
      <c r="B59" s="558" t="s">
        <v>13</v>
      </c>
      <c r="C59" s="763" t="s">
        <v>15</v>
      </c>
      <c r="D59" s="763"/>
      <c r="E59" s="760" t="s">
        <v>16</v>
      </c>
      <c r="F59" s="763"/>
      <c r="G59" s="765"/>
      <c r="H59" s="760" t="s">
        <v>17</v>
      </c>
      <c r="I59" s="763"/>
      <c r="J59" s="763"/>
      <c r="K59" s="763"/>
      <c r="L59" s="763"/>
      <c r="M59" s="763"/>
      <c r="N59" s="763"/>
      <c r="O59" s="765"/>
      <c r="P59" s="760" t="s">
        <v>31</v>
      </c>
      <c r="Q59" s="765"/>
      <c r="S59" s="89"/>
      <c r="T59" s="4" t="s">
        <v>207</v>
      </c>
    </row>
    <row r="60" spans="1:20" ht="15.75" customHeight="1">
      <c r="A60" s="560" t="s">
        <v>12</v>
      </c>
      <c r="B60" s="127" t="s">
        <v>14</v>
      </c>
      <c r="C60" s="764"/>
      <c r="D60" s="764"/>
      <c r="E60" s="766" t="s">
        <v>386</v>
      </c>
      <c r="F60" s="767"/>
      <c r="G60" s="768"/>
      <c r="H60" s="761"/>
      <c r="I60" s="770"/>
      <c r="J60" s="770"/>
      <c r="K60" s="770"/>
      <c r="L60" s="770"/>
      <c r="M60" s="770"/>
      <c r="N60" s="770"/>
      <c r="O60" s="771"/>
      <c r="P60" s="762" t="s">
        <v>30</v>
      </c>
      <c r="Q60" s="769"/>
      <c r="S60" s="90"/>
      <c r="T60" s="4" t="s">
        <v>205</v>
      </c>
    </row>
    <row r="61" spans="1:20" ht="15.75" customHeight="1">
      <c r="A61" s="760">
        <v>21</v>
      </c>
      <c r="B61" s="734" t="str">
        <f>B47</f>
        <v>R４</v>
      </c>
      <c r="C61" s="736"/>
      <c r="D61" s="737"/>
      <c r="E61" s="740"/>
      <c r="F61" s="741"/>
      <c r="G61" s="742"/>
      <c r="H61" s="754"/>
      <c r="I61" s="755"/>
      <c r="J61" s="755"/>
      <c r="K61" s="755"/>
      <c r="L61" s="755"/>
      <c r="M61" s="755"/>
      <c r="N61" s="755"/>
      <c r="O61" s="756"/>
      <c r="P61" s="746"/>
      <c r="Q61" s="748" t="s">
        <v>67</v>
      </c>
      <c r="R61" s="490"/>
      <c r="S61" s="4"/>
      <c r="T61" s="4"/>
    </row>
    <row r="62" spans="1:20" ht="15.75" customHeight="1">
      <c r="A62" s="761"/>
      <c r="B62" s="735"/>
      <c r="C62" s="738"/>
      <c r="D62" s="739"/>
      <c r="E62" s="743"/>
      <c r="F62" s="744"/>
      <c r="G62" s="745"/>
      <c r="H62" s="757"/>
      <c r="I62" s="758"/>
      <c r="J62" s="758"/>
      <c r="K62" s="758"/>
      <c r="L62" s="758"/>
      <c r="M62" s="758"/>
      <c r="N62" s="758"/>
      <c r="O62" s="759"/>
      <c r="P62" s="747"/>
      <c r="Q62" s="749"/>
      <c r="R62" s="490"/>
      <c r="S62" s="100" t="s">
        <v>208</v>
      </c>
      <c r="T62" s="4"/>
    </row>
    <row r="63" spans="1:20" ht="15.75" customHeight="1">
      <c r="A63" s="762">
        <v>22</v>
      </c>
      <c r="B63" s="734" t="str">
        <f>B61</f>
        <v>R４</v>
      </c>
      <c r="C63" s="736"/>
      <c r="D63" s="737"/>
      <c r="E63" s="740"/>
      <c r="F63" s="741"/>
      <c r="G63" s="742"/>
      <c r="H63" s="754"/>
      <c r="I63" s="755"/>
      <c r="J63" s="755"/>
      <c r="K63" s="755"/>
      <c r="L63" s="755"/>
      <c r="M63" s="755"/>
      <c r="N63" s="755"/>
      <c r="O63" s="756"/>
      <c r="P63" s="746"/>
      <c r="Q63" s="748" t="s">
        <v>67</v>
      </c>
      <c r="R63" s="490"/>
      <c r="S63" s="100" t="s">
        <v>209</v>
      </c>
      <c r="T63" s="4"/>
    </row>
    <row r="64" spans="1:20" ht="15.75" customHeight="1">
      <c r="A64" s="762"/>
      <c r="B64" s="735"/>
      <c r="C64" s="738"/>
      <c r="D64" s="739"/>
      <c r="E64" s="743"/>
      <c r="F64" s="744"/>
      <c r="G64" s="745"/>
      <c r="H64" s="757"/>
      <c r="I64" s="758"/>
      <c r="J64" s="758"/>
      <c r="K64" s="758"/>
      <c r="L64" s="758"/>
      <c r="M64" s="758"/>
      <c r="N64" s="758"/>
      <c r="O64" s="759"/>
      <c r="P64" s="747"/>
      <c r="Q64" s="749"/>
      <c r="R64" s="490"/>
      <c r="S64" s="100" t="s">
        <v>433</v>
      </c>
    </row>
    <row r="65" spans="1:18" ht="15.75" customHeight="1">
      <c r="A65" s="760">
        <v>23</v>
      </c>
      <c r="B65" s="734" t="str">
        <f t="shared" ref="B65" si="18">B63</f>
        <v>R４</v>
      </c>
      <c r="C65" s="736"/>
      <c r="D65" s="737"/>
      <c r="E65" s="740"/>
      <c r="F65" s="741"/>
      <c r="G65" s="742"/>
      <c r="H65" s="754"/>
      <c r="I65" s="755"/>
      <c r="J65" s="755"/>
      <c r="K65" s="755"/>
      <c r="L65" s="755"/>
      <c r="M65" s="755"/>
      <c r="N65" s="755"/>
      <c r="O65" s="756"/>
      <c r="P65" s="746"/>
      <c r="Q65" s="748" t="s">
        <v>67</v>
      </c>
      <c r="R65" s="490"/>
    </row>
    <row r="66" spans="1:18" ht="15.75" customHeight="1">
      <c r="A66" s="761"/>
      <c r="B66" s="735"/>
      <c r="C66" s="738"/>
      <c r="D66" s="739"/>
      <c r="E66" s="743"/>
      <c r="F66" s="744"/>
      <c r="G66" s="745"/>
      <c r="H66" s="757"/>
      <c r="I66" s="758"/>
      <c r="J66" s="758"/>
      <c r="K66" s="758"/>
      <c r="L66" s="758"/>
      <c r="M66" s="758"/>
      <c r="N66" s="758"/>
      <c r="O66" s="759"/>
      <c r="P66" s="747"/>
      <c r="Q66" s="749"/>
      <c r="R66" s="490"/>
    </row>
    <row r="67" spans="1:18" ht="15.75" customHeight="1">
      <c r="A67" s="762">
        <v>24</v>
      </c>
      <c r="B67" s="734" t="str">
        <f t="shared" ref="B67" si="19">B65</f>
        <v>R４</v>
      </c>
      <c r="C67" s="736"/>
      <c r="D67" s="737"/>
      <c r="E67" s="740"/>
      <c r="F67" s="741"/>
      <c r="G67" s="742"/>
      <c r="H67" s="754"/>
      <c r="I67" s="755"/>
      <c r="J67" s="755"/>
      <c r="K67" s="755"/>
      <c r="L67" s="755"/>
      <c r="M67" s="755"/>
      <c r="N67" s="755"/>
      <c r="O67" s="756"/>
      <c r="P67" s="746"/>
      <c r="Q67" s="748" t="s">
        <v>67</v>
      </c>
      <c r="R67" s="490"/>
    </row>
    <row r="68" spans="1:18" ht="15.75" customHeight="1">
      <c r="A68" s="762"/>
      <c r="B68" s="735"/>
      <c r="C68" s="738"/>
      <c r="D68" s="739"/>
      <c r="E68" s="743"/>
      <c r="F68" s="744"/>
      <c r="G68" s="745"/>
      <c r="H68" s="757"/>
      <c r="I68" s="758"/>
      <c r="J68" s="758"/>
      <c r="K68" s="758"/>
      <c r="L68" s="758"/>
      <c r="M68" s="758"/>
      <c r="N68" s="758"/>
      <c r="O68" s="759"/>
      <c r="P68" s="747"/>
      <c r="Q68" s="749"/>
      <c r="R68" s="490"/>
    </row>
    <row r="69" spans="1:18" ht="15.75" customHeight="1">
      <c r="A69" s="760">
        <v>25</v>
      </c>
      <c r="B69" s="734" t="str">
        <f t="shared" ref="B69" si="20">B67</f>
        <v>R４</v>
      </c>
      <c r="C69" s="736"/>
      <c r="D69" s="737"/>
      <c r="E69" s="740"/>
      <c r="F69" s="741"/>
      <c r="G69" s="742"/>
      <c r="H69" s="754"/>
      <c r="I69" s="755"/>
      <c r="J69" s="755"/>
      <c r="K69" s="755"/>
      <c r="L69" s="755"/>
      <c r="M69" s="755"/>
      <c r="N69" s="755"/>
      <c r="O69" s="756"/>
      <c r="P69" s="746"/>
      <c r="Q69" s="748" t="s">
        <v>67</v>
      </c>
      <c r="R69" s="490"/>
    </row>
    <row r="70" spans="1:18" ht="15.75" customHeight="1">
      <c r="A70" s="761"/>
      <c r="B70" s="735"/>
      <c r="C70" s="738"/>
      <c r="D70" s="739"/>
      <c r="E70" s="743"/>
      <c r="F70" s="744"/>
      <c r="G70" s="745"/>
      <c r="H70" s="757"/>
      <c r="I70" s="758"/>
      <c r="J70" s="758"/>
      <c r="K70" s="758"/>
      <c r="L70" s="758"/>
      <c r="M70" s="758"/>
      <c r="N70" s="758"/>
      <c r="O70" s="759"/>
      <c r="P70" s="747"/>
      <c r="Q70" s="749"/>
      <c r="R70" s="490"/>
    </row>
    <row r="71" spans="1:18" ht="15.75" customHeight="1">
      <c r="A71" s="762">
        <v>26</v>
      </c>
      <c r="B71" s="734" t="str">
        <f t="shared" ref="B71" si="21">B69</f>
        <v>R４</v>
      </c>
      <c r="C71" s="736"/>
      <c r="D71" s="737"/>
      <c r="E71" s="740"/>
      <c r="F71" s="741"/>
      <c r="G71" s="742"/>
      <c r="H71" s="754"/>
      <c r="I71" s="755"/>
      <c r="J71" s="755"/>
      <c r="K71" s="755"/>
      <c r="L71" s="755"/>
      <c r="M71" s="755"/>
      <c r="N71" s="755"/>
      <c r="O71" s="756"/>
      <c r="P71" s="746"/>
      <c r="Q71" s="748" t="s">
        <v>67</v>
      </c>
      <c r="R71" s="490"/>
    </row>
    <row r="72" spans="1:18" ht="15.75" customHeight="1">
      <c r="A72" s="762"/>
      <c r="B72" s="735"/>
      <c r="C72" s="738"/>
      <c r="D72" s="739"/>
      <c r="E72" s="743"/>
      <c r="F72" s="744"/>
      <c r="G72" s="745"/>
      <c r="H72" s="757"/>
      <c r="I72" s="758"/>
      <c r="J72" s="758"/>
      <c r="K72" s="758"/>
      <c r="L72" s="758"/>
      <c r="M72" s="758"/>
      <c r="N72" s="758"/>
      <c r="O72" s="759"/>
      <c r="P72" s="747"/>
      <c r="Q72" s="749"/>
      <c r="R72" s="490"/>
    </row>
    <row r="73" spans="1:18" ht="15.75" customHeight="1">
      <c r="A73" s="760">
        <v>27</v>
      </c>
      <c r="B73" s="734" t="str">
        <f t="shared" ref="B73" si="22">B71</f>
        <v>R４</v>
      </c>
      <c r="C73" s="736"/>
      <c r="D73" s="737"/>
      <c r="E73" s="740"/>
      <c r="F73" s="741"/>
      <c r="G73" s="742"/>
      <c r="H73" s="754"/>
      <c r="I73" s="755"/>
      <c r="J73" s="755"/>
      <c r="K73" s="755"/>
      <c r="L73" s="755"/>
      <c r="M73" s="755"/>
      <c r="N73" s="755"/>
      <c r="O73" s="756"/>
      <c r="P73" s="746"/>
      <c r="Q73" s="748" t="s">
        <v>67</v>
      </c>
      <c r="R73" s="490"/>
    </row>
    <row r="74" spans="1:18" ht="15.75" customHeight="1">
      <c r="A74" s="761"/>
      <c r="B74" s="735"/>
      <c r="C74" s="738"/>
      <c r="D74" s="739"/>
      <c r="E74" s="743"/>
      <c r="F74" s="744"/>
      <c r="G74" s="745"/>
      <c r="H74" s="757"/>
      <c r="I74" s="758"/>
      <c r="J74" s="758"/>
      <c r="K74" s="758"/>
      <c r="L74" s="758"/>
      <c r="M74" s="758"/>
      <c r="N74" s="758"/>
      <c r="O74" s="759"/>
      <c r="P74" s="747"/>
      <c r="Q74" s="749"/>
      <c r="R74" s="490"/>
    </row>
    <row r="75" spans="1:18" ht="15.75" customHeight="1">
      <c r="A75" s="762">
        <v>28</v>
      </c>
      <c r="B75" s="734" t="str">
        <f t="shared" ref="B75" si="23">B73</f>
        <v>R４</v>
      </c>
      <c r="C75" s="736"/>
      <c r="D75" s="737"/>
      <c r="E75" s="740"/>
      <c r="F75" s="741"/>
      <c r="G75" s="742"/>
      <c r="H75" s="754"/>
      <c r="I75" s="755"/>
      <c r="J75" s="755"/>
      <c r="K75" s="755"/>
      <c r="L75" s="755"/>
      <c r="M75" s="755"/>
      <c r="N75" s="755"/>
      <c r="O75" s="756"/>
      <c r="P75" s="746"/>
      <c r="Q75" s="748" t="s">
        <v>67</v>
      </c>
      <c r="R75" s="490"/>
    </row>
    <row r="76" spans="1:18" ht="15.75" customHeight="1">
      <c r="A76" s="762"/>
      <c r="B76" s="735"/>
      <c r="C76" s="738"/>
      <c r="D76" s="739"/>
      <c r="E76" s="743"/>
      <c r="F76" s="744"/>
      <c r="G76" s="745"/>
      <c r="H76" s="757"/>
      <c r="I76" s="758"/>
      <c r="J76" s="758"/>
      <c r="K76" s="758"/>
      <c r="L76" s="758"/>
      <c r="M76" s="758"/>
      <c r="N76" s="758"/>
      <c r="O76" s="759"/>
      <c r="P76" s="747"/>
      <c r="Q76" s="749"/>
      <c r="R76" s="490"/>
    </row>
    <row r="77" spans="1:18" ht="15.75" customHeight="1">
      <c r="A77" s="760">
        <v>29</v>
      </c>
      <c r="B77" s="734" t="str">
        <f t="shared" ref="B77" si="24">B75</f>
        <v>R４</v>
      </c>
      <c r="C77" s="736"/>
      <c r="D77" s="737"/>
      <c r="E77" s="740"/>
      <c r="F77" s="741"/>
      <c r="G77" s="742"/>
      <c r="H77" s="754"/>
      <c r="I77" s="755"/>
      <c r="J77" s="755"/>
      <c r="K77" s="755"/>
      <c r="L77" s="755"/>
      <c r="M77" s="755"/>
      <c r="N77" s="755"/>
      <c r="O77" s="756"/>
      <c r="P77" s="746"/>
      <c r="Q77" s="748" t="s">
        <v>67</v>
      </c>
      <c r="R77" s="490"/>
    </row>
    <row r="78" spans="1:18" ht="15.75" customHeight="1">
      <c r="A78" s="761"/>
      <c r="B78" s="735"/>
      <c r="C78" s="738"/>
      <c r="D78" s="739"/>
      <c r="E78" s="743"/>
      <c r="F78" s="744"/>
      <c r="G78" s="745"/>
      <c r="H78" s="757"/>
      <c r="I78" s="758"/>
      <c r="J78" s="758"/>
      <c r="K78" s="758"/>
      <c r="L78" s="758"/>
      <c r="M78" s="758"/>
      <c r="N78" s="758"/>
      <c r="O78" s="759"/>
      <c r="P78" s="747"/>
      <c r="Q78" s="749"/>
      <c r="R78" s="490"/>
    </row>
    <row r="79" spans="1:18" ht="15.75" customHeight="1">
      <c r="A79" s="762">
        <v>30</v>
      </c>
      <c r="B79" s="734" t="str">
        <f t="shared" ref="B79" si="25">B77</f>
        <v>R４</v>
      </c>
      <c r="C79" s="736"/>
      <c r="D79" s="737"/>
      <c r="E79" s="740"/>
      <c r="F79" s="741"/>
      <c r="G79" s="742"/>
      <c r="H79" s="754"/>
      <c r="I79" s="755"/>
      <c r="J79" s="755"/>
      <c r="K79" s="755"/>
      <c r="L79" s="755"/>
      <c r="M79" s="755"/>
      <c r="N79" s="755"/>
      <c r="O79" s="756"/>
      <c r="P79" s="746"/>
      <c r="Q79" s="748" t="s">
        <v>67</v>
      </c>
      <c r="R79" s="490"/>
    </row>
    <row r="80" spans="1:18" ht="15.75" customHeight="1">
      <c r="A80" s="762"/>
      <c r="B80" s="735"/>
      <c r="C80" s="738"/>
      <c r="D80" s="739"/>
      <c r="E80" s="743"/>
      <c r="F80" s="744"/>
      <c r="G80" s="745"/>
      <c r="H80" s="757"/>
      <c r="I80" s="758"/>
      <c r="J80" s="758"/>
      <c r="K80" s="758"/>
      <c r="L80" s="758"/>
      <c r="M80" s="758"/>
      <c r="N80" s="758"/>
      <c r="O80" s="759"/>
      <c r="P80" s="747"/>
      <c r="Q80" s="749"/>
      <c r="R80" s="490"/>
    </row>
    <row r="81" spans="1:18" ht="15.75" customHeight="1">
      <c r="A81" s="760">
        <v>31</v>
      </c>
      <c r="B81" s="734" t="str">
        <f t="shared" ref="B81" si="26">B79</f>
        <v>R４</v>
      </c>
      <c r="C81" s="736"/>
      <c r="D81" s="737"/>
      <c r="E81" s="740"/>
      <c r="F81" s="741"/>
      <c r="G81" s="742"/>
      <c r="H81" s="754"/>
      <c r="I81" s="755"/>
      <c r="J81" s="755"/>
      <c r="K81" s="755"/>
      <c r="L81" s="755"/>
      <c r="M81" s="755"/>
      <c r="N81" s="755"/>
      <c r="O81" s="756"/>
      <c r="P81" s="746"/>
      <c r="Q81" s="748" t="s">
        <v>67</v>
      </c>
      <c r="R81" s="490"/>
    </row>
    <row r="82" spans="1:18" ht="15.75" customHeight="1">
      <c r="A82" s="761"/>
      <c r="B82" s="735"/>
      <c r="C82" s="738"/>
      <c r="D82" s="739"/>
      <c r="E82" s="743"/>
      <c r="F82" s="744"/>
      <c r="G82" s="745"/>
      <c r="H82" s="757"/>
      <c r="I82" s="758"/>
      <c r="J82" s="758"/>
      <c r="K82" s="758"/>
      <c r="L82" s="758"/>
      <c r="M82" s="758"/>
      <c r="N82" s="758"/>
      <c r="O82" s="759"/>
      <c r="P82" s="747"/>
      <c r="Q82" s="749"/>
      <c r="R82" s="490"/>
    </row>
    <row r="83" spans="1:18" ht="15.75" customHeight="1">
      <c r="A83" s="762">
        <v>32</v>
      </c>
      <c r="B83" s="734" t="str">
        <f t="shared" ref="B83" si="27">B81</f>
        <v>R４</v>
      </c>
      <c r="C83" s="736"/>
      <c r="D83" s="737"/>
      <c r="E83" s="740"/>
      <c r="F83" s="741"/>
      <c r="G83" s="742"/>
      <c r="H83" s="754"/>
      <c r="I83" s="755"/>
      <c r="J83" s="755"/>
      <c r="K83" s="755"/>
      <c r="L83" s="755"/>
      <c r="M83" s="755"/>
      <c r="N83" s="755"/>
      <c r="O83" s="756"/>
      <c r="P83" s="746"/>
      <c r="Q83" s="748" t="s">
        <v>67</v>
      </c>
      <c r="R83" s="490"/>
    </row>
    <row r="84" spans="1:18" ht="15.75" customHeight="1">
      <c r="A84" s="762"/>
      <c r="B84" s="735"/>
      <c r="C84" s="738"/>
      <c r="D84" s="739"/>
      <c r="E84" s="743"/>
      <c r="F84" s="744"/>
      <c r="G84" s="745"/>
      <c r="H84" s="757"/>
      <c r="I84" s="758"/>
      <c r="J84" s="758"/>
      <c r="K84" s="758"/>
      <c r="L84" s="758"/>
      <c r="M84" s="758"/>
      <c r="N84" s="758"/>
      <c r="O84" s="759"/>
      <c r="P84" s="747"/>
      <c r="Q84" s="749"/>
      <c r="R84" s="490"/>
    </row>
    <row r="85" spans="1:18" ht="15.75" customHeight="1">
      <c r="A85" s="760">
        <v>33</v>
      </c>
      <c r="B85" s="734" t="str">
        <f t="shared" ref="B85" si="28">B83</f>
        <v>R４</v>
      </c>
      <c r="C85" s="736"/>
      <c r="D85" s="737"/>
      <c r="E85" s="740"/>
      <c r="F85" s="741"/>
      <c r="G85" s="742"/>
      <c r="H85" s="754"/>
      <c r="I85" s="755"/>
      <c r="J85" s="755"/>
      <c r="K85" s="755"/>
      <c r="L85" s="755"/>
      <c r="M85" s="755"/>
      <c r="N85" s="755"/>
      <c r="O85" s="756"/>
      <c r="P85" s="746"/>
      <c r="Q85" s="748" t="s">
        <v>67</v>
      </c>
      <c r="R85" s="490"/>
    </row>
    <row r="86" spans="1:18" ht="15.75" customHeight="1">
      <c r="A86" s="761"/>
      <c r="B86" s="735"/>
      <c r="C86" s="738"/>
      <c r="D86" s="739"/>
      <c r="E86" s="743"/>
      <c r="F86" s="744"/>
      <c r="G86" s="745"/>
      <c r="H86" s="757"/>
      <c r="I86" s="758"/>
      <c r="J86" s="758"/>
      <c r="K86" s="758"/>
      <c r="L86" s="758"/>
      <c r="M86" s="758"/>
      <c r="N86" s="758"/>
      <c r="O86" s="759"/>
      <c r="P86" s="747"/>
      <c r="Q86" s="749"/>
      <c r="R86" s="490"/>
    </row>
    <row r="87" spans="1:18" ht="15.75" customHeight="1">
      <c r="A87" s="762">
        <v>34</v>
      </c>
      <c r="B87" s="734" t="str">
        <f t="shared" ref="B87" si="29">B85</f>
        <v>R４</v>
      </c>
      <c r="C87" s="736"/>
      <c r="D87" s="737"/>
      <c r="E87" s="740"/>
      <c r="F87" s="741"/>
      <c r="G87" s="742"/>
      <c r="H87" s="754"/>
      <c r="I87" s="755"/>
      <c r="J87" s="755"/>
      <c r="K87" s="755"/>
      <c r="L87" s="755"/>
      <c r="M87" s="755"/>
      <c r="N87" s="755"/>
      <c r="O87" s="756"/>
      <c r="P87" s="746"/>
      <c r="Q87" s="748" t="s">
        <v>67</v>
      </c>
      <c r="R87" s="490"/>
    </row>
    <row r="88" spans="1:18" ht="15.75" customHeight="1">
      <c r="A88" s="762"/>
      <c r="B88" s="735"/>
      <c r="C88" s="738"/>
      <c r="D88" s="739"/>
      <c r="E88" s="743"/>
      <c r="F88" s="744"/>
      <c r="G88" s="745"/>
      <c r="H88" s="757"/>
      <c r="I88" s="758"/>
      <c r="J88" s="758"/>
      <c r="K88" s="758"/>
      <c r="L88" s="758"/>
      <c r="M88" s="758"/>
      <c r="N88" s="758"/>
      <c r="O88" s="759"/>
      <c r="P88" s="747"/>
      <c r="Q88" s="749"/>
      <c r="R88" s="490"/>
    </row>
    <row r="89" spans="1:18" ht="15.75" customHeight="1">
      <c r="A89" s="760">
        <v>35</v>
      </c>
      <c r="B89" s="734" t="str">
        <f t="shared" ref="B89" si="30">B87</f>
        <v>R４</v>
      </c>
      <c r="C89" s="736"/>
      <c r="D89" s="737"/>
      <c r="E89" s="740"/>
      <c r="F89" s="741"/>
      <c r="G89" s="742"/>
      <c r="H89" s="754"/>
      <c r="I89" s="755"/>
      <c r="J89" s="755"/>
      <c r="K89" s="755"/>
      <c r="L89" s="755"/>
      <c r="M89" s="755"/>
      <c r="N89" s="755"/>
      <c r="O89" s="756"/>
      <c r="P89" s="746"/>
      <c r="Q89" s="748" t="s">
        <v>67</v>
      </c>
      <c r="R89" s="490"/>
    </row>
    <row r="90" spans="1:18" ht="15.75" customHeight="1">
      <c r="A90" s="761"/>
      <c r="B90" s="735"/>
      <c r="C90" s="738"/>
      <c r="D90" s="739"/>
      <c r="E90" s="743"/>
      <c r="F90" s="744"/>
      <c r="G90" s="745"/>
      <c r="H90" s="757"/>
      <c r="I90" s="758"/>
      <c r="J90" s="758"/>
      <c r="K90" s="758"/>
      <c r="L90" s="758"/>
      <c r="M90" s="758"/>
      <c r="N90" s="758"/>
      <c r="O90" s="759"/>
      <c r="P90" s="747"/>
      <c r="Q90" s="749"/>
      <c r="R90" s="490"/>
    </row>
    <row r="91" spans="1:18" ht="15.75" customHeight="1">
      <c r="A91" s="762">
        <v>36</v>
      </c>
      <c r="B91" s="734" t="str">
        <f t="shared" ref="B91" si="31">B89</f>
        <v>R４</v>
      </c>
      <c r="C91" s="736"/>
      <c r="D91" s="737"/>
      <c r="E91" s="740"/>
      <c r="F91" s="741"/>
      <c r="G91" s="742"/>
      <c r="H91" s="754"/>
      <c r="I91" s="755"/>
      <c r="J91" s="755"/>
      <c r="K91" s="755"/>
      <c r="L91" s="755"/>
      <c r="M91" s="755"/>
      <c r="N91" s="755"/>
      <c r="O91" s="756"/>
      <c r="P91" s="746"/>
      <c r="Q91" s="748" t="s">
        <v>67</v>
      </c>
      <c r="R91" s="490"/>
    </row>
    <row r="92" spans="1:18" ht="15.75" customHeight="1">
      <c r="A92" s="762"/>
      <c r="B92" s="735"/>
      <c r="C92" s="738"/>
      <c r="D92" s="739"/>
      <c r="E92" s="743"/>
      <c r="F92" s="744"/>
      <c r="G92" s="745"/>
      <c r="H92" s="757"/>
      <c r="I92" s="758"/>
      <c r="J92" s="758"/>
      <c r="K92" s="758"/>
      <c r="L92" s="758"/>
      <c r="M92" s="758"/>
      <c r="N92" s="758"/>
      <c r="O92" s="759"/>
      <c r="P92" s="747"/>
      <c r="Q92" s="749"/>
      <c r="R92" s="490"/>
    </row>
    <row r="93" spans="1:18" ht="15.75" customHeight="1">
      <c r="A93" s="760">
        <v>37</v>
      </c>
      <c r="B93" s="734" t="str">
        <f t="shared" ref="B93" si="32">B91</f>
        <v>R４</v>
      </c>
      <c r="C93" s="736"/>
      <c r="D93" s="737"/>
      <c r="E93" s="740"/>
      <c r="F93" s="741"/>
      <c r="G93" s="742"/>
      <c r="H93" s="754"/>
      <c r="I93" s="755"/>
      <c r="J93" s="755"/>
      <c r="K93" s="755"/>
      <c r="L93" s="755"/>
      <c r="M93" s="755"/>
      <c r="N93" s="755"/>
      <c r="O93" s="756"/>
      <c r="P93" s="746"/>
      <c r="Q93" s="748" t="s">
        <v>67</v>
      </c>
      <c r="R93" s="490"/>
    </row>
    <row r="94" spans="1:18" ht="15.75" customHeight="1">
      <c r="A94" s="761"/>
      <c r="B94" s="735"/>
      <c r="C94" s="738"/>
      <c r="D94" s="739"/>
      <c r="E94" s="743"/>
      <c r="F94" s="744"/>
      <c r="G94" s="745"/>
      <c r="H94" s="757"/>
      <c r="I94" s="758"/>
      <c r="J94" s="758"/>
      <c r="K94" s="758"/>
      <c r="L94" s="758"/>
      <c r="M94" s="758"/>
      <c r="N94" s="758"/>
      <c r="O94" s="759"/>
      <c r="P94" s="747"/>
      <c r="Q94" s="749"/>
      <c r="R94" s="490"/>
    </row>
    <row r="95" spans="1:18" ht="15.75" customHeight="1">
      <c r="A95" s="762">
        <v>38</v>
      </c>
      <c r="B95" s="734" t="str">
        <f t="shared" ref="B95" si="33">B93</f>
        <v>R４</v>
      </c>
      <c r="C95" s="736"/>
      <c r="D95" s="737"/>
      <c r="E95" s="740"/>
      <c r="F95" s="741"/>
      <c r="G95" s="742"/>
      <c r="H95" s="754"/>
      <c r="I95" s="755"/>
      <c r="J95" s="755"/>
      <c r="K95" s="755"/>
      <c r="L95" s="755"/>
      <c r="M95" s="755"/>
      <c r="N95" s="755"/>
      <c r="O95" s="756"/>
      <c r="P95" s="746"/>
      <c r="Q95" s="748" t="s">
        <v>67</v>
      </c>
      <c r="R95" s="490"/>
    </row>
    <row r="96" spans="1:18" ht="15.75" customHeight="1">
      <c r="A96" s="762"/>
      <c r="B96" s="735"/>
      <c r="C96" s="738"/>
      <c r="D96" s="739"/>
      <c r="E96" s="743"/>
      <c r="F96" s="744"/>
      <c r="G96" s="745"/>
      <c r="H96" s="757"/>
      <c r="I96" s="758"/>
      <c r="J96" s="758"/>
      <c r="K96" s="758"/>
      <c r="L96" s="758"/>
      <c r="M96" s="758"/>
      <c r="N96" s="758"/>
      <c r="O96" s="759"/>
      <c r="P96" s="747"/>
      <c r="Q96" s="749"/>
      <c r="R96" s="490"/>
    </row>
    <row r="97" spans="1:20" ht="15.75" customHeight="1">
      <c r="A97" s="760">
        <v>39</v>
      </c>
      <c r="B97" s="734" t="str">
        <f t="shared" ref="B97" si="34">B95</f>
        <v>R４</v>
      </c>
      <c r="C97" s="736"/>
      <c r="D97" s="737"/>
      <c r="E97" s="740"/>
      <c r="F97" s="741"/>
      <c r="G97" s="742"/>
      <c r="H97" s="754"/>
      <c r="I97" s="755"/>
      <c r="J97" s="755"/>
      <c r="K97" s="755"/>
      <c r="L97" s="755"/>
      <c r="M97" s="755"/>
      <c r="N97" s="755"/>
      <c r="O97" s="756"/>
      <c r="P97" s="746"/>
      <c r="Q97" s="748" t="s">
        <v>67</v>
      </c>
      <c r="R97" s="490"/>
    </row>
    <row r="98" spans="1:20" ht="15.75" customHeight="1">
      <c r="A98" s="761"/>
      <c r="B98" s="735"/>
      <c r="C98" s="738"/>
      <c r="D98" s="739"/>
      <c r="E98" s="743"/>
      <c r="F98" s="744"/>
      <c r="G98" s="745"/>
      <c r="H98" s="757"/>
      <c r="I98" s="758"/>
      <c r="J98" s="758"/>
      <c r="K98" s="758"/>
      <c r="L98" s="758"/>
      <c r="M98" s="758"/>
      <c r="N98" s="758"/>
      <c r="O98" s="759"/>
      <c r="P98" s="747"/>
      <c r="Q98" s="749"/>
      <c r="R98" s="490"/>
    </row>
    <row r="99" spans="1:20" ht="15.75" customHeight="1">
      <c r="A99" s="684">
        <v>40</v>
      </c>
      <c r="B99" s="734" t="str">
        <f t="shared" ref="B99" si="35">B97</f>
        <v>R４</v>
      </c>
      <c r="C99" s="736"/>
      <c r="D99" s="737"/>
      <c r="E99" s="740"/>
      <c r="F99" s="741"/>
      <c r="G99" s="742"/>
      <c r="H99" s="754"/>
      <c r="I99" s="755"/>
      <c r="J99" s="755"/>
      <c r="K99" s="755"/>
      <c r="L99" s="755"/>
      <c r="M99" s="755"/>
      <c r="N99" s="755"/>
      <c r="O99" s="756"/>
      <c r="P99" s="746"/>
      <c r="Q99" s="748" t="s">
        <v>67</v>
      </c>
      <c r="R99" s="490"/>
    </row>
    <row r="100" spans="1:20" ht="15.75" customHeight="1">
      <c r="A100" s="682"/>
      <c r="B100" s="735"/>
      <c r="C100" s="738"/>
      <c r="D100" s="739"/>
      <c r="E100" s="743"/>
      <c r="F100" s="744"/>
      <c r="G100" s="745"/>
      <c r="H100" s="757"/>
      <c r="I100" s="758"/>
      <c r="J100" s="758"/>
      <c r="K100" s="758"/>
      <c r="L100" s="758"/>
      <c r="M100" s="758"/>
      <c r="N100" s="758"/>
      <c r="O100" s="759"/>
      <c r="P100" s="747"/>
      <c r="Q100" s="749"/>
      <c r="R100" s="490"/>
    </row>
    <row r="101" spans="1:20" ht="15.75" customHeight="1">
      <c r="A101" s="130" t="s">
        <v>27</v>
      </c>
      <c r="B101" s="752" t="s">
        <v>307</v>
      </c>
      <c r="C101" s="753"/>
      <c r="D101" s="753"/>
      <c r="E101" s="753"/>
      <c r="F101" s="753"/>
      <c r="G101" s="753"/>
      <c r="H101" s="753"/>
      <c r="I101" s="753"/>
      <c r="J101" s="753"/>
      <c r="K101" s="753"/>
      <c r="L101" s="753"/>
      <c r="M101" s="753"/>
      <c r="N101" s="753"/>
      <c r="O101" s="753"/>
      <c r="P101" s="753"/>
      <c r="Q101" s="563"/>
      <c r="R101" s="490"/>
    </row>
    <row r="102" spans="1:20" ht="15.75" customHeight="1">
      <c r="A102" s="130" t="s">
        <v>28</v>
      </c>
      <c r="B102" s="732" t="s">
        <v>475</v>
      </c>
      <c r="C102" s="732"/>
      <c r="D102" s="732"/>
      <c r="E102" s="732"/>
      <c r="F102" s="732"/>
      <c r="G102" s="732"/>
      <c r="H102" s="732"/>
      <c r="I102" s="732"/>
      <c r="J102" s="732"/>
      <c r="K102" s="732"/>
      <c r="L102" s="732"/>
      <c r="M102" s="732"/>
      <c r="N102" s="732"/>
      <c r="O102" s="732"/>
      <c r="P102" s="732"/>
      <c r="Q102" s="732"/>
      <c r="R102" s="490"/>
    </row>
    <row r="103" spans="1:20">
      <c r="B103" s="732"/>
      <c r="C103" s="732"/>
      <c r="D103" s="732"/>
      <c r="E103" s="732"/>
      <c r="F103" s="732"/>
      <c r="G103" s="732"/>
      <c r="H103" s="732"/>
      <c r="I103" s="732"/>
      <c r="J103" s="732"/>
      <c r="K103" s="732"/>
      <c r="L103" s="732"/>
      <c r="M103" s="732"/>
      <c r="N103" s="732"/>
      <c r="O103" s="732"/>
      <c r="P103" s="732"/>
      <c r="Q103" s="732"/>
      <c r="R103" s="417"/>
    </row>
    <row r="104" spans="1:20">
      <c r="R104" s="417"/>
    </row>
    <row r="105" spans="1:20">
      <c r="A105" s="671" t="str">
        <f>CONCATENATE("（様式-",INDEX(発注者入力シート!$B$20:$G$24,MATCH(発注者入力シート!L6,発注者入力シート!$C$20:$C$24,0),4),"-２）")</f>
        <v>（様式-２-２）</v>
      </c>
      <c r="B105" s="671"/>
      <c r="C105" s="671"/>
      <c r="D105" s="671"/>
      <c r="E105" s="671"/>
      <c r="F105" s="671"/>
      <c r="Q105" s="122" t="str">
        <f>Q1</f>
        <v>【令和４年度完成工事分】</v>
      </c>
      <c r="R105" s="417"/>
      <c r="S105" s="4" t="s">
        <v>202</v>
      </c>
      <c r="T105" s="4"/>
    </row>
    <row r="106" spans="1:20" ht="15.75" customHeight="1">
      <c r="A106" s="671" t="str">
        <f>CONCATENATE("評価項目",INDEX(発注者入力シート!$B$20:$G$24,MATCH(発注者入力シート!L6,発注者入力シート!$C$20:$C$24,0),5),"-",INDEX(発注者入力シート!$B$20:$G$24,MATCH(発注者入力シート!L6,発注者入力シート!$C$20:$C$24,0),6))</f>
        <v>評価項目（１）-①</v>
      </c>
      <c r="B106" s="671"/>
      <c r="C106" s="671"/>
      <c r="D106" s="671"/>
      <c r="E106" s="671"/>
      <c r="S106" s="4" t="s">
        <v>203</v>
      </c>
      <c r="T106" s="4"/>
    </row>
    <row r="107" spans="1:20" ht="15.75" customHeight="1">
      <c r="A107" s="772" t="s">
        <v>66</v>
      </c>
      <c r="B107" s="772"/>
      <c r="C107" s="772"/>
      <c r="D107" s="772"/>
      <c r="E107" s="772"/>
      <c r="F107" s="772"/>
      <c r="G107" s="772"/>
      <c r="H107" s="772"/>
      <c r="I107" s="772"/>
      <c r="J107" s="772"/>
      <c r="K107" s="772"/>
      <c r="L107" s="772"/>
      <c r="M107" s="772"/>
      <c r="N107" s="772"/>
      <c r="O107" s="772"/>
      <c r="P107" s="772"/>
      <c r="Q107" s="772"/>
      <c r="R107" s="169"/>
      <c r="S107" s="98"/>
      <c r="T107" s="4" t="s">
        <v>210</v>
      </c>
    </row>
    <row r="108" spans="1:20" ht="15.75" customHeight="1">
      <c r="H108" s="733" t="s">
        <v>146</v>
      </c>
      <c r="I108" s="733"/>
      <c r="J108" s="733"/>
      <c r="K108" s="680" t="str">
        <f>IF(企業入力シート!C7="","",企業入力シート!C7)</f>
        <v>〇〇建設</v>
      </c>
      <c r="L108" s="680"/>
      <c r="M108" s="680"/>
      <c r="N108" s="680"/>
      <c r="O108" s="680"/>
      <c r="P108" s="680"/>
      <c r="Q108" s="680"/>
      <c r="S108" s="87"/>
      <c r="T108" s="4" t="s">
        <v>205</v>
      </c>
    </row>
    <row r="109" spans="1:20" ht="15.75" customHeight="1">
      <c r="R109" s="163"/>
      <c r="S109" s="123"/>
      <c r="T109" s="4"/>
    </row>
    <row r="110" spans="1:20" ht="15.75" customHeight="1">
      <c r="R110" s="163"/>
      <c r="S110" s="4" t="s">
        <v>206</v>
      </c>
      <c r="T110" s="4"/>
    </row>
    <row r="111" spans="1:20" ht="15.75" customHeight="1">
      <c r="A111" s="559" t="s">
        <v>11</v>
      </c>
      <c r="B111" s="558" t="s">
        <v>13</v>
      </c>
      <c r="C111" s="763" t="s">
        <v>15</v>
      </c>
      <c r="D111" s="763"/>
      <c r="E111" s="760" t="s">
        <v>16</v>
      </c>
      <c r="F111" s="763"/>
      <c r="G111" s="765"/>
      <c r="H111" s="760" t="s">
        <v>17</v>
      </c>
      <c r="I111" s="763"/>
      <c r="J111" s="763"/>
      <c r="K111" s="763"/>
      <c r="L111" s="763"/>
      <c r="M111" s="763"/>
      <c r="N111" s="763"/>
      <c r="O111" s="765"/>
      <c r="P111" s="760" t="s">
        <v>31</v>
      </c>
      <c r="Q111" s="765"/>
      <c r="R111" s="212"/>
      <c r="S111" s="89"/>
      <c r="T111" s="4" t="s">
        <v>207</v>
      </c>
    </row>
    <row r="112" spans="1:20" ht="15.75" customHeight="1">
      <c r="A112" s="560" t="s">
        <v>12</v>
      </c>
      <c r="B112" s="127" t="s">
        <v>14</v>
      </c>
      <c r="C112" s="764"/>
      <c r="D112" s="764"/>
      <c r="E112" s="766" t="s">
        <v>386</v>
      </c>
      <c r="F112" s="767"/>
      <c r="G112" s="768"/>
      <c r="H112" s="761"/>
      <c r="I112" s="770"/>
      <c r="J112" s="770"/>
      <c r="K112" s="770"/>
      <c r="L112" s="770"/>
      <c r="M112" s="770"/>
      <c r="N112" s="770"/>
      <c r="O112" s="771"/>
      <c r="P112" s="762" t="s">
        <v>30</v>
      </c>
      <c r="Q112" s="769"/>
      <c r="S112" s="90"/>
      <c r="T112" s="4" t="s">
        <v>205</v>
      </c>
    </row>
    <row r="113" spans="1:20" ht="15.75" customHeight="1">
      <c r="A113" s="760">
        <v>41</v>
      </c>
      <c r="B113" s="734" t="str">
        <f>B99</f>
        <v>R４</v>
      </c>
      <c r="C113" s="736"/>
      <c r="D113" s="737"/>
      <c r="E113" s="740"/>
      <c r="F113" s="741"/>
      <c r="G113" s="742"/>
      <c r="H113" s="754"/>
      <c r="I113" s="755"/>
      <c r="J113" s="755"/>
      <c r="K113" s="755"/>
      <c r="L113" s="755"/>
      <c r="M113" s="755"/>
      <c r="N113" s="755"/>
      <c r="O113" s="756"/>
      <c r="P113" s="746"/>
      <c r="Q113" s="748" t="s">
        <v>67</v>
      </c>
      <c r="S113" s="4"/>
      <c r="T113" s="4"/>
    </row>
    <row r="114" spans="1:20" ht="15.75" customHeight="1">
      <c r="A114" s="761"/>
      <c r="B114" s="735"/>
      <c r="C114" s="738"/>
      <c r="D114" s="739"/>
      <c r="E114" s="743"/>
      <c r="F114" s="744"/>
      <c r="G114" s="745"/>
      <c r="H114" s="757"/>
      <c r="I114" s="758"/>
      <c r="J114" s="758"/>
      <c r="K114" s="758"/>
      <c r="L114" s="758"/>
      <c r="M114" s="758"/>
      <c r="N114" s="758"/>
      <c r="O114" s="759"/>
      <c r="P114" s="747"/>
      <c r="Q114" s="749"/>
      <c r="R114" s="490"/>
      <c r="S114" s="100" t="s">
        <v>208</v>
      </c>
      <c r="T114" s="4"/>
    </row>
    <row r="115" spans="1:20" ht="15.75" customHeight="1">
      <c r="A115" s="762">
        <v>42</v>
      </c>
      <c r="B115" s="734" t="str">
        <f>B113</f>
        <v>R４</v>
      </c>
      <c r="C115" s="736"/>
      <c r="D115" s="737"/>
      <c r="E115" s="740"/>
      <c r="F115" s="741"/>
      <c r="G115" s="742"/>
      <c r="H115" s="754"/>
      <c r="I115" s="755"/>
      <c r="J115" s="755"/>
      <c r="K115" s="755"/>
      <c r="L115" s="755"/>
      <c r="M115" s="755"/>
      <c r="N115" s="755"/>
      <c r="O115" s="756"/>
      <c r="P115" s="746"/>
      <c r="Q115" s="748" t="s">
        <v>67</v>
      </c>
      <c r="R115" s="490"/>
      <c r="S115" s="100" t="s">
        <v>209</v>
      </c>
      <c r="T115" s="4"/>
    </row>
    <row r="116" spans="1:20" ht="15.75" customHeight="1">
      <c r="A116" s="762"/>
      <c r="B116" s="735"/>
      <c r="C116" s="738"/>
      <c r="D116" s="739"/>
      <c r="E116" s="743"/>
      <c r="F116" s="744"/>
      <c r="G116" s="745"/>
      <c r="H116" s="757"/>
      <c r="I116" s="758"/>
      <c r="J116" s="758"/>
      <c r="K116" s="758"/>
      <c r="L116" s="758"/>
      <c r="M116" s="758"/>
      <c r="N116" s="758"/>
      <c r="O116" s="759"/>
      <c r="P116" s="747"/>
      <c r="Q116" s="749"/>
      <c r="R116" s="490"/>
      <c r="S116" s="100" t="s">
        <v>433</v>
      </c>
    </row>
    <row r="117" spans="1:20" ht="15.75" customHeight="1">
      <c r="A117" s="760">
        <v>43</v>
      </c>
      <c r="B117" s="734" t="str">
        <f t="shared" ref="B117" si="36">B115</f>
        <v>R４</v>
      </c>
      <c r="C117" s="736"/>
      <c r="D117" s="737"/>
      <c r="E117" s="740"/>
      <c r="F117" s="741"/>
      <c r="G117" s="742"/>
      <c r="H117" s="754"/>
      <c r="I117" s="755"/>
      <c r="J117" s="755"/>
      <c r="K117" s="755"/>
      <c r="L117" s="755"/>
      <c r="M117" s="755"/>
      <c r="N117" s="755"/>
      <c r="O117" s="756"/>
      <c r="P117" s="746"/>
      <c r="Q117" s="748" t="s">
        <v>67</v>
      </c>
      <c r="R117" s="490"/>
    </row>
    <row r="118" spans="1:20" ht="15.75" customHeight="1">
      <c r="A118" s="761"/>
      <c r="B118" s="735"/>
      <c r="C118" s="738"/>
      <c r="D118" s="739"/>
      <c r="E118" s="743"/>
      <c r="F118" s="744"/>
      <c r="G118" s="745"/>
      <c r="H118" s="757"/>
      <c r="I118" s="758"/>
      <c r="J118" s="758"/>
      <c r="K118" s="758"/>
      <c r="L118" s="758"/>
      <c r="M118" s="758"/>
      <c r="N118" s="758"/>
      <c r="O118" s="759"/>
      <c r="P118" s="747"/>
      <c r="Q118" s="749"/>
      <c r="R118" s="490"/>
    </row>
    <row r="119" spans="1:20" ht="15.75" customHeight="1">
      <c r="A119" s="762">
        <v>44</v>
      </c>
      <c r="B119" s="734" t="str">
        <f t="shared" ref="B119" si="37">B117</f>
        <v>R４</v>
      </c>
      <c r="C119" s="736"/>
      <c r="D119" s="737"/>
      <c r="E119" s="740"/>
      <c r="F119" s="741"/>
      <c r="G119" s="742"/>
      <c r="H119" s="754"/>
      <c r="I119" s="755"/>
      <c r="J119" s="755"/>
      <c r="K119" s="755"/>
      <c r="L119" s="755"/>
      <c r="M119" s="755"/>
      <c r="N119" s="755"/>
      <c r="O119" s="756"/>
      <c r="P119" s="746"/>
      <c r="Q119" s="748" t="s">
        <v>67</v>
      </c>
      <c r="R119" s="490"/>
    </row>
    <row r="120" spans="1:20" ht="15.75" customHeight="1">
      <c r="A120" s="762"/>
      <c r="B120" s="735"/>
      <c r="C120" s="738"/>
      <c r="D120" s="739"/>
      <c r="E120" s="743"/>
      <c r="F120" s="744"/>
      <c r="G120" s="745"/>
      <c r="H120" s="757"/>
      <c r="I120" s="758"/>
      <c r="J120" s="758"/>
      <c r="K120" s="758"/>
      <c r="L120" s="758"/>
      <c r="M120" s="758"/>
      <c r="N120" s="758"/>
      <c r="O120" s="759"/>
      <c r="P120" s="747"/>
      <c r="Q120" s="749"/>
      <c r="R120" s="490"/>
    </row>
    <row r="121" spans="1:20" ht="15.75" customHeight="1">
      <c r="A121" s="760">
        <v>45</v>
      </c>
      <c r="B121" s="734" t="str">
        <f t="shared" ref="B121" si="38">B119</f>
        <v>R４</v>
      </c>
      <c r="C121" s="736"/>
      <c r="D121" s="737"/>
      <c r="E121" s="740"/>
      <c r="F121" s="741"/>
      <c r="G121" s="742"/>
      <c r="H121" s="754"/>
      <c r="I121" s="755"/>
      <c r="J121" s="755"/>
      <c r="K121" s="755"/>
      <c r="L121" s="755"/>
      <c r="M121" s="755"/>
      <c r="N121" s="755"/>
      <c r="O121" s="756"/>
      <c r="P121" s="746"/>
      <c r="Q121" s="748" t="s">
        <v>67</v>
      </c>
      <c r="R121" s="490"/>
    </row>
    <row r="122" spans="1:20" ht="15.75" customHeight="1">
      <c r="A122" s="761"/>
      <c r="B122" s="735"/>
      <c r="C122" s="738"/>
      <c r="D122" s="739"/>
      <c r="E122" s="743"/>
      <c r="F122" s="744"/>
      <c r="G122" s="745"/>
      <c r="H122" s="757"/>
      <c r="I122" s="758"/>
      <c r="J122" s="758"/>
      <c r="K122" s="758"/>
      <c r="L122" s="758"/>
      <c r="M122" s="758"/>
      <c r="N122" s="758"/>
      <c r="O122" s="759"/>
      <c r="P122" s="747"/>
      <c r="Q122" s="749"/>
      <c r="R122" s="490"/>
    </row>
    <row r="123" spans="1:20" ht="15.75" customHeight="1">
      <c r="A123" s="762">
        <v>46</v>
      </c>
      <c r="B123" s="734" t="str">
        <f t="shared" ref="B123" si="39">B121</f>
        <v>R４</v>
      </c>
      <c r="C123" s="736"/>
      <c r="D123" s="737"/>
      <c r="E123" s="740"/>
      <c r="F123" s="741"/>
      <c r="G123" s="742"/>
      <c r="H123" s="754"/>
      <c r="I123" s="755"/>
      <c r="J123" s="755"/>
      <c r="K123" s="755"/>
      <c r="L123" s="755"/>
      <c r="M123" s="755"/>
      <c r="N123" s="755"/>
      <c r="O123" s="756"/>
      <c r="P123" s="746"/>
      <c r="Q123" s="748" t="s">
        <v>67</v>
      </c>
      <c r="R123" s="490"/>
    </row>
    <row r="124" spans="1:20" ht="15.75" customHeight="1">
      <c r="A124" s="762"/>
      <c r="B124" s="735"/>
      <c r="C124" s="738"/>
      <c r="D124" s="739"/>
      <c r="E124" s="743"/>
      <c r="F124" s="744"/>
      <c r="G124" s="745"/>
      <c r="H124" s="757"/>
      <c r="I124" s="758"/>
      <c r="J124" s="758"/>
      <c r="K124" s="758"/>
      <c r="L124" s="758"/>
      <c r="M124" s="758"/>
      <c r="N124" s="758"/>
      <c r="O124" s="759"/>
      <c r="P124" s="747"/>
      <c r="Q124" s="749"/>
      <c r="R124" s="490"/>
    </row>
    <row r="125" spans="1:20" ht="15.75" customHeight="1">
      <c r="A125" s="760">
        <v>47</v>
      </c>
      <c r="B125" s="734" t="str">
        <f t="shared" ref="B125" si="40">B123</f>
        <v>R４</v>
      </c>
      <c r="C125" s="736"/>
      <c r="D125" s="737"/>
      <c r="E125" s="740"/>
      <c r="F125" s="741"/>
      <c r="G125" s="742"/>
      <c r="H125" s="754"/>
      <c r="I125" s="755"/>
      <c r="J125" s="755"/>
      <c r="K125" s="755"/>
      <c r="L125" s="755"/>
      <c r="M125" s="755"/>
      <c r="N125" s="755"/>
      <c r="O125" s="756"/>
      <c r="P125" s="746"/>
      <c r="Q125" s="748" t="s">
        <v>67</v>
      </c>
      <c r="R125" s="490"/>
    </row>
    <row r="126" spans="1:20" ht="15.75" customHeight="1">
      <c r="A126" s="761"/>
      <c r="B126" s="735"/>
      <c r="C126" s="738"/>
      <c r="D126" s="739"/>
      <c r="E126" s="743"/>
      <c r="F126" s="744"/>
      <c r="G126" s="745"/>
      <c r="H126" s="757"/>
      <c r="I126" s="758"/>
      <c r="J126" s="758"/>
      <c r="K126" s="758"/>
      <c r="L126" s="758"/>
      <c r="M126" s="758"/>
      <c r="N126" s="758"/>
      <c r="O126" s="759"/>
      <c r="P126" s="747"/>
      <c r="Q126" s="749"/>
      <c r="R126" s="490"/>
    </row>
    <row r="127" spans="1:20" ht="15.75" customHeight="1">
      <c r="A127" s="762">
        <v>48</v>
      </c>
      <c r="B127" s="734" t="str">
        <f t="shared" ref="B127" si="41">B125</f>
        <v>R４</v>
      </c>
      <c r="C127" s="736"/>
      <c r="D127" s="737"/>
      <c r="E127" s="740"/>
      <c r="F127" s="741"/>
      <c r="G127" s="742"/>
      <c r="H127" s="754"/>
      <c r="I127" s="755"/>
      <c r="J127" s="755"/>
      <c r="K127" s="755"/>
      <c r="L127" s="755"/>
      <c r="M127" s="755"/>
      <c r="N127" s="755"/>
      <c r="O127" s="756"/>
      <c r="P127" s="746"/>
      <c r="Q127" s="748" t="s">
        <v>67</v>
      </c>
      <c r="R127" s="490"/>
    </row>
    <row r="128" spans="1:20" ht="15.75" customHeight="1">
      <c r="A128" s="762"/>
      <c r="B128" s="735"/>
      <c r="C128" s="738"/>
      <c r="D128" s="739"/>
      <c r="E128" s="743"/>
      <c r="F128" s="744"/>
      <c r="G128" s="745"/>
      <c r="H128" s="757"/>
      <c r="I128" s="758"/>
      <c r="J128" s="758"/>
      <c r="K128" s="758"/>
      <c r="L128" s="758"/>
      <c r="M128" s="758"/>
      <c r="N128" s="758"/>
      <c r="O128" s="759"/>
      <c r="P128" s="747"/>
      <c r="Q128" s="749"/>
      <c r="R128" s="490"/>
    </row>
    <row r="129" spans="1:18" ht="15.75" customHeight="1">
      <c r="A129" s="760">
        <v>49</v>
      </c>
      <c r="B129" s="734" t="str">
        <f t="shared" ref="B129" si="42">B127</f>
        <v>R４</v>
      </c>
      <c r="C129" s="736"/>
      <c r="D129" s="737"/>
      <c r="E129" s="740"/>
      <c r="F129" s="741"/>
      <c r="G129" s="742"/>
      <c r="H129" s="754"/>
      <c r="I129" s="755"/>
      <c r="J129" s="755"/>
      <c r="K129" s="755"/>
      <c r="L129" s="755"/>
      <c r="M129" s="755"/>
      <c r="N129" s="755"/>
      <c r="O129" s="756"/>
      <c r="P129" s="746"/>
      <c r="Q129" s="748" t="s">
        <v>67</v>
      </c>
      <c r="R129" s="490"/>
    </row>
    <row r="130" spans="1:18" ht="15.75" customHeight="1">
      <c r="A130" s="761"/>
      <c r="B130" s="735"/>
      <c r="C130" s="738"/>
      <c r="D130" s="739"/>
      <c r="E130" s="743"/>
      <c r="F130" s="744"/>
      <c r="G130" s="745"/>
      <c r="H130" s="757"/>
      <c r="I130" s="758"/>
      <c r="J130" s="758"/>
      <c r="K130" s="758"/>
      <c r="L130" s="758"/>
      <c r="M130" s="758"/>
      <c r="N130" s="758"/>
      <c r="O130" s="759"/>
      <c r="P130" s="747"/>
      <c r="Q130" s="749"/>
      <c r="R130" s="490"/>
    </row>
    <row r="131" spans="1:18" ht="15.75" customHeight="1">
      <c r="A131" s="762">
        <v>50</v>
      </c>
      <c r="B131" s="734" t="str">
        <f t="shared" ref="B131" si="43">B129</f>
        <v>R４</v>
      </c>
      <c r="C131" s="736"/>
      <c r="D131" s="737"/>
      <c r="E131" s="740"/>
      <c r="F131" s="741"/>
      <c r="G131" s="742"/>
      <c r="H131" s="754"/>
      <c r="I131" s="755"/>
      <c r="J131" s="755"/>
      <c r="K131" s="755"/>
      <c r="L131" s="755"/>
      <c r="M131" s="755"/>
      <c r="N131" s="755"/>
      <c r="O131" s="756"/>
      <c r="P131" s="746"/>
      <c r="Q131" s="748" t="s">
        <v>67</v>
      </c>
      <c r="R131" s="490"/>
    </row>
    <row r="132" spans="1:18" ht="15.75" customHeight="1">
      <c r="A132" s="762"/>
      <c r="B132" s="735"/>
      <c r="C132" s="738"/>
      <c r="D132" s="739"/>
      <c r="E132" s="743"/>
      <c r="F132" s="744"/>
      <c r="G132" s="745"/>
      <c r="H132" s="757"/>
      <c r="I132" s="758"/>
      <c r="J132" s="758"/>
      <c r="K132" s="758"/>
      <c r="L132" s="758"/>
      <c r="M132" s="758"/>
      <c r="N132" s="758"/>
      <c r="O132" s="759"/>
      <c r="P132" s="747"/>
      <c r="Q132" s="749"/>
      <c r="R132" s="490"/>
    </row>
    <row r="133" spans="1:18" ht="15.75" customHeight="1">
      <c r="A133" s="760">
        <v>51</v>
      </c>
      <c r="B133" s="734" t="str">
        <f t="shared" ref="B133" si="44">B131</f>
        <v>R４</v>
      </c>
      <c r="C133" s="736"/>
      <c r="D133" s="737"/>
      <c r="E133" s="740"/>
      <c r="F133" s="741"/>
      <c r="G133" s="742"/>
      <c r="H133" s="754"/>
      <c r="I133" s="755"/>
      <c r="J133" s="755"/>
      <c r="K133" s="755"/>
      <c r="L133" s="755"/>
      <c r="M133" s="755"/>
      <c r="N133" s="755"/>
      <c r="O133" s="756"/>
      <c r="P133" s="746"/>
      <c r="Q133" s="748" t="s">
        <v>67</v>
      </c>
      <c r="R133" s="490"/>
    </row>
    <row r="134" spans="1:18" ht="15.75" customHeight="1">
      <c r="A134" s="761"/>
      <c r="B134" s="735"/>
      <c r="C134" s="738"/>
      <c r="D134" s="739"/>
      <c r="E134" s="743"/>
      <c r="F134" s="744"/>
      <c r="G134" s="745"/>
      <c r="H134" s="757"/>
      <c r="I134" s="758"/>
      <c r="J134" s="758"/>
      <c r="K134" s="758"/>
      <c r="L134" s="758"/>
      <c r="M134" s="758"/>
      <c r="N134" s="758"/>
      <c r="O134" s="759"/>
      <c r="P134" s="747"/>
      <c r="Q134" s="749"/>
      <c r="R134" s="490"/>
    </row>
    <row r="135" spans="1:18" ht="15.75" customHeight="1">
      <c r="A135" s="762">
        <v>52</v>
      </c>
      <c r="B135" s="734" t="str">
        <f t="shared" ref="B135" si="45">B133</f>
        <v>R４</v>
      </c>
      <c r="C135" s="736"/>
      <c r="D135" s="737"/>
      <c r="E135" s="740"/>
      <c r="F135" s="741"/>
      <c r="G135" s="742"/>
      <c r="H135" s="754"/>
      <c r="I135" s="755"/>
      <c r="J135" s="755"/>
      <c r="K135" s="755"/>
      <c r="L135" s="755"/>
      <c r="M135" s="755"/>
      <c r="N135" s="755"/>
      <c r="O135" s="756"/>
      <c r="P135" s="746"/>
      <c r="Q135" s="748" t="s">
        <v>67</v>
      </c>
      <c r="R135" s="490"/>
    </row>
    <row r="136" spans="1:18" ht="15.75" customHeight="1">
      <c r="A136" s="762"/>
      <c r="B136" s="735"/>
      <c r="C136" s="738"/>
      <c r="D136" s="739"/>
      <c r="E136" s="743"/>
      <c r="F136" s="744"/>
      <c r="G136" s="745"/>
      <c r="H136" s="757"/>
      <c r="I136" s="758"/>
      <c r="J136" s="758"/>
      <c r="K136" s="758"/>
      <c r="L136" s="758"/>
      <c r="M136" s="758"/>
      <c r="N136" s="758"/>
      <c r="O136" s="759"/>
      <c r="P136" s="747"/>
      <c r="Q136" s="749"/>
      <c r="R136" s="490"/>
    </row>
    <row r="137" spans="1:18" ht="15.75" customHeight="1">
      <c r="A137" s="760">
        <v>53</v>
      </c>
      <c r="B137" s="734" t="str">
        <f t="shared" ref="B137" si="46">B135</f>
        <v>R４</v>
      </c>
      <c r="C137" s="736"/>
      <c r="D137" s="737"/>
      <c r="E137" s="740"/>
      <c r="F137" s="741"/>
      <c r="G137" s="742"/>
      <c r="H137" s="754"/>
      <c r="I137" s="755"/>
      <c r="J137" s="755"/>
      <c r="K137" s="755"/>
      <c r="L137" s="755"/>
      <c r="M137" s="755"/>
      <c r="N137" s="755"/>
      <c r="O137" s="756"/>
      <c r="P137" s="746"/>
      <c r="Q137" s="748" t="s">
        <v>67</v>
      </c>
      <c r="R137" s="490"/>
    </row>
    <row r="138" spans="1:18" ht="15.75" customHeight="1">
      <c r="A138" s="761"/>
      <c r="B138" s="735"/>
      <c r="C138" s="738"/>
      <c r="D138" s="739"/>
      <c r="E138" s="743"/>
      <c r="F138" s="744"/>
      <c r="G138" s="745"/>
      <c r="H138" s="757"/>
      <c r="I138" s="758"/>
      <c r="J138" s="758"/>
      <c r="K138" s="758"/>
      <c r="L138" s="758"/>
      <c r="M138" s="758"/>
      <c r="N138" s="758"/>
      <c r="O138" s="759"/>
      <c r="P138" s="747"/>
      <c r="Q138" s="749"/>
      <c r="R138" s="490"/>
    </row>
    <row r="139" spans="1:18" ht="15.75" customHeight="1">
      <c r="A139" s="762">
        <v>54</v>
      </c>
      <c r="B139" s="734" t="str">
        <f t="shared" ref="B139" si="47">B137</f>
        <v>R４</v>
      </c>
      <c r="C139" s="736"/>
      <c r="D139" s="737"/>
      <c r="E139" s="740"/>
      <c r="F139" s="741"/>
      <c r="G139" s="742"/>
      <c r="H139" s="754"/>
      <c r="I139" s="755"/>
      <c r="J139" s="755"/>
      <c r="K139" s="755"/>
      <c r="L139" s="755"/>
      <c r="M139" s="755"/>
      <c r="N139" s="755"/>
      <c r="O139" s="756"/>
      <c r="P139" s="746"/>
      <c r="Q139" s="748" t="s">
        <v>67</v>
      </c>
      <c r="R139" s="490"/>
    </row>
    <row r="140" spans="1:18" ht="15.75" customHeight="1">
      <c r="A140" s="762"/>
      <c r="B140" s="735"/>
      <c r="C140" s="738"/>
      <c r="D140" s="739"/>
      <c r="E140" s="743"/>
      <c r="F140" s="744"/>
      <c r="G140" s="745"/>
      <c r="H140" s="757"/>
      <c r="I140" s="758"/>
      <c r="J140" s="758"/>
      <c r="K140" s="758"/>
      <c r="L140" s="758"/>
      <c r="M140" s="758"/>
      <c r="N140" s="758"/>
      <c r="O140" s="759"/>
      <c r="P140" s="747"/>
      <c r="Q140" s="749"/>
      <c r="R140" s="490"/>
    </row>
    <row r="141" spans="1:18" ht="15.75" customHeight="1">
      <c r="A141" s="760">
        <v>55</v>
      </c>
      <c r="B141" s="734" t="str">
        <f t="shared" ref="B141" si="48">B139</f>
        <v>R４</v>
      </c>
      <c r="C141" s="736"/>
      <c r="D141" s="737"/>
      <c r="E141" s="740"/>
      <c r="F141" s="741"/>
      <c r="G141" s="742"/>
      <c r="H141" s="754"/>
      <c r="I141" s="755"/>
      <c r="J141" s="755"/>
      <c r="K141" s="755"/>
      <c r="L141" s="755"/>
      <c r="M141" s="755"/>
      <c r="N141" s="755"/>
      <c r="O141" s="756"/>
      <c r="P141" s="746"/>
      <c r="Q141" s="748" t="s">
        <v>67</v>
      </c>
      <c r="R141" s="490"/>
    </row>
    <row r="142" spans="1:18" ht="15.75" customHeight="1">
      <c r="A142" s="761"/>
      <c r="B142" s="735"/>
      <c r="C142" s="738"/>
      <c r="D142" s="739"/>
      <c r="E142" s="743"/>
      <c r="F142" s="744"/>
      <c r="G142" s="745"/>
      <c r="H142" s="757"/>
      <c r="I142" s="758"/>
      <c r="J142" s="758"/>
      <c r="K142" s="758"/>
      <c r="L142" s="758"/>
      <c r="M142" s="758"/>
      <c r="N142" s="758"/>
      <c r="O142" s="759"/>
      <c r="P142" s="747"/>
      <c r="Q142" s="749"/>
      <c r="R142" s="490"/>
    </row>
    <row r="143" spans="1:18" ht="15.75" customHeight="1">
      <c r="A143" s="762">
        <v>56</v>
      </c>
      <c r="B143" s="734" t="str">
        <f t="shared" ref="B143" si="49">B141</f>
        <v>R４</v>
      </c>
      <c r="C143" s="736"/>
      <c r="D143" s="737"/>
      <c r="E143" s="740"/>
      <c r="F143" s="741"/>
      <c r="G143" s="742"/>
      <c r="H143" s="754"/>
      <c r="I143" s="755"/>
      <c r="J143" s="755"/>
      <c r="K143" s="755"/>
      <c r="L143" s="755"/>
      <c r="M143" s="755"/>
      <c r="N143" s="755"/>
      <c r="O143" s="756"/>
      <c r="P143" s="746"/>
      <c r="Q143" s="748" t="s">
        <v>67</v>
      </c>
      <c r="R143" s="490"/>
    </row>
    <row r="144" spans="1:18" ht="15.75" customHeight="1">
      <c r="A144" s="762"/>
      <c r="B144" s="735"/>
      <c r="C144" s="738"/>
      <c r="D144" s="739"/>
      <c r="E144" s="743"/>
      <c r="F144" s="744"/>
      <c r="G144" s="745"/>
      <c r="H144" s="757"/>
      <c r="I144" s="758"/>
      <c r="J144" s="758"/>
      <c r="K144" s="758"/>
      <c r="L144" s="758"/>
      <c r="M144" s="758"/>
      <c r="N144" s="758"/>
      <c r="O144" s="759"/>
      <c r="P144" s="747"/>
      <c r="Q144" s="749"/>
      <c r="R144" s="490"/>
    </row>
    <row r="145" spans="1:18" ht="15.75" customHeight="1">
      <c r="A145" s="760">
        <v>57</v>
      </c>
      <c r="B145" s="734" t="str">
        <f t="shared" ref="B145" si="50">B143</f>
        <v>R４</v>
      </c>
      <c r="C145" s="736"/>
      <c r="D145" s="737"/>
      <c r="E145" s="740"/>
      <c r="F145" s="741"/>
      <c r="G145" s="742"/>
      <c r="H145" s="754"/>
      <c r="I145" s="755"/>
      <c r="J145" s="755"/>
      <c r="K145" s="755"/>
      <c r="L145" s="755"/>
      <c r="M145" s="755"/>
      <c r="N145" s="755"/>
      <c r="O145" s="756"/>
      <c r="P145" s="746"/>
      <c r="Q145" s="748" t="s">
        <v>67</v>
      </c>
      <c r="R145" s="490"/>
    </row>
    <row r="146" spans="1:18" ht="15.75" customHeight="1">
      <c r="A146" s="761"/>
      <c r="B146" s="735"/>
      <c r="C146" s="738"/>
      <c r="D146" s="739"/>
      <c r="E146" s="743"/>
      <c r="F146" s="744"/>
      <c r="G146" s="745"/>
      <c r="H146" s="757"/>
      <c r="I146" s="758"/>
      <c r="J146" s="758"/>
      <c r="K146" s="758"/>
      <c r="L146" s="758"/>
      <c r="M146" s="758"/>
      <c r="N146" s="758"/>
      <c r="O146" s="759"/>
      <c r="P146" s="747"/>
      <c r="Q146" s="749"/>
      <c r="R146" s="490"/>
    </row>
    <row r="147" spans="1:18" ht="15.75" customHeight="1">
      <c r="A147" s="762">
        <v>58</v>
      </c>
      <c r="B147" s="734" t="str">
        <f t="shared" ref="B147" si="51">B145</f>
        <v>R４</v>
      </c>
      <c r="C147" s="736"/>
      <c r="D147" s="737"/>
      <c r="E147" s="740"/>
      <c r="F147" s="741"/>
      <c r="G147" s="742"/>
      <c r="H147" s="754"/>
      <c r="I147" s="755"/>
      <c r="J147" s="755"/>
      <c r="K147" s="755"/>
      <c r="L147" s="755"/>
      <c r="M147" s="755"/>
      <c r="N147" s="755"/>
      <c r="O147" s="756"/>
      <c r="P147" s="746"/>
      <c r="Q147" s="748" t="s">
        <v>67</v>
      </c>
      <c r="R147" s="490"/>
    </row>
    <row r="148" spans="1:18" ht="15.75" customHeight="1">
      <c r="A148" s="762"/>
      <c r="B148" s="735"/>
      <c r="C148" s="738"/>
      <c r="D148" s="739"/>
      <c r="E148" s="743"/>
      <c r="F148" s="744"/>
      <c r="G148" s="745"/>
      <c r="H148" s="757"/>
      <c r="I148" s="758"/>
      <c r="J148" s="758"/>
      <c r="K148" s="758"/>
      <c r="L148" s="758"/>
      <c r="M148" s="758"/>
      <c r="N148" s="758"/>
      <c r="O148" s="759"/>
      <c r="P148" s="747"/>
      <c r="Q148" s="749"/>
      <c r="R148" s="490"/>
    </row>
    <row r="149" spans="1:18" ht="15.75" customHeight="1">
      <c r="A149" s="760">
        <v>59</v>
      </c>
      <c r="B149" s="734" t="str">
        <f t="shared" ref="B149" si="52">B147</f>
        <v>R４</v>
      </c>
      <c r="C149" s="736"/>
      <c r="D149" s="737"/>
      <c r="E149" s="740"/>
      <c r="F149" s="741"/>
      <c r="G149" s="742"/>
      <c r="H149" s="754"/>
      <c r="I149" s="755"/>
      <c r="J149" s="755"/>
      <c r="K149" s="755"/>
      <c r="L149" s="755"/>
      <c r="M149" s="755"/>
      <c r="N149" s="755"/>
      <c r="O149" s="756"/>
      <c r="P149" s="746"/>
      <c r="Q149" s="748" t="s">
        <v>67</v>
      </c>
      <c r="R149" s="490"/>
    </row>
    <row r="150" spans="1:18" ht="15.75" customHeight="1">
      <c r="A150" s="761"/>
      <c r="B150" s="735"/>
      <c r="C150" s="738"/>
      <c r="D150" s="739"/>
      <c r="E150" s="743"/>
      <c r="F150" s="744"/>
      <c r="G150" s="745"/>
      <c r="H150" s="757"/>
      <c r="I150" s="758"/>
      <c r="J150" s="758"/>
      <c r="K150" s="758"/>
      <c r="L150" s="758"/>
      <c r="M150" s="758"/>
      <c r="N150" s="758"/>
      <c r="O150" s="759"/>
      <c r="P150" s="747"/>
      <c r="Q150" s="749"/>
      <c r="R150" s="490"/>
    </row>
    <row r="151" spans="1:18" ht="15.75" customHeight="1">
      <c r="A151" s="684">
        <v>60</v>
      </c>
      <c r="B151" s="734" t="str">
        <f t="shared" ref="B151" si="53">B149</f>
        <v>R４</v>
      </c>
      <c r="C151" s="736"/>
      <c r="D151" s="737"/>
      <c r="E151" s="740"/>
      <c r="F151" s="741"/>
      <c r="G151" s="742"/>
      <c r="H151" s="754"/>
      <c r="I151" s="755"/>
      <c r="J151" s="755"/>
      <c r="K151" s="755"/>
      <c r="L151" s="755"/>
      <c r="M151" s="755"/>
      <c r="N151" s="755"/>
      <c r="O151" s="756"/>
      <c r="P151" s="746"/>
      <c r="Q151" s="748" t="s">
        <v>67</v>
      </c>
      <c r="R151" s="490"/>
    </row>
    <row r="152" spans="1:18" ht="15.75" customHeight="1">
      <c r="A152" s="682"/>
      <c r="B152" s="735"/>
      <c r="C152" s="738"/>
      <c r="D152" s="739"/>
      <c r="E152" s="743"/>
      <c r="F152" s="744"/>
      <c r="G152" s="745"/>
      <c r="H152" s="757"/>
      <c r="I152" s="758"/>
      <c r="J152" s="758"/>
      <c r="K152" s="758"/>
      <c r="L152" s="758"/>
      <c r="M152" s="758"/>
      <c r="N152" s="758"/>
      <c r="O152" s="759"/>
      <c r="P152" s="747"/>
      <c r="Q152" s="749"/>
      <c r="R152" s="490"/>
    </row>
    <row r="153" spans="1:18" ht="15.75" customHeight="1">
      <c r="A153" s="130" t="s">
        <v>27</v>
      </c>
      <c r="B153" s="752" t="s">
        <v>307</v>
      </c>
      <c r="C153" s="753"/>
      <c r="D153" s="753"/>
      <c r="E153" s="753"/>
      <c r="F153" s="753"/>
      <c r="G153" s="753"/>
      <c r="H153" s="753"/>
      <c r="I153" s="753"/>
      <c r="J153" s="753"/>
      <c r="K153" s="753"/>
      <c r="L153" s="753"/>
      <c r="M153" s="753"/>
      <c r="N153" s="753"/>
      <c r="O153" s="753"/>
      <c r="P153" s="753"/>
      <c r="Q153" s="563"/>
      <c r="R153" s="490"/>
    </row>
    <row r="154" spans="1:18" ht="15.75" customHeight="1">
      <c r="A154" s="130" t="s">
        <v>28</v>
      </c>
      <c r="B154" s="732" t="s">
        <v>475</v>
      </c>
      <c r="C154" s="732"/>
      <c r="D154" s="732"/>
      <c r="E154" s="732"/>
      <c r="F154" s="732"/>
      <c r="G154" s="732"/>
      <c r="H154" s="732"/>
      <c r="I154" s="732"/>
      <c r="J154" s="732"/>
      <c r="K154" s="732"/>
      <c r="L154" s="732"/>
      <c r="M154" s="732"/>
      <c r="N154" s="732"/>
      <c r="O154" s="732"/>
      <c r="P154" s="732"/>
      <c r="Q154" s="732"/>
      <c r="R154" s="490"/>
    </row>
    <row r="155" spans="1:18" ht="15.75" customHeight="1">
      <c r="A155" s="130"/>
      <c r="B155" s="732"/>
      <c r="C155" s="732"/>
      <c r="D155" s="732"/>
      <c r="E155" s="732"/>
      <c r="F155" s="732"/>
      <c r="G155" s="732"/>
      <c r="H155" s="732"/>
      <c r="I155" s="732"/>
      <c r="J155" s="732"/>
      <c r="K155" s="732"/>
      <c r="L155" s="732"/>
      <c r="M155" s="732"/>
      <c r="N155" s="732"/>
      <c r="O155" s="732"/>
      <c r="P155" s="732"/>
      <c r="Q155" s="732"/>
      <c r="R155" s="490"/>
    </row>
    <row r="156" spans="1:18" ht="15.75" customHeight="1">
      <c r="R156" s="490"/>
    </row>
    <row r="157" spans="1:18">
      <c r="R157" s="417"/>
    </row>
    <row r="158" spans="1:18">
      <c r="R158" s="417"/>
    </row>
    <row r="159" spans="1:18" ht="15.75" customHeight="1"/>
  </sheetData>
  <mergeCells count="519">
    <mergeCell ref="B153:P153"/>
    <mergeCell ref="B154:Q155"/>
    <mergeCell ref="Q149:Q150"/>
    <mergeCell ref="E150:G150"/>
    <mergeCell ref="A151:A152"/>
    <mergeCell ref="B151:B152"/>
    <mergeCell ref="C151:D152"/>
    <mergeCell ref="E151:G151"/>
    <mergeCell ref="H151:O152"/>
    <mergeCell ref="P151:P152"/>
    <mergeCell ref="Q151:Q152"/>
    <mergeCell ref="E152:G152"/>
    <mergeCell ref="A149:A150"/>
    <mergeCell ref="B149:B150"/>
    <mergeCell ref="C149:D150"/>
    <mergeCell ref="E149:G149"/>
    <mergeCell ref="H149:O150"/>
    <mergeCell ref="P149:P150"/>
    <mergeCell ref="Q145:Q146"/>
    <mergeCell ref="E146:G146"/>
    <mergeCell ref="A147:A148"/>
    <mergeCell ref="B147:B148"/>
    <mergeCell ref="C147:D148"/>
    <mergeCell ref="E147:G147"/>
    <mergeCell ref="H147:O148"/>
    <mergeCell ref="P147:P148"/>
    <mergeCell ref="Q147:Q148"/>
    <mergeCell ref="E148:G148"/>
    <mergeCell ref="A145:A146"/>
    <mergeCell ref="B145:B146"/>
    <mergeCell ref="C145:D146"/>
    <mergeCell ref="E145:G145"/>
    <mergeCell ref="H145:O146"/>
    <mergeCell ref="P145:P146"/>
    <mergeCell ref="Q141:Q142"/>
    <mergeCell ref="E142:G142"/>
    <mergeCell ref="A143:A144"/>
    <mergeCell ref="B143:B144"/>
    <mergeCell ref="C143:D144"/>
    <mergeCell ref="E143:G143"/>
    <mergeCell ref="H143:O144"/>
    <mergeCell ref="P143:P144"/>
    <mergeCell ref="Q143:Q144"/>
    <mergeCell ref="E144:G144"/>
    <mergeCell ref="A141:A142"/>
    <mergeCell ref="B141:B142"/>
    <mergeCell ref="C141:D142"/>
    <mergeCell ref="E141:G141"/>
    <mergeCell ref="H141:O142"/>
    <mergeCell ref="P141:P142"/>
    <mergeCell ref="Q137:Q138"/>
    <mergeCell ref="E138:G138"/>
    <mergeCell ref="A139:A140"/>
    <mergeCell ref="B139:B140"/>
    <mergeCell ref="C139:D140"/>
    <mergeCell ref="E139:G139"/>
    <mergeCell ref="H139:O140"/>
    <mergeCell ref="P139:P140"/>
    <mergeCell ref="Q139:Q140"/>
    <mergeCell ref="E140:G140"/>
    <mergeCell ref="A137:A138"/>
    <mergeCell ref="B137:B138"/>
    <mergeCell ref="C137:D138"/>
    <mergeCell ref="E137:G137"/>
    <mergeCell ref="H137:O138"/>
    <mergeCell ref="P137:P138"/>
    <mergeCell ref="Q133:Q134"/>
    <mergeCell ref="E134:G134"/>
    <mergeCell ref="A135:A136"/>
    <mergeCell ref="B135:B136"/>
    <mergeCell ref="C135:D136"/>
    <mergeCell ref="E135:G135"/>
    <mergeCell ref="H135:O136"/>
    <mergeCell ref="P135:P136"/>
    <mergeCell ref="Q135:Q136"/>
    <mergeCell ref="E136:G136"/>
    <mergeCell ref="A133:A134"/>
    <mergeCell ref="B133:B134"/>
    <mergeCell ref="C133:D134"/>
    <mergeCell ref="E133:G133"/>
    <mergeCell ref="H133:O134"/>
    <mergeCell ref="P133:P134"/>
    <mergeCell ref="Q129:Q130"/>
    <mergeCell ref="E130:G130"/>
    <mergeCell ref="A131:A132"/>
    <mergeCell ref="B131:B132"/>
    <mergeCell ref="C131:D132"/>
    <mergeCell ref="E131:G131"/>
    <mergeCell ref="H131:O132"/>
    <mergeCell ref="P131:P132"/>
    <mergeCell ref="Q131:Q132"/>
    <mergeCell ref="E132:G132"/>
    <mergeCell ref="A129:A130"/>
    <mergeCell ref="B129:B130"/>
    <mergeCell ref="C129:D130"/>
    <mergeCell ref="E129:G129"/>
    <mergeCell ref="H129:O130"/>
    <mergeCell ref="P129:P130"/>
    <mergeCell ref="Q125:Q126"/>
    <mergeCell ref="E126:G126"/>
    <mergeCell ref="A127:A128"/>
    <mergeCell ref="B127:B128"/>
    <mergeCell ref="C127:D128"/>
    <mergeCell ref="E127:G127"/>
    <mergeCell ref="H127:O128"/>
    <mergeCell ref="P127:P128"/>
    <mergeCell ref="Q127:Q128"/>
    <mergeCell ref="E128:G128"/>
    <mergeCell ref="A125:A126"/>
    <mergeCell ref="B125:B126"/>
    <mergeCell ref="C125:D126"/>
    <mergeCell ref="E125:G125"/>
    <mergeCell ref="H125:O126"/>
    <mergeCell ref="P125:P126"/>
    <mergeCell ref="Q121:Q122"/>
    <mergeCell ref="E122:G122"/>
    <mergeCell ref="A123:A124"/>
    <mergeCell ref="B123:B124"/>
    <mergeCell ref="C123:D124"/>
    <mergeCell ref="E123:G123"/>
    <mergeCell ref="H123:O124"/>
    <mergeCell ref="P123:P124"/>
    <mergeCell ref="Q123:Q124"/>
    <mergeCell ref="E124:G124"/>
    <mergeCell ref="A121:A122"/>
    <mergeCell ref="B121:B122"/>
    <mergeCell ref="C121:D122"/>
    <mergeCell ref="E121:G121"/>
    <mergeCell ref="H121:O122"/>
    <mergeCell ref="P121:P122"/>
    <mergeCell ref="Q117:Q118"/>
    <mergeCell ref="E118:G118"/>
    <mergeCell ref="A119:A120"/>
    <mergeCell ref="B119:B120"/>
    <mergeCell ref="C119:D120"/>
    <mergeCell ref="E119:G119"/>
    <mergeCell ref="H119:O120"/>
    <mergeCell ref="P119:P120"/>
    <mergeCell ref="Q119:Q120"/>
    <mergeCell ref="E120:G120"/>
    <mergeCell ref="A117:A118"/>
    <mergeCell ref="B117:B118"/>
    <mergeCell ref="C117:D118"/>
    <mergeCell ref="E117:G117"/>
    <mergeCell ref="H117:O118"/>
    <mergeCell ref="P117:P118"/>
    <mergeCell ref="Q113:Q114"/>
    <mergeCell ref="E114:G114"/>
    <mergeCell ref="A115:A116"/>
    <mergeCell ref="B115:B116"/>
    <mergeCell ref="C115:D116"/>
    <mergeCell ref="E115:G115"/>
    <mergeCell ref="H115:O116"/>
    <mergeCell ref="P115:P116"/>
    <mergeCell ref="Q115:Q116"/>
    <mergeCell ref="E116:G116"/>
    <mergeCell ref="A113:A114"/>
    <mergeCell ref="B113:B114"/>
    <mergeCell ref="C113:D114"/>
    <mergeCell ref="E113:G113"/>
    <mergeCell ref="H113:O114"/>
    <mergeCell ref="P113:P114"/>
    <mergeCell ref="C111:D112"/>
    <mergeCell ref="E111:G111"/>
    <mergeCell ref="H111:O112"/>
    <mergeCell ref="P111:Q111"/>
    <mergeCell ref="E112:G112"/>
    <mergeCell ref="P112:Q112"/>
    <mergeCell ref="B101:P101"/>
    <mergeCell ref="B102:Q103"/>
    <mergeCell ref="A105:F105"/>
    <mergeCell ref="A106:E106"/>
    <mergeCell ref="A107:Q107"/>
    <mergeCell ref="H108:J108"/>
    <mergeCell ref="K108:Q108"/>
    <mergeCell ref="Q97:Q98"/>
    <mergeCell ref="E98:G98"/>
    <mergeCell ref="A99:A100"/>
    <mergeCell ref="B99:B100"/>
    <mergeCell ref="C99:D100"/>
    <mergeCell ref="E99:G99"/>
    <mergeCell ref="H99:O100"/>
    <mergeCell ref="P99:P100"/>
    <mergeCell ref="Q99:Q100"/>
    <mergeCell ref="E100:G100"/>
    <mergeCell ref="A97:A98"/>
    <mergeCell ref="B97:B98"/>
    <mergeCell ref="C97:D98"/>
    <mergeCell ref="E97:G97"/>
    <mergeCell ref="H97:O98"/>
    <mergeCell ref="P97:P98"/>
    <mergeCell ref="Q93:Q94"/>
    <mergeCell ref="E94:G94"/>
    <mergeCell ref="A95:A96"/>
    <mergeCell ref="B95:B96"/>
    <mergeCell ref="C95:D96"/>
    <mergeCell ref="E95:G95"/>
    <mergeCell ref="H95:O96"/>
    <mergeCell ref="P95:P96"/>
    <mergeCell ref="Q95:Q96"/>
    <mergeCell ref="E96:G96"/>
    <mergeCell ref="A93:A94"/>
    <mergeCell ref="B93:B94"/>
    <mergeCell ref="C93:D94"/>
    <mergeCell ref="E93:G93"/>
    <mergeCell ref="H93:O94"/>
    <mergeCell ref="P93:P94"/>
    <mergeCell ref="Q89:Q90"/>
    <mergeCell ref="E90:G90"/>
    <mergeCell ref="A91:A92"/>
    <mergeCell ref="B91:B92"/>
    <mergeCell ref="C91:D92"/>
    <mergeCell ref="E91:G91"/>
    <mergeCell ref="H91:O92"/>
    <mergeCell ref="P91:P92"/>
    <mergeCell ref="Q91:Q92"/>
    <mergeCell ref="E92:G92"/>
    <mergeCell ref="A89:A90"/>
    <mergeCell ref="B89:B90"/>
    <mergeCell ref="C89:D90"/>
    <mergeCell ref="E89:G89"/>
    <mergeCell ref="H89:O90"/>
    <mergeCell ref="P89:P90"/>
    <mergeCell ref="Q85:Q86"/>
    <mergeCell ref="E86:G86"/>
    <mergeCell ref="A87:A88"/>
    <mergeCell ref="B87:B88"/>
    <mergeCell ref="C87:D88"/>
    <mergeCell ref="E87:G87"/>
    <mergeCell ref="H87:O88"/>
    <mergeCell ref="P87:P88"/>
    <mergeCell ref="Q87:Q88"/>
    <mergeCell ref="E88:G88"/>
    <mergeCell ref="A85:A86"/>
    <mergeCell ref="B85:B86"/>
    <mergeCell ref="C85:D86"/>
    <mergeCell ref="E85:G85"/>
    <mergeCell ref="H85:O86"/>
    <mergeCell ref="P85:P86"/>
    <mergeCell ref="Q81:Q82"/>
    <mergeCell ref="E82:G82"/>
    <mergeCell ref="A83:A84"/>
    <mergeCell ref="B83:B84"/>
    <mergeCell ref="C83:D84"/>
    <mergeCell ref="E83:G83"/>
    <mergeCell ref="H83:O84"/>
    <mergeCell ref="P83:P84"/>
    <mergeCell ref="Q83:Q84"/>
    <mergeCell ref="E84:G84"/>
    <mergeCell ref="A81:A82"/>
    <mergeCell ref="B81:B82"/>
    <mergeCell ref="C81:D82"/>
    <mergeCell ref="E81:G81"/>
    <mergeCell ref="H81:O82"/>
    <mergeCell ref="P81:P82"/>
    <mergeCell ref="Q77:Q78"/>
    <mergeCell ref="E78:G78"/>
    <mergeCell ref="A79:A80"/>
    <mergeCell ref="B79:B80"/>
    <mergeCell ref="C79:D80"/>
    <mergeCell ref="E79:G79"/>
    <mergeCell ref="H79:O80"/>
    <mergeCell ref="P79:P80"/>
    <mergeCell ref="Q79:Q80"/>
    <mergeCell ref="E80:G80"/>
    <mergeCell ref="A77:A78"/>
    <mergeCell ref="B77:B78"/>
    <mergeCell ref="C77:D78"/>
    <mergeCell ref="E77:G77"/>
    <mergeCell ref="H77:O78"/>
    <mergeCell ref="P77:P78"/>
    <mergeCell ref="Q73:Q74"/>
    <mergeCell ref="E74:G74"/>
    <mergeCell ref="A75:A76"/>
    <mergeCell ref="B75:B76"/>
    <mergeCell ref="C75:D76"/>
    <mergeCell ref="E75:G75"/>
    <mergeCell ref="H75:O76"/>
    <mergeCell ref="P75:P76"/>
    <mergeCell ref="Q75:Q76"/>
    <mergeCell ref="E76:G76"/>
    <mergeCell ref="A73:A74"/>
    <mergeCell ref="B73:B74"/>
    <mergeCell ref="C73:D74"/>
    <mergeCell ref="E73:G73"/>
    <mergeCell ref="H73:O74"/>
    <mergeCell ref="P73:P74"/>
    <mergeCell ref="Q69:Q70"/>
    <mergeCell ref="E70:G70"/>
    <mergeCell ref="A71:A72"/>
    <mergeCell ref="B71:B72"/>
    <mergeCell ref="C71:D72"/>
    <mergeCell ref="E71:G71"/>
    <mergeCell ref="H71:O72"/>
    <mergeCell ref="P71:P72"/>
    <mergeCell ref="Q71:Q72"/>
    <mergeCell ref="E72:G72"/>
    <mergeCell ref="A69:A70"/>
    <mergeCell ref="B69:B70"/>
    <mergeCell ref="C69:D70"/>
    <mergeCell ref="E69:G69"/>
    <mergeCell ref="H69:O70"/>
    <mergeCell ref="P69:P70"/>
    <mergeCell ref="Q65:Q66"/>
    <mergeCell ref="E66:G66"/>
    <mergeCell ref="A67:A68"/>
    <mergeCell ref="B67:B68"/>
    <mergeCell ref="C67:D68"/>
    <mergeCell ref="E67:G67"/>
    <mergeCell ref="H67:O68"/>
    <mergeCell ref="P67:P68"/>
    <mergeCell ref="Q67:Q68"/>
    <mergeCell ref="E68:G68"/>
    <mergeCell ref="A65:A66"/>
    <mergeCell ref="B65:B66"/>
    <mergeCell ref="C65:D66"/>
    <mergeCell ref="E65:G65"/>
    <mergeCell ref="H65:O66"/>
    <mergeCell ref="P65:P66"/>
    <mergeCell ref="Q61:Q62"/>
    <mergeCell ref="E62:G62"/>
    <mergeCell ref="A63:A64"/>
    <mergeCell ref="B63:B64"/>
    <mergeCell ref="C63:D64"/>
    <mergeCell ref="E63:G63"/>
    <mergeCell ref="H63:O64"/>
    <mergeCell ref="P63:P64"/>
    <mergeCell ref="Q63:Q64"/>
    <mergeCell ref="E64:G64"/>
    <mergeCell ref="A61:A62"/>
    <mergeCell ref="B61:B62"/>
    <mergeCell ref="C61:D62"/>
    <mergeCell ref="E61:G61"/>
    <mergeCell ref="H61:O62"/>
    <mergeCell ref="P61:P62"/>
    <mergeCell ref="A55:Q55"/>
    <mergeCell ref="H56:J56"/>
    <mergeCell ref="K56:Q56"/>
    <mergeCell ref="C59:D60"/>
    <mergeCell ref="E59:G59"/>
    <mergeCell ref="H59:O60"/>
    <mergeCell ref="P59:Q59"/>
    <mergeCell ref="E60:G60"/>
    <mergeCell ref="P60:Q60"/>
    <mergeCell ref="Q47:Q48"/>
    <mergeCell ref="E48:G48"/>
    <mergeCell ref="B49:P49"/>
    <mergeCell ref="B50:Q51"/>
    <mergeCell ref="A53:F53"/>
    <mergeCell ref="A54:E54"/>
    <mergeCell ref="A47:A48"/>
    <mergeCell ref="B47:B48"/>
    <mergeCell ref="C47:D48"/>
    <mergeCell ref="E47:G47"/>
    <mergeCell ref="H47:O48"/>
    <mergeCell ref="P47:P48"/>
    <mergeCell ref="Q43:Q44"/>
    <mergeCell ref="E44:G44"/>
    <mergeCell ref="A45:A46"/>
    <mergeCell ref="B45:B46"/>
    <mergeCell ref="C45:D46"/>
    <mergeCell ref="E45:G45"/>
    <mergeCell ref="H45:O46"/>
    <mergeCell ref="P45:P46"/>
    <mergeCell ref="Q45:Q46"/>
    <mergeCell ref="E46:G46"/>
    <mergeCell ref="A43:A44"/>
    <mergeCell ref="B43:B44"/>
    <mergeCell ref="C43:D44"/>
    <mergeCell ref="E43:G43"/>
    <mergeCell ref="H43:O44"/>
    <mergeCell ref="P43:P44"/>
    <mergeCell ref="Q39:Q40"/>
    <mergeCell ref="E40:G40"/>
    <mergeCell ref="A41:A42"/>
    <mergeCell ref="B41:B42"/>
    <mergeCell ref="C41:D42"/>
    <mergeCell ref="E41:G41"/>
    <mergeCell ref="H41:O42"/>
    <mergeCell ref="P41:P42"/>
    <mergeCell ref="Q41:Q42"/>
    <mergeCell ref="E42:G42"/>
    <mergeCell ref="A39:A40"/>
    <mergeCell ref="B39:B40"/>
    <mergeCell ref="C39:D40"/>
    <mergeCell ref="E39:G39"/>
    <mergeCell ref="H39:O40"/>
    <mergeCell ref="P39:P40"/>
    <mergeCell ref="Q35:Q36"/>
    <mergeCell ref="E36:G36"/>
    <mergeCell ref="A37:A38"/>
    <mergeCell ref="B37:B38"/>
    <mergeCell ref="C37:D38"/>
    <mergeCell ref="E37:G37"/>
    <mergeCell ref="H37:O38"/>
    <mergeCell ref="P37:P38"/>
    <mergeCell ref="Q37:Q38"/>
    <mergeCell ref="E38:G38"/>
    <mergeCell ref="A35:A36"/>
    <mergeCell ref="B35:B36"/>
    <mergeCell ref="C35:D36"/>
    <mergeCell ref="E35:G35"/>
    <mergeCell ref="H35:O36"/>
    <mergeCell ref="P35:P36"/>
    <mergeCell ref="Q31:Q32"/>
    <mergeCell ref="E32:G32"/>
    <mergeCell ref="A33:A34"/>
    <mergeCell ref="B33:B34"/>
    <mergeCell ref="C33:D34"/>
    <mergeCell ref="E33:G33"/>
    <mergeCell ref="H33:O34"/>
    <mergeCell ref="P33:P34"/>
    <mergeCell ref="Q33:Q34"/>
    <mergeCell ref="E34:G34"/>
    <mergeCell ref="A31:A32"/>
    <mergeCell ref="B31:B32"/>
    <mergeCell ref="C31:D32"/>
    <mergeCell ref="E31:G31"/>
    <mergeCell ref="H31:O32"/>
    <mergeCell ref="P31:P32"/>
    <mergeCell ref="Q27:Q28"/>
    <mergeCell ref="E28:G28"/>
    <mergeCell ref="A29:A30"/>
    <mergeCell ref="B29:B30"/>
    <mergeCell ref="C29:D30"/>
    <mergeCell ref="E29:G29"/>
    <mergeCell ref="H29:O30"/>
    <mergeCell ref="P29:P30"/>
    <mergeCell ref="Q29:Q30"/>
    <mergeCell ref="E30:G30"/>
    <mergeCell ref="A27:A28"/>
    <mergeCell ref="B27:B28"/>
    <mergeCell ref="C27:D28"/>
    <mergeCell ref="E27:G27"/>
    <mergeCell ref="H27:O28"/>
    <mergeCell ref="P27:P28"/>
    <mergeCell ref="Q23:Q24"/>
    <mergeCell ref="E24:G24"/>
    <mergeCell ref="A25:A26"/>
    <mergeCell ref="B25:B26"/>
    <mergeCell ref="C25:D26"/>
    <mergeCell ref="E25:G25"/>
    <mergeCell ref="H25:O26"/>
    <mergeCell ref="P25:P26"/>
    <mergeCell ref="Q25:Q26"/>
    <mergeCell ref="E26:G26"/>
    <mergeCell ref="A23:A24"/>
    <mergeCell ref="B23:B24"/>
    <mergeCell ref="C23:D24"/>
    <mergeCell ref="E23:G23"/>
    <mergeCell ref="H23:O24"/>
    <mergeCell ref="P23:P24"/>
    <mergeCell ref="Q19:Q20"/>
    <mergeCell ref="E20:G20"/>
    <mergeCell ref="A21:A22"/>
    <mergeCell ref="B21:B22"/>
    <mergeCell ref="C21:D22"/>
    <mergeCell ref="E21:G21"/>
    <mergeCell ref="H21:O22"/>
    <mergeCell ref="P21:P22"/>
    <mergeCell ref="Q21:Q22"/>
    <mergeCell ref="E22:G22"/>
    <mergeCell ref="A19:A20"/>
    <mergeCell ref="B19:B20"/>
    <mergeCell ref="C19:D20"/>
    <mergeCell ref="E19:G19"/>
    <mergeCell ref="H19:O20"/>
    <mergeCell ref="P19:P20"/>
    <mergeCell ref="Q15:Q16"/>
    <mergeCell ref="E16:G16"/>
    <mergeCell ref="A17:A18"/>
    <mergeCell ref="B17:B18"/>
    <mergeCell ref="C17:D18"/>
    <mergeCell ref="E17:G17"/>
    <mergeCell ref="H17:O18"/>
    <mergeCell ref="P17:P18"/>
    <mergeCell ref="Q17:Q18"/>
    <mergeCell ref="E18:G18"/>
    <mergeCell ref="A15:A16"/>
    <mergeCell ref="B15:B16"/>
    <mergeCell ref="C15:D16"/>
    <mergeCell ref="E15:G15"/>
    <mergeCell ref="H15:O16"/>
    <mergeCell ref="P15:P16"/>
    <mergeCell ref="A13:A14"/>
    <mergeCell ref="B13:B14"/>
    <mergeCell ref="C13:D14"/>
    <mergeCell ref="E13:G13"/>
    <mergeCell ref="H13:O14"/>
    <mergeCell ref="P13:P14"/>
    <mergeCell ref="Q13:Q14"/>
    <mergeCell ref="E14:G14"/>
    <mergeCell ref="A11:A12"/>
    <mergeCell ref="B11:B12"/>
    <mergeCell ref="C11:D12"/>
    <mergeCell ref="E11:G11"/>
    <mergeCell ref="H11:O12"/>
    <mergeCell ref="P11:P12"/>
    <mergeCell ref="A9:A10"/>
    <mergeCell ref="B9:B10"/>
    <mergeCell ref="C9:D10"/>
    <mergeCell ref="E9:G9"/>
    <mergeCell ref="H9:O10"/>
    <mergeCell ref="P9:P10"/>
    <mergeCell ref="Q9:Q10"/>
    <mergeCell ref="E10:G10"/>
    <mergeCell ref="Q11:Q12"/>
    <mergeCell ref="E12:G12"/>
    <mergeCell ref="A1:F1"/>
    <mergeCell ref="A2:E2"/>
    <mergeCell ref="A3:Q3"/>
    <mergeCell ref="H4:J4"/>
    <mergeCell ref="K4:Q4"/>
    <mergeCell ref="C7:D8"/>
    <mergeCell ref="E7:G7"/>
    <mergeCell ref="H7:O8"/>
    <mergeCell ref="P7:Q7"/>
    <mergeCell ref="E8:G8"/>
    <mergeCell ref="P8:Q8"/>
  </mergeCells>
  <phoneticPr fontId="2"/>
  <printOptions horizontalCentered="1"/>
  <pageMargins left="0.70866141732283472" right="0.70866141732283472" top="0.74803149606299213" bottom="0.55118110236220474" header="0.31496062992125984" footer="0.31496062992125984"/>
  <pageSetup paperSize="9" scale="97" orientation="portrait" blackAndWhite="1" r:id="rId1"/>
  <rowBreaks count="1" manualBreakCount="1">
    <brk id="52" max="16"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T159"/>
  <sheetViews>
    <sheetView view="pageBreakPreview" zoomScaleNormal="100" zoomScaleSheetLayoutView="100" workbookViewId="0">
      <selection activeCell="K4" sqref="K4:Q4"/>
    </sheetView>
  </sheetViews>
  <sheetFormatPr defaultColWidth="9" defaultRowHeight="13.5"/>
  <cols>
    <col min="1" max="17" width="5.125" style="491" customWidth="1"/>
    <col min="18" max="18" width="5.125" style="95" customWidth="1"/>
    <col min="19" max="16384" width="9" style="491"/>
  </cols>
  <sheetData>
    <row r="1" spans="1:20" ht="15.75" customHeight="1">
      <c r="A1" s="671" t="str">
        <f>CONCATENATE("（様式-",INDEX(発注者入力シート!$B$20:$G$24,MATCH(発注者入力シート!L6,発注者入力シート!$C$20:$C$24,0),4),"-２）")</f>
        <v>（様式-２-２）</v>
      </c>
      <c r="B1" s="671"/>
      <c r="C1" s="671"/>
      <c r="D1" s="671"/>
      <c r="E1" s="671"/>
      <c r="F1" s="671"/>
      <c r="Q1" s="122" t="s">
        <v>655</v>
      </c>
      <c r="R1" s="169"/>
      <c r="S1" s="4" t="s">
        <v>202</v>
      </c>
      <c r="T1" s="4"/>
    </row>
    <row r="2" spans="1:20" ht="15.75" customHeight="1">
      <c r="A2" s="671" t="str">
        <f>CONCATENATE("評価項目",INDEX(発注者入力シート!$B$20:$G$24,MATCH(発注者入力シート!L6,発注者入力シート!$C$20:$C$24,0),5),"-",INDEX(発注者入力シート!$B$20:$G$24,MATCH(発注者入力シート!L6,発注者入力シート!$C$20:$C$24,0),6))</f>
        <v>評価項目（１）-①</v>
      </c>
      <c r="B2" s="671"/>
      <c r="C2" s="671"/>
      <c r="D2" s="671"/>
      <c r="E2" s="671"/>
      <c r="S2" s="4" t="s">
        <v>203</v>
      </c>
      <c r="T2" s="4"/>
    </row>
    <row r="3" spans="1:20" ht="15.75" customHeight="1">
      <c r="A3" s="772" t="s">
        <v>64</v>
      </c>
      <c r="B3" s="772"/>
      <c r="C3" s="772"/>
      <c r="D3" s="772"/>
      <c r="E3" s="772"/>
      <c r="F3" s="772"/>
      <c r="G3" s="772"/>
      <c r="H3" s="772"/>
      <c r="I3" s="772"/>
      <c r="J3" s="772"/>
      <c r="K3" s="772"/>
      <c r="L3" s="772"/>
      <c r="M3" s="772"/>
      <c r="N3" s="772"/>
      <c r="O3" s="772"/>
      <c r="P3" s="772"/>
      <c r="Q3" s="772"/>
      <c r="R3" s="163"/>
      <c r="S3" s="98"/>
      <c r="T3" s="4" t="s">
        <v>210</v>
      </c>
    </row>
    <row r="4" spans="1:20" ht="15.75" customHeight="1">
      <c r="H4" s="733" t="s">
        <v>146</v>
      </c>
      <c r="I4" s="733"/>
      <c r="J4" s="733"/>
      <c r="K4" s="680" t="str">
        <f>IF(企業入力シート!C7="","",企業入力シート!C7)</f>
        <v>〇〇建設</v>
      </c>
      <c r="L4" s="680"/>
      <c r="M4" s="680"/>
      <c r="N4" s="680"/>
      <c r="O4" s="680"/>
      <c r="P4" s="680"/>
      <c r="Q4" s="680"/>
      <c r="R4" s="163"/>
      <c r="S4" s="87"/>
      <c r="T4" s="4" t="s">
        <v>205</v>
      </c>
    </row>
    <row r="5" spans="1:20" ht="15.75" customHeight="1">
      <c r="R5" s="212"/>
      <c r="S5" s="123"/>
      <c r="T5" s="4"/>
    </row>
    <row r="6" spans="1:20" ht="15.75" customHeight="1">
      <c r="S6" s="4" t="s">
        <v>206</v>
      </c>
      <c r="T6" s="4"/>
    </row>
    <row r="7" spans="1:20" ht="15.75" customHeight="1">
      <c r="A7" s="559" t="s">
        <v>11</v>
      </c>
      <c r="B7" s="558" t="s">
        <v>13</v>
      </c>
      <c r="C7" s="763" t="s">
        <v>15</v>
      </c>
      <c r="D7" s="763"/>
      <c r="E7" s="760" t="s">
        <v>16</v>
      </c>
      <c r="F7" s="763"/>
      <c r="G7" s="765"/>
      <c r="H7" s="760" t="s">
        <v>17</v>
      </c>
      <c r="I7" s="763"/>
      <c r="J7" s="763"/>
      <c r="K7" s="763"/>
      <c r="L7" s="763"/>
      <c r="M7" s="763"/>
      <c r="N7" s="763"/>
      <c r="O7" s="765"/>
      <c r="P7" s="760" t="s">
        <v>31</v>
      </c>
      <c r="Q7" s="765"/>
      <c r="S7" s="89"/>
      <c r="T7" s="4" t="s">
        <v>207</v>
      </c>
    </row>
    <row r="8" spans="1:20" ht="15.75" customHeight="1">
      <c r="A8" s="560" t="s">
        <v>12</v>
      </c>
      <c r="B8" s="127" t="s">
        <v>14</v>
      </c>
      <c r="C8" s="764"/>
      <c r="D8" s="764"/>
      <c r="E8" s="766" t="s">
        <v>386</v>
      </c>
      <c r="F8" s="767"/>
      <c r="G8" s="768"/>
      <c r="H8" s="761"/>
      <c r="I8" s="770"/>
      <c r="J8" s="770"/>
      <c r="K8" s="770"/>
      <c r="L8" s="770"/>
      <c r="M8" s="770"/>
      <c r="N8" s="770"/>
      <c r="O8" s="771"/>
      <c r="P8" s="762" t="s">
        <v>30</v>
      </c>
      <c r="Q8" s="769"/>
      <c r="R8" s="490"/>
      <c r="S8" s="90"/>
      <c r="T8" s="4" t="s">
        <v>205</v>
      </c>
    </row>
    <row r="9" spans="1:20" ht="15.75" customHeight="1">
      <c r="A9" s="760">
        <v>1</v>
      </c>
      <c r="B9" s="750" t="s">
        <v>656</v>
      </c>
      <c r="C9" s="736"/>
      <c r="D9" s="737"/>
      <c r="E9" s="740"/>
      <c r="F9" s="741"/>
      <c r="G9" s="742"/>
      <c r="H9" s="754"/>
      <c r="I9" s="755"/>
      <c r="J9" s="755"/>
      <c r="K9" s="755"/>
      <c r="L9" s="755"/>
      <c r="M9" s="755"/>
      <c r="N9" s="755"/>
      <c r="O9" s="756"/>
      <c r="P9" s="746"/>
      <c r="Q9" s="748" t="s">
        <v>67</v>
      </c>
      <c r="R9" s="490"/>
      <c r="S9" s="4"/>
      <c r="T9" s="4"/>
    </row>
    <row r="10" spans="1:20" ht="15.75" customHeight="1">
      <c r="A10" s="761"/>
      <c r="B10" s="751"/>
      <c r="C10" s="738"/>
      <c r="D10" s="739"/>
      <c r="E10" s="743"/>
      <c r="F10" s="744"/>
      <c r="G10" s="745"/>
      <c r="H10" s="757"/>
      <c r="I10" s="758"/>
      <c r="J10" s="758"/>
      <c r="K10" s="758"/>
      <c r="L10" s="758"/>
      <c r="M10" s="758"/>
      <c r="N10" s="758"/>
      <c r="O10" s="759"/>
      <c r="P10" s="747"/>
      <c r="Q10" s="749"/>
      <c r="R10" s="490"/>
      <c r="S10" s="100" t="s">
        <v>208</v>
      </c>
      <c r="T10" s="4"/>
    </row>
    <row r="11" spans="1:20" ht="15.75" customHeight="1">
      <c r="A11" s="762">
        <v>2</v>
      </c>
      <c r="B11" s="734" t="str">
        <f>B9</f>
        <v>R5</v>
      </c>
      <c r="C11" s="736"/>
      <c r="D11" s="737"/>
      <c r="E11" s="740"/>
      <c r="F11" s="741"/>
      <c r="G11" s="742"/>
      <c r="H11" s="754"/>
      <c r="I11" s="755"/>
      <c r="J11" s="755"/>
      <c r="K11" s="755"/>
      <c r="L11" s="755"/>
      <c r="M11" s="755"/>
      <c r="N11" s="755"/>
      <c r="O11" s="756"/>
      <c r="P11" s="746"/>
      <c r="Q11" s="748" t="s">
        <v>67</v>
      </c>
      <c r="R11" s="490"/>
      <c r="S11" s="100" t="s">
        <v>209</v>
      </c>
      <c r="T11" s="4"/>
    </row>
    <row r="12" spans="1:20" ht="15.75" customHeight="1">
      <c r="A12" s="762"/>
      <c r="B12" s="735"/>
      <c r="C12" s="738"/>
      <c r="D12" s="739"/>
      <c r="E12" s="743"/>
      <c r="F12" s="744"/>
      <c r="G12" s="745"/>
      <c r="H12" s="757"/>
      <c r="I12" s="758"/>
      <c r="J12" s="758"/>
      <c r="K12" s="758"/>
      <c r="L12" s="758"/>
      <c r="M12" s="758"/>
      <c r="N12" s="758"/>
      <c r="O12" s="759"/>
      <c r="P12" s="747"/>
      <c r="Q12" s="749"/>
      <c r="R12" s="490"/>
      <c r="S12" s="100" t="s">
        <v>433</v>
      </c>
    </row>
    <row r="13" spans="1:20" ht="15.75" customHeight="1">
      <c r="A13" s="760">
        <v>3</v>
      </c>
      <c r="B13" s="734" t="str">
        <f>B11</f>
        <v>R5</v>
      </c>
      <c r="C13" s="736"/>
      <c r="D13" s="737"/>
      <c r="E13" s="740"/>
      <c r="F13" s="741"/>
      <c r="G13" s="742"/>
      <c r="H13" s="754"/>
      <c r="I13" s="755"/>
      <c r="J13" s="755"/>
      <c r="K13" s="755"/>
      <c r="L13" s="755"/>
      <c r="M13" s="755"/>
      <c r="N13" s="755"/>
      <c r="O13" s="756"/>
      <c r="P13" s="746"/>
      <c r="Q13" s="748" t="s">
        <v>67</v>
      </c>
      <c r="R13" s="490"/>
    </row>
    <row r="14" spans="1:20" ht="15.75" customHeight="1">
      <c r="A14" s="761"/>
      <c r="B14" s="735"/>
      <c r="C14" s="738"/>
      <c r="D14" s="739"/>
      <c r="E14" s="743"/>
      <c r="F14" s="744"/>
      <c r="G14" s="745"/>
      <c r="H14" s="757"/>
      <c r="I14" s="758"/>
      <c r="J14" s="758"/>
      <c r="K14" s="758"/>
      <c r="L14" s="758"/>
      <c r="M14" s="758"/>
      <c r="N14" s="758"/>
      <c r="O14" s="759"/>
      <c r="P14" s="747"/>
      <c r="Q14" s="749"/>
      <c r="R14" s="490"/>
    </row>
    <row r="15" spans="1:20" ht="15.75" customHeight="1">
      <c r="A15" s="762">
        <v>4</v>
      </c>
      <c r="B15" s="734" t="str">
        <f>B13</f>
        <v>R5</v>
      </c>
      <c r="C15" s="736"/>
      <c r="D15" s="737"/>
      <c r="E15" s="740"/>
      <c r="F15" s="741"/>
      <c r="G15" s="742"/>
      <c r="H15" s="754"/>
      <c r="I15" s="755"/>
      <c r="J15" s="755"/>
      <c r="K15" s="755"/>
      <c r="L15" s="755"/>
      <c r="M15" s="755"/>
      <c r="N15" s="755"/>
      <c r="O15" s="756"/>
      <c r="P15" s="746"/>
      <c r="Q15" s="748" t="s">
        <v>67</v>
      </c>
      <c r="R15" s="490"/>
    </row>
    <row r="16" spans="1:20" ht="15.75" customHeight="1">
      <c r="A16" s="762"/>
      <c r="B16" s="735"/>
      <c r="C16" s="738"/>
      <c r="D16" s="739"/>
      <c r="E16" s="743"/>
      <c r="F16" s="744"/>
      <c r="G16" s="745"/>
      <c r="H16" s="757"/>
      <c r="I16" s="758"/>
      <c r="J16" s="758"/>
      <c r="K16" s="758"/>
      <c r="L16" s="758"/>
      <c r="M16" s="758"/>
      <c r="N16" s="758"/>
      <c r="O16" s="759"/>
      <c r="P16" s="747"/>
      <c r="Q16" s="749"/>
      <c r="R16" s="490"/>
    </row>
    <row r="17" spans="1:18" ht="15.75" customHeight="1">
      <c r="A17" s="760">
        <v>5</v>
      </c>
      <c r="B17" s="734" t="str">
        <f>B15</f>
        <v>R5</v>
      </c>
      <c r="C17" s="736"/>
      <c r="D17" s="737"/>
      <c r="E17" s="740"/>
      <c r="F17" s="741"/>
      <c r="G17" s="742"/>
      <c r="H17" s="754"/>
      <c r="I17" s="755"/>
      <c r="J17" s="755"/>
      <c r="K17" s="755"/>
      <c r="L17" s="755"/>
      <c r="M17" s="755"/>
      <c r="N17" s="755"/>
      <c r="O17" s="756"/>
      <c r="P17" s="746"/>
      <c r="Q17" s="748" t="s">
        <v>67</v>
      </c>
      <c r="R17" s="490"/>
    </row>
    <row r="18" spans="1:18" ht="15.75" customHeight="1">
      <c r="A18" s="761"/>
      <c r="B18" s="735"/>
      <c r="C18" s="738"/>
      <c r="D18" s="739"/>
      <c r="E18" s="743"/>
      <c r="F18" s="744"/>
      <c r="G18" s="745"/>
      <c r="H18" s="757"/>
      <c r="I18" s="758"/>
      <c r="J18" s="758"/>
      <c r="K18" s="758"/>
      <c r="L18" s="758"/>
      <c r="M18" s="758"/>
      <c r="N18" s="758"/>
      <c r="O18" s="759"/>
      <c r="P18" s="747"/>
      <c r="Q18" s="749"/>
      <c r="R18" s="490"/>
    </row>
    <row r="19" spans="1:18" ht="15.75" customHeight="1">
      <c r="A19" s="762">
        <v>6</v>
      </c>
      <c r="B19" s="734" t="str">
        <f>B17</f>
        <v>R5</v>
      </c>
      <c r="C19" s="736"/>
      <c r="D19" s="737"/>
      <c r="E19" s="740"/>
      <c r="F19" s="741"/>
      <c r="G19" s="742"/>
      <c r="H19" s="754"/>
      <c r="I19" s="755"/>
      <c r="J19" s="755"/>
      <c r="K19" s="755"/>
      <c r="L19" s="755"/>
      <c r="M19" s="755"/>
      <c r="N19" s="755"/>
      <c r="O19" s="756"/>
      <c r="P19" s="746"/>
      <c r="Q19" s="748" t="s">
        <v>67</v>
      </c>
      <c r="R19" s="490"/>
    </row>
    <row r="20" spans="1:18" ht="15.75" customHeight="1">
      <c r="A20" s="762"/>
      <c r="B20" s="735"/>
      <c r="C20" s="738"/>
      <c r="D20" s="739"/>
      <c r="E20" s="743"/>
      <c r="F20" s="744"/>
      <c r="G20" s="745"/>
      <c r="H20" s="757"/>
      <c r="I20" s="758"/>
      <c r="J20" s="758"/>
      <c r="K20" s="758"/>
      <c r="L20" s="758"/>
      <c r="M20" s="758"/>
      <c r="N20" s="758"/>
      <c r="O20" s="759"/>
      <c r="P20" s="747"/>
      <c r="Q20" s="749"/>
      <c r="R20" s="490"/>
    </row>
    <row r="21" spans="1:18" ht="15.75" customHeight="1">
      <c r="A21" s="760">
        <v>7</v>
      </c>
      <c r="B21" s="734" t="str">
        <f>B19</f>
        <v>R5</v>
      </c>
      <c r="C21" s="736"/>
      <c r="D21" s="737"/>
      <c r="E21" s="740"/>
      <c r="F21" s="741"/>
      <c r="G21" s="742"/>
      <c r="H21" s="754"/>
      <c r="I21" s="755"/>
      <c r="J21" s="755"/>
      <c r="K21" s="755"/>
      <c r="L21" s="755"/>
      <c r="M21" s="755"/>
      <c r="N21" s="755"/>
      <c r="O21" s="756"/>
      <c r="P21" s="746"/>
      <c r="Q21" s="748" t="s">
        <v>67</v>
      </c>
      <c r="R21" s="490"/>
    </row>
    <row r="22" spans="1:18" ht="15.75" customHeight="1">
      <c r="A22" s="761"/>
      <c r="B22" s="735"/>
      <c r="C22" s="738"/>
      <c r="D22" s="739"/>
      <c r="E22" s="743"/>
      <c r="F22" s="744"/>
      <c r="G22" s="745"/>
      <c r="H22" s="757"/>
      <c r="I22" s="758"/>
      <c r="J22" s="758"/>
      <c r="K22" s="758"/>
      <c r="L22" s="758"/>
      <c r="M22" s="758"/>
      <c r="N22" s="758"/>
      <c r="O22" s="759"/>
      <c r="P22" s="747"/>
      <c r="Q22" s="749"/>
      <c r="R22" s="490"/>
    </row>
    <row r="23" spans="1:18" ht="15.75" customHeight="1">
      <c r="A23" s="762">
        <v>8</v>
      </c>
      <c r="B23" s="734" t="str">
        <f>B21</f>
        <v>R5</v>
      </c>
      <c r="C23" s="736"/>
      <c r="D23" s="737"/>
      <c r="E23" s="740"/>
      <c r="F23" s="741"/>
      <c r="G23" s="742"/>
      <c r="H23" s="754"/>
      <c r="I23" s="755"/>
      <c r="J23" s="755"/>
      <c r="K23" s="755"/>
      <c r="L23" s="755"/>
      <c r="M23" s="755"/>
      <c r="N23" s="755"/>
      <c r="O23" s="756"/>
      <c r="P23" s="746"/>
      <c r="Q23" s="748" t="s">
        <v>67</v>
      </c>
      <c r="R23" s="490"/>
    </row>
    <row r="24" spans="1:18" ht="15.75" customHeight="1">
      <c r="A24" s="762"/>
      <c r="B24" s="735"/>
      <c r="C24" s="738"/>
      <c r="D24" s="739"/>
      <c r="E24" s="743"/>
      <c r="F24" s="744"/>
      <c r="G24" s="745"/>
      <c r="H24" s="757"/>
      <c r="I24" s="758"/>
      <c r="J24" s="758"/>
      <c r="K24" s="758"/>
      <c r="L24" s="758"/>
      <c r="M24" s="758"/>
      <c r="N24" s="758"/>
      <c r="O24" s="759"/>
      <c r="P24" s="747"/>
      <c r="Q24" s="749"/>
      <c r="R24" s="490"/>
    </row>
    <row r="25" spans="1:18" ht="15.75" customHeight="1">
      <c r="A25" s="760">
        <v>9</v>
      </c>
      <c r="B25" s="734" t="str">
        <f>B23</f>
        <v>R5</v>
      </c>
      <c r="C25" s="736"/>
      <c r="D25" s="737"/>
      <c r="E25" s="740"/>
      <c r="F25" s="741"/>
      <c r="G25" s="742"/>
      <c r="H25" s="754"/>
      <c r="I25" s="755"/>
      <c r="J25" s="755"/>
      <c r="K25" s="755"/>
      <c r="L25" s="755"/>
      <c r="M25" s="755"/>
      <c r="N25" s="755"/>
      <c r="O25" s="756"/>
      <c r="P25" s="746"/>
      <c r="Q25" s="748" t="s">
        <v>67</v>
      </c>
      <c r="R25" s="490"/>
    </row>
    <row r="26" spans="1:18" ht="15.75" customHeight="1">
      <c r="A26" s="761"/>
      <c r="B26" s="735"/>
      <c r="C26" s="738"/>
      <c r="D26" s="739"/>
      <c r="E26" s="743"/>
      <c r="F26" s="744"/>
      <c r="G26" s="745"/>
      <c r="H26" s="757"/>
      <c r="I26" s="758"/>
      <c r="J26" s="758"/>
      <c r="K26" s="758"/>
      <c r="L26" s="758"/>
      <c r="M26" s="758"/>
      <c r="N26" s="758"/>
      <c r="O26" s="759"/>
      <c r="P26" s="747"/>
      <c r="Q26" s="749"/>
      <c r="R26" s="490"/>
    </row>
    <row r="27" spans="1:18" ht="15.75" customHeight="1">
      <c r="A27" s="762">
        <v>10</v>
      </c>
      <c r="B27" s="734" t="str">
        <f>B25</f>
        <v>R5</v>
      </c>
      <c r="C27" s="736"/>
      <c r="D27" s="737"/>
      <c r="E27" s="740"/>
      <c r="F27" s="741"/>
      <c r="G27" s="742"/>
      <c r="H27" s="754"/>
      <c r="I27" s="755"/>
      <c r="J27" s="755"/>
      <c r="K27" s="755"/>
      <c r="L27" s="755"/>
      <c r="M27" s="755"/>
      <c r="N27" s="755"/>
      <c r="O27" s="756"/>
      <c r="P27" s="746"/>
      <c r="Q27" s="748" t="s">
        <v>67</v>
      </c>
      <c r="R27" s="490"/>
    </row>
    <row r="28" spans="1:18" ht="15.75" customHeight="1">
      <c r="A28" s="762"/>
      <c r="B28" s="735"/>
      <c r="C28" s="738"/>
      <c r="D28" s="739"/>
      <c r="E28" s="743"/>
      <c r="F28" s="744"/>
      <c r="G28" s="745"/>
      <c r="H28" s="757"/>
      <c r="I28" s="758"/>
      <c r="J28" s="758"/>
      <c r="K28" s="758"/>
      <c r="L28" s="758"/>
      <c r="M28" s="758"/>
      <c r="N28" s="758"/>
      <c r="O28" s="759"/>
      <c r="P28" s="747"/>
      <c r="Q28" s="749"/>
      <c r="R28" s="490"/>
    </row>
    <row r="29" spans="1:18" ht="15.75" customHeight="1">
      <c r="A29" s="760">
        <v>11</v>
      </c>
      <c r="B29" s="734" t="str">
        <f>B27</f>
        <v>R5</v>
      </c>
      <c r="C29" s="736"/>
      <c r="D29" s="737"/>
      <c r="E29" s="740"/>
      <c r="F29" s="741"/>
      <c r="G29" s="742"/>
      <c r="H29" s="754"/>
      <c r="I29" s="755"/>
      <c r="J29" s="755"/>
      <c r="K29" s="755"/>
      <c r="L29" s="755"/>
      <c r="M29" s="755"/>
      <c r="N29" s="755"/>
      <c r="O29" s="756"/>
      <c r="P29" s="746"/>
      <c r="Q29" s="748" t="s">
        <v>67</v>
      </c>
      <c r="R29" s="490"/>
    </row>
    <row r="30" spans="1:18" ht="15.75" customHeight="1">
      <c r="A30" s="761"/>
      <c r="B30" s="735"/>
      <c r="C30" s="738"/>
      <c r="D30" s="739"/>
      <c r="E30" s="743"/>
      <c r="F30" s="744"/>
      <c r="G30" s="745"/>
      <c r="H30" s="757"/>
      <c r="I30" s="758"/>
      <c r="J30" s="758"/>
      <c r="K30" s="758"/>
      <c r="L30" s="758"/>
      <c r="M30" s="758"/>
      <c r="N30" s="758"/>
      <c r="O30" s="759"/>
      <c r="P30" s="747"/>
      <c r="Q30" s="749"/>
      <c r="R30" s="490"/>
    </row>
    <row r="31" spans="1:18" ht="15.75" customHeight="1">
      <c r="A31" s="762">
        <v>12</v>
      </c>
      <c r="B31" s="734" t="str">
        <f>B29</f>
        <v>R5</v>
      </c>
      <c r="C31" s="736"/>
      <c r="D31" s="737"/>
      <c r="E31" s="740"/>
      <c r="F31" s="741"/>
      <c r="G31" s="742"/>
      <c r="H31" s="754"/>
      <c r="I31" s="755"/>
      <c r="J31" s="755"/>
      <c r="K31" s="755"/>
      <c r="L31" s="755"/>
      <c r="M31" s="755"/>
      <c r="N31" s="755"/>
      <c r="O31" s="756"/>
      <c r="P31" s="746"/>
      <c r="Q31" s="748" t="s">
        <v>67</v>
      </c>
      <c r="R31" s="490"/>
    </row>
    <row r="32" spans="1:18" ht="15.75" customHeight="1">
      <c r="A32" s="762"/>
      <c r="B32" s="735"/>
      <c r="C32" s="738"/>
      <c r="D32" s="739"/>
      <c r="E32" s="743"/>
      <c r="F32" s="744"/>
      <c r="G32" s="745"/>
      <c r="H32" s="757"/>
      <c r="I32" s="758"/>
      <c r="J32" s="758"/>
      <c r="K32" s="758"/>
      <c r="L32" s="758"/>
      <c r="M32" s="758"/>
      <c r="N32" s="758"/>
      <c r="O32" s="759"/>
      <c r="P32" s="747"/>
      <c r="Q32" s="749"/>
      <c r="R32" s="490"/>
    </row>
    <row r="33" spans="1:18" ht="15.75" customHeight="1">
      <c r="A33" s="760">
        <v>13</v>
      </c>
      <c r="B33" s="734" t="str">
        <f>B31</f>
        <v>R5</v>
      </c>
      <c r="C33" s="736"/>
      <c r="D33" s="737"/>
      <c r="E33" s="740"/>
      <c r="F33" s="741"/>
      <c r="G33" s="742"/>
      <c r="H33" s="754"/>
      <c r="I33" s="755"/>
      <c r="J33" s="755"/>
      <c r="K33" s="755"/>
      <c r="L33" s="755"/>
      <c r="M33" s="755"/>
      <c r="N33" s="755"/>
      <c r="O33" s="756"/>
      <c r="P33" s="746"/>
      <c r="Q33" s="748" t="s">
        <v>67</v>
      </c>
      <c r="R33" s="490"/>
    </row>
    <row r="34" spans="1:18" ht="15.75" customHeight="1">
      <c r="A34" s="761"/>
      <c r="B34" s="735"/>
      <c r="C34" s="738"/>
      <c r="D34" s="739"/>
      <c r="E34" s="743"/>
      <c r="F34" s="744"/>
      <c r="G34" s="745"/>
      <c r="H34" s="757"/>
      <c r="I34" s="758"/>
      <c r="J34" s="758"/>
      <c r="K34" s="758"/>
      <c r="L34" s="758"/>
      <c r="M34" s="758"/>
      <c r="N34" s="758"/>
      <c r="O34" s="759"/>
      <c r="P34" s="747"/>
      <c r="Q34" s="749"/>
      <c r="R34" s="490"/>
    </row>
    <row r="35" spans="1:18" ht="15.75" customHeight="1">
      <c r="A35" s="762">
        <v>14</v>
      </c>
      <c r="B35" s="734" t="str">
        <f>B33</f>
        <v>R5</v>
      </c>
      <c r="C35" s="736"/>
      <c r="D35" s="737"/>
      <c r="E35" s="740"/>
      <c r="F35" s="741"/>
      <c r="G35" s="742"/>
      <c r="H35" s="754"/>
      <c r="I35" s="755"/>
      <c r="J35" s="755"/>
      <c r="K35" s="755"/>
      <c r="L35" s="755"/>
      <c r="M35" s="755"/>
      <c r="N35" s="755"/>
      <c r="O35" s="756"/>
      <c r="P35" s="746"/>
      <c r="Q35" s="748" t="s">
        <v>67</v>
      </c>
      <c r="R35" s="490"/>
    </row>
    <row r="36" spans="1:18" ht="15.75" customHeight="1">
      <c r="A36" s="762"/>
      <c r="B36" s="735"/>
      <c r="C36" s="738"/>
      <c r="D36" s="739"/>
      <c r="E36" s="743"/>
      <c r="F36" s="744"/>
      <c r="G36" s="745"/>
      <c r="H36" s="757"/>
      <c r="I36" s="758"/>
      <c r="J36" s="758"/>
      <c r="K36" s="758"/>
      <c r="L36" s="758"/>
      <c r="M36" s="758"/>
      <c r="N36" s="758"/>
      <c r="O36" s="759"/>
      <c r="P36" s="747"/>
      <c r="Q36" s="749"/>
      <c r="R36" s="490"/>
    </row>
    <row r="37" spans="1:18" ht="15.75" customHeight="1">
      <c r="A37" s="760">
        <v>15</v>
      </c>
      <c r="B37" s="734" t="str">
        <f>B35</f>
        <v>R5</v>
      </c>
      <c r="C37" s="736"/>
      <c r="D37" s="737"/>
      <c r="E37" s="740"/>
      <c r="F37" s="741"/>
      <c r="G37" s="742"/>
      <c r="H37" s="754"/>
      <c r="I37" s="755"/>
      <c r="J37" s="755"/>
      <c r="K37" s="755"/>
      <c r="L37" s="755"/>
      <c r="M37" s="755"/>
      <c r="N37" s="755"/>
      <c r="O37" s="756"/>
      <c r="P37" s="746"/>
      <c r="Q37" s="748" t="s">
        <v>67</v>
      </c>
      <c r="R37" s="490"/>
    </row>
    <row r="38" spans="1:18" ht="15.75" customHeight="1">
      <c r="A38" s="761"/>
      <c r="B38" s="735"/>
      <c r="C38" s="738"/>
      <c r="D38" s="739"/>
      <c r="E38" s="743"/>
      <c r="F38" s="744"/>
      <c r="G38" s="745"/>
      <c r="H38" s="757"/>
      <c r="I38" s="758"/>
      <c r="J38" s="758"/>
      <c r="K38" s="758"/>
      <c r="L38" s="758"/>
      <c r="M38" s="758"/>
      <c r="N38" s="758"/>
      <c r="O38" s="759"/>
      <c r="P38" s="747"/>
      <c r="Q38" s="749"/>
      <c r="R38" s="490"/>
    </row>
    <row r="39" spans="1:18" ht="15.75" customHeight="1">
      <c r="A39" s="762">
        <v>16</v>
      </c>
      <c r="B39" s="734" t="str">
        <f>B37</f>
        <v>R5</v>
      </c>
      <c r="C39" s="736"/>
      <c r="D39" s="737"/>
      <c r="E39" s="740"/>
      <c r="F39" s="741"/>
      <c r="G39" s="742"/>
      <c r="H39" s="754"/>
      <c r="I39" s="755"/>
      <c r="J39" s="755"/>
      <c r="K39" s="755"/>
      <c r="L39" s="755"/>
      <c r="M39" s="755"/>
      <c r="N39" s="755"/>
      <c r="O39" s="756"/>
      <c r="P39" s="746"/>
      <c r="Q39" s="748" t="s">
        <v>67</v>
      </c>
      <c r="R39" s="490"/>
    </row>
    <row r="40" spans="1:18" ht="15.75" customHeight="1">
      <c r="A40" s="762"/>
      <c r="B40" s="735"/>
      <c r="C40" s="738"/>
      <c r="D40" s="739"/>
      <c r="E40" s="743"/>
      <c r="F40" s="744"/>
      <c r="G40" s="745"/>
      <c r="H40" s="757"/>
      <c r="I40" s="758"/>
      <c r="J40" s="758"/>
      <c r="K40" s="758"/>
      <c r="L40" s="758"/>
      <c r="M40" s="758"/>
      <c r="N40" s="758"/>
      <c r="O40" s="759"/>
      <c r="P40" s="747"/>
      <c r="Q40" s="749"/>
      <c r="R40" s="490"/>
    </row>
    <row r="41" spans="1:18" ht="15.75" customHeight="1">
      <c r="A41" s="760">
        <v>17</v>
      </c>
      <c r="B41" s="734" t="str">
        <f>B39</f>
        <v>R5</v>
      </c>
      <c r="C41" s="736"/>
      <c r="D41" s="737"/>
      <c r="E41" s="740"/>
      <c r="F41" s="741"/>
      <c r="G41" s="742"/>
      <c r="H41" s="754"/>
      <c r="I41" s="755"/>
      <c r="J41" s="755"/>
      <c r="K41" s="755"/>
      <c r="L41" s="755"/>
      <c r="M41" s="755"/>
      <c r="N41" s="755"/>
      <c r="O41" s="756"/>
      <c r="P41" s="746"/>
      <c r="Q41" s="748" t="s">
        <v>67</v>
      </c>
      <c r="R41" s="490"/>
    </row>
    <row r="42" spans="1:18" ht="15.75" customHeight="1">
      <c r="A42" s="761"/>
      <c r="B42" s="735"/>
      <c r="C42" s="738"/>
      <c r="D42" s="739"/>
      <c r="E42" s="743"/>
      <c r="F42" s="744"/>
      <c r="G42" s="745"/>
      <c r="H42" s="757"/>
      <c r="I42" s="758"/>
      <c r="J42" s="758"/>
      <c r="K42" s="758"/>
      <c r="L42" s="758"/>
      <c r="M42" s="758"/>
      <c r="N42" s="758"/>
      <c r="O42" s="759"/>
      <c r="P42" s="747"/>
      <c r="Q42" s="749"/>
      <c r="R42" s="490"/>
    </row>
    <row r="43" spans="1:18" ht="15.75" customHeight="1">
      <c r="A43" s="762">
        <v>18</v>
      </c>
      <c r="B43" s="734" t="str">
        <f>B41</f>
        <v>R5</v>
      </c>
      <c r="C43" s="736"/>
      <c r="D43" s="737"/>
      <c r="E43" s="740"/>
      <c r="F43" s="741"/>
      <c r="G43" s="742"/>
      <c r="H43" s="754"/>
      <c r="I43" s="755"/>
      <c r="J43" s="755"/>
      <c r="K43" s="755"/>
      <c r="L43" s="755"/>
      <c r="M43" s="755"/>
      <c r="N43" s="755"/>
      <c r="O43" s="756"/>
      <c r="P43" s="746"/>
      <c r="Q43" s="748" t="s">
        <v>67</v>
      </c>
      <c r="R43" s="490"/>
    </row>
    <row r="44" spans="1:18" ht="15.75" customHeight="1">
      <c r="A44" s="762"/>
      <c r="B44" s="735"/>
      <c r="C44" s="738"/>
      <c r="D44" s="739"/>
      <c r="E44" s="743"/>
      <c r="F44" s="744"/>
      <c r="G44" s="745"/>
      <c r="H44" s="757"/>
      <c r="I44" s="758"/>
      <c r="J44" s="758"/>
      <c r="K44" s="758"/>
      <c r="L44" s="758"/>
      <c r="M44" s="758"/>
      <c r="N44" s="758"/>
      <c r="O44" s="759"/>
      <c r="P44" s="747"/>
      <c r="Q44" s="749"/>
      <c r="R44" s="490"/>
    </row>
    <row r="45" spans="1:18" ht="15.75" customHeight="1">
      <c r="A45" s="760">
        <v>19</v>
      </c>
      <c r="B45" s="734" t="str">
        <f>B43</f>
        <v>R5</v>
      </c>
      <c r="C45" s="736"/>
      <c r="D45" s="737"/>
      <c r="E45" s="740"/>
      <c r="F45" s="741"/>
      <c r="G45" s="742"/>
      <c r="H45" s="754"/>
      <c r="I45" s="755"/>
      <c r="J45" s="755"/>
      <c r="K45" s="755"/>
      <c r="L45" s="755"/>
      <c r="M45" s="755"/>
      <c r="N45" s="755"/>
      <c r="O45" s="756"/>
      <c r="P45" s="746"/>
      <c r="Q45" s="748" t="s">
        <v>67</v>
      </c>
      <c r="R45" s="490"/>
    </row>
    <row r="46" spans="1:18" ht="15.75" customHeight="1">
      <c r="A46" s="761"/>
      <c r="B46" s="735"/>
      <c r="C46" s="738"/>
      <c r="D46" s="739"/>
      <c r="E46" s="743"/>
      <c r="F46" s="744"/>
      <c r="G46" s="745"/>
      <c r="H46" s="757"/>
      <c r="I46" s="758"/>
      <c r="J46" s="758"/>
      <c r="K46" s="758"/>
      <c r="L46" s="758"/>
      <c r="M46" s="758"/>
      <c r="N46" s="758"/>
      <c r="O46" s="759"/>
      <c r="P46" s="747"/>
      <c r="Q46" s="749"/>
      <c r="R46" s="490"/>
    </row>
    <row r="47" spans="1:18" ht="15.75" customHeight="1">
      <c r="A47" s="762">
        <v>20</v>
      </c>
      <c r="B47" s="734" t="str">
        <f>B45</f>
        <v>R5</v>
      </c>
      <c r="C47" s="736"/>
      <c r="D47" s="737"/>
      <c r="E47" s="740"/>
      <c r="F47" s="741"/>
      <c r="G47" s="742"/>
      <c r="H47" s="754"/>
      <c r="I47" s="755"/>
      <c r="J47" s="755"/>
      <c r="K47" s="755"/>
      <c r="L47" s="755"/>
      <c r="M47" s="755"/>
      <c r="N47" s="755"/>
      <c r="O47" s="756"/>
      <c r="P47" s="746"/>
      <c r="Q47" s="748" t="s">
        <v>67</v>
      </c>
      <c r="R47" s="490"/>
    </row>
    <row r="48" spans="1:18" ht="15.75" customHeight="1">
      <c r="A48" s="761"/>
      <c r="B48" s="735"/>
      <c r="C48" s="738"/>
      <c r="D48" s="739"/>
      <c r="E48" s="743"/>
      <c r="F48" s="744"/>
      <c r="G48" s="745"/>
      <c r="H48" s="757"/>
      <c r="I48" s="758"/>
      <c r="J48" s="758"/>
      <c r="K48" s="758"/>
      <c r="L48" s="758"/>
      <c r="M48" s="758"/>
      <c r="N48" s="758"/>
      <c r="O48" s="759"/>
      <c r="P48" s="747"/>
      <c r="Q48" s="749"/>
      <c r="R48" s="490"/>
    </row>
    <row r="49" spans="1:20" ht="15.75" customHeight="1">
      <c r="A49" s="130" t="s">
        <v>27</v>
      </c>
      <c r="B49" s="752" t="s">
        <v>307</v>
      </c>
      <c r="C49" s="753"/>
      <c r="D49" s="753"/>
      <c r="E49" s="753"/>
      <c r="F49" s="753"/>
      <c r="G49" s="753"/>
      <c r="H49" s="753"/>
      <c r="I49" s="753"/>
      <c r="J49" s="753"/>
      <c r="K49" s="753"/>
      <c r="L49" s="753"/>
      <c r="M49" s="753"/>
      <c r="N49" s="753"/>
      <c r="O49" s="753"/>
      <c r="P49" s="753"/>
      <c r="Q49" s="563"/>
      <c r="R49" s="490"/>
    </row>
    <row r="50" spans="1:20">
      <c r="A50" s="130" t="s">
        <v>28</v>
      </c>
      <c r="B50" s="732" t="s">
        <v>475</v>
      </c>
      <c r="C50" s="732"/>
      <c r="D50" s="732"/>
      <c r="E50" s="732"/>
      <c r="F50" s="732"/>
      <c r="G50" s="732"/>
      <c r="H50" s="732"/>
      <c r="I50" s="732"/>
      <c r="J50" s="732"/>
      <c r="K50" s="732"/>
      <c r="L50" s="732"/>
      <c r="M50" s="732"/>
      <c r="N50" s="732"/>
      <c r="O50" s="732"/>
      <c r="P50" s="732"/>
      <c r="Q50" s="732"/>
      <c r="R50" s="417"/>
    </row>
    <row r="51" spans="1:20">
      <c r="B51" s="732"/>
      <c r="C51" s="732"/>
      <c r="D51" s="732"/>
      <c r="E51" s="732"/>
      <c r="F51" s="732"/>
      <c r="G51" s="732"/>
      <c r="H51" s="732"/>
      <c r="I51" s="732"/>
      <c r="J51" s="732"/>
      <c r="K51" s="732"/>
      <c r="L51" s="732"/>
      <c r="M51" s="732"/>
      <c r="N51" s="732"/>
      <c r="O51" s="732"/>
      <c r="P51" s="732"/>
      <c r="Q51" s="732"/>
      <c r="R51" s="417"/>
    </row>
    <row r="52" spans="1:20">
      <c r="R52" s="417"/>
    </row>
    <row r="53" spans="1:20" ht="15.75" customHeight="1">
      <c r="A53" s="671" t="str">
        <f>CONCATENATE("（様式-",INDEX(発注者入力シート!$B$20:$G$24,MATCH(発注者入力シート!L6,発注者入力シート!$C$20:$C$24,0),4),"-２）")</f>
        <v>（様式-２-２）</v>
      </c>
      <c r="B53" s="671"/>
      <c r="C53" s="671"/>
      <c r="D53" s="671"/>
      <c r="E53" s="671"/>
      <c r="F53" s="671"/>
      <c r="Q53" s="122" t="str">
        <f>Q1</f>
        <v>【令和５年度完成工事分】</v>
      </c>
      <c r="S53" s="4" t="s">
        <v>202</v>
      </c>
      <c r="T53" s="4"/>
    </row>
    <row r="54" spans="1:20" ht="15.75" customHeight="1">
      <c r="A54" s="671" t="str">
        <f>CONCATENATE("評価項目",INDEX(発注者入力シート!$B$20:$G$24,MATCH(発注者入力シート!L6,発注者入力シート!$C$20:$C$24,0),5),"-",INDEX(発注者入力シート!$B$20:$G$24,MATCH(発注者入力シート!L6,発注者入力シート!$C$20:$C$24,0),6))</f>
        <v>評価項目（１）-①</v>
      </c>
      <c r="B54" s="671"/>
      <c r="C54" s="671"/>
      <c r="D54" s="671"/>
      <c r="E54" s="671"/>
      <c r="R54" s="169"/>
      <c r="S54" s="4" t="s">
        <v>203</v>
      </c>
      <c r="T54" s="4"/>
    </row>
    <row r="55" spans="1:20" ht="15.75" customHeight="1">
      <c r="A55" s="772" t="s">
        <v>65</v>
      </c>
      <c r="B55" s="772"/>
      <c r="C55" s="772"/>
      <c r="D55" s="772"/>
      <c r="E55" s="772"/>
      <c r="F55" s="772"/>
      <c r="G55" s="772"/>
      <c r="H55" s="772"/>
      <c r="I55" s="772"/>
      <c r="J55" s="772"/>
      <c r="K55" s="772"/>
      <c r="L55" s="772"/>
      <c r="M55" s="772"/>
      <c r="N55" s="772"/>
      <c r="O55" s="772"/>
      <c r="P55" s="772"/>
      <c r="Q55" s="772"/>
      <c r="S55" s="98"/>
      <c r="T55" s="4" t="s">
        <v>210</v>
      </c>
    </row>
    <row r="56" spans="1:20" ht="15.75" customHeight="1">
      <c r="H56" s="733" t="s">
        <v>146</v>
      </c>
      <c r="I56" s="733"/>
      <c r="J56" s="733"/>
      <c r="K56" s="680" t="str">
        <f>IF(企業入力シート!C7="","",企業入力シート!C7)</f>
        <v>〇〇建設</v>
      </c>
      <c r="L56" s="680"/>
      <c r="M56" s="680"/>
      <c r="N56" s="680"/>
      <c r="O56" s="680"/>
      <c r="P56" s="680"/>
      <c r="Q56" s="680"/>
      <c r="R56" s="163"/>
      <c r="S56" s="87"/>
      <c r="T56" s="4" t="s">
        <v>205</v>
      </c>
    </row>
    <row r="57" spans="1:20" ht="15.75" customHeight="1">
      <c r="R57" s="163"/>
      <c r="S57" s="123"/>
      <c r="T57" s="4"/>
    </row>
    <row r="58" spans="1:20" ht="15.75" customHeight="1">
      <c r="R58" s="212"/>
      <c r="S58" s="4" t="s">
        <v>206</v>
      </c>
      <c r="T58" s="4"/>
    </row>
    <row r="59" spans="1:20" ht="15.75" customHeight="1">
      <c r="A59" s="559" t="s">
        <v>11</v>
      </c>
      <c r="B59" s="558" t="s">
        <v>13</v>
      </c>
      <c r="C59" s="763" t="s">
        <v>15</v>
      </c>
      <c r="D59" s="763"/>
      <c r="E59" s="760" t="s">
        <v>16</v>
      </c>
      <c r="F59" s="763"/>
      <c r="G59" s="765"/>
      <c r="H59" s="760" t="s">
        <v>17</v>
      </c>
      <c r="I59" s="763"/>
      <c r="J59" s="763"/>
      <c r="K59" s="763"/>
      <c r="L59" s="763"/>
      <c r="M59" s="763"/>
      <c r="N59" s="763"/>
      <c r="O59" s="765"/>
      <c r="P59" s="760" t="s">
        <v>31</v>
      </c>
      <c r="Q59" s="765"/>
      <c r="S59" s="89"/>
      <c r="T59" s="4" t="s">
        <v>207</v>
      </c>
    </row>
    <row r="60" spans="1:20" ht="15.75" customHeight="1">
      <c r="A60" s="560" t="s">
        <v>12</v>
      </c>
      <c r="B60" s="127" t="s">
        <v>14</v>
      </c>
      <c r="C60" s="764"/>
      <c r="D60" s="764"/>
      <c r="E60" s="766" t="s">
        <v>386</v>
      </c>
      <c r="F60" s="767"/>
      <c r="G60" s="768"/>
      <c r="H60" s="761"/>
      <c r="I60" s="770"/>
      <c r="J60" s="770"/>
      <c r="K60" s="770"/>
      <c r="L60" s="770"/>
      <c r="M60" s="770"/>
      <c r="N60" s="770"/>
      <c r="O60" s="771"/>
      <c r="P60" s="762" t="s">
        <v>30</v>
      </c>
      <c r="Q60" s="769"/>
      <c r="S60" s="90"/>
      <c r="T60" s="4" t="s">
        <v>205</v>
      </c>
    </row>
    <row r="61" spans="1:20" ht="15.75" customHeight="1">
      <c r="A61" s="760">
        <v>21</v>
      </c>
      <c r="B61" s="734" t="str">
        <f>B47</f>
        <v>R5</v>
      </c>
      <c r="C61" s="736"/>
      <c r="D61" s="737"/>
      <c r="E61" s="740"/>
      <c r="F61" s="741"/>
      <c r="G61" s="742"/>
      <c r="H61" s="754"/>
      <c r="I61" s="755"/>
      <c r="J61" s="755"/>
      <c r="K61" s="755"/>
      <c r="L61" s="755"/>
      <c r="M61" s="755"/>
      <c r="N61" s="755"/>
      <c r="O61" s="756"/>
      <c r="P61" s="746"/>
      <c r="Q61" s="748" t="s">
        <v>67</v>
      </c>
      <c r="R61" s="490"/>
      <c r="S61" s="4"/>
      <c r="T61" s="4"/>
    </row>
    <row r="62" spans="1:20" ht="15.75" customHeight="1">
      <c r="A62" s="761"/>
      <c r="B62" s="735"/>
      <c r="C62" s="738"/>
      <c r="D62" s="739"/>
      <c r="E62" s="743"/>
      <c r="F62" s="744"/>
      <c r="G62" s="745"/>
      <c r="H62" s="757"/>
      <c r="I62" s="758"/>
      <c r="J62" s="758"/>
      <c r="K62" s="758"/>
      <c r="L62" s="758"/>
      <c r="M62" s="758"/>
      <c r="N62" s="758"/>
      <c r="O62" s="759"/>
      <c r="P62" s="747"/>
      <c r="Q62" s="749"/>
      <c r="R62" s="490"/>
      <c r="S62" s="100" t="s">
        <v>208</v>
      </c>
      <c r="T62" s="4"/>
    </row>
    <row r="63" spans="1:20" ht="15.75" customHeight="1">
      <c r="A63" s="762">
        <v>22</v>
      </c>
      <c r="B63" s="734" t="str">
        <f>B61</f>
        <v>R5</v>
      </c>
      <c r="C63" s="736"/>
      <c r="D63" s="737"/>
      <c r="E63" s="740"/>
      <c r="F63" s="741"/>
      <c r="G63" s="742"/>
      <c r="H63" s="754"/>
      <c r="I63" s="755"/>
      <c r="J63" s="755"/>
      <c r="K63" s="755"/>
      <c r="L63" s="755"/>
      <c r="M63" s="755"/>
      <c r="N63" s="755"/>
      <c r="O63" s="756"/>
      <c r="P63" s="746"/>
      <c r="Q63" s="748" t="s">
        <v>67</v>
      </c>
      <c r="R63" s="490"/>
      <c r="S63" s="100" t="s">
        <v>209</v>
      </c>
      <c r="T63" s="4"/>
    </row>
    <row r="64" spans="1:20" ht="15.75" customHeight="1">
      <c r="A64" s="762"/>
      <c r="B64" s="735"/>
      <c r="C64" s="738"/>
      <c r="D64" s="739"/>
      <c r="E64" s="743"/>
      <c r="F64" s="744"/>
      <c r="G64" s="745"/>
      <c r="H64" s="757"/>
      <c r="I64" s="758"/>
      <c r="J64" s="758"/>
      <c r="K64" s="758"/>
      <c r="L64" s="758"/>
      <c r="M64" s="758"/>
      <c r="N64" s="758"/>
      <c r="O64" s="759"/>
      <c r="P64" s="747"/>
      <c r="Q64" s="749"/>
      <c r="R64" s="490"/>
      <c r="S64" s="100" t="s">
        <v>433</v>
      </c>
    </row>
    <row r="65" spans="1:18" ht="15.75" customHeight="1">
      <c r="A65" s="760">
        <v>23</v>
      </c>
      <c r="B65" s="734" t="str">
        <f t="shared" ref="B65" si="0">B63</f>
        <v>R5</v>
      </c>
      <c r="C65" s="736"/>
      <c r="D65" s="737"/>
      <c r="E65" s="740"/>
      <c r="F65" s="741"/>
      <c r="G65" s="742"/>
      <c r="H65" s="754"/>
      <c r="I65" s="755"/>
      <c r="J65" s="755"/>
      <c r="K65" s="755"/>
      <c r="L65" s="755"/>
      <c r="M65" s="755"/>
      <c r="N65" s="755"/>
      <c r="O65" s="756"/>
      <c r="P65" s="746"/>
      <c r="Q65" s="748" t="s">
        <v>67</v>
      </c>
      <c r="R65" s="490"/>
    </row>
    <row r="66" spans="1:18" ht="15.75" customHeight="1">
      <c r="A66" s="761"/>
      <c r="B66" s="735"/>
      <c r="C66" s="738"/>
      <c r="D66" s="739"/>
      <c r="E66" s="743"/>
      <c r="F66" s="744"/>
      <c r="G66" s="745"/>
      <c r="H66" s="757"/>
      <c r="I66" s="758"/>
      <c r="J66" s="758"/>
      <c r="K66" s="758"/>
      <c r="L66" s="758"/>
      <c r="M66" s="758"/>
      <c r="N66" s="758"/>
      <c r="O66" s="759"/>
      <c r="P66" s="747"/>
      <c r="Q66" s="749"/>
      <c r="R66" s="490"/>
    </row>
    <row r="67" spans="1:18" ht="15.75" customHeight="1">
      <c r="A67" s="762">
        <v>24</v>
      </c>
      <c r="B67" s="734" t="str">
        <f t="shared" ref="B67" si="1">B65</f>
        <v>R5</v>
      </c>
      <c r="C67" s="736"/>
      <c r="D67" s="737"/>
      <c r="E67" s="740"/>
      <c r="F67" s="741"/>
      <c r="G67" s="742"/>
      <c r="H67" s="754"/>
      <c r="I67" s="755"/>
      <c r="J67" s="755"/>
      <c r="K67" s="755"/>
      <c r="L67" s="755"/>
      <c r="M67" s="755"/>
      <c r="N67" s="755"/>
      <c r="O67" s="756"/>
      <c r="P67" s="746"/>
      <c r="Q67" s="748" t="s">
        <v>67</v>
      </c>
      <c r="R67" s="490"/>
    </row>
    <row r="68" spans="1:18" ht="15.75" customHeight="1">
      <c r="A68" s="762"/>
      <c r="B68" s="735"/>
      <c r="C68" s="738"/>
      <c r="D68" s="739"/>
      <c r="E68" s="743"/>
      <c r="F68" s="744"/>
      <c r="G68" s="745"/>
      <c r="H68" s="757"/>
      <c r="I68" s="758"/>
      <c r="J68" s="758"/>
      <c r="K68" s="758"/>
      <c r="L68" s="758"/>
      <c r="M68" s="758"/>
      <c r="N68" s="758"/>
      <c r="O68" s="759"/>
      <c r="P68" s="747"/>
      <c r="Q68" s="749"/>
      <c r="R68" s="490"/>
    </row>
    <row r="69" spans="1:18" ht="15.75" customHeight="1">
      <c r="A69" s="760">
        <v>25</v>
      </c>
      <c r="B69" s="734" t="str">
        <f t="shared" ref="B69" si="2">B67</f>
        <v>R5</v>
      </c>
      <c r="C69" s="736"/>
      <c r="D69" s="737"/>
      <c r="E69" s="740"/>
      <c r="F69" s="741"/>
      <c r="G69" s="742"/>
      <c r="H69" s="754"/>
      <c r="I69" s="755"/>
      <c r="J69" s="755"/>
      <c r="K69" s="755"/>
      <c r="L69" s="755"/>
      <c r="M69" s="755"/>
      <c r="N69" s="755"/>
      <c r="O69" s="756"/>
      <c r="P69" s="746"/>
      <c r="Q69" s="748" t="s">
        <v>67</v>
      </c>
      <c r="R69" s="490"/>
    </row>
    <row r="70" spans="1:18" ht="15.75" customHeight="1">
      <c r="A70" s="761"/>
      <c r="B70" s="735"/>
      <c r="C70" s="738"/>
      <c r="D70" s="739"/>
      <c r="E70" s="743"/>
      <c r="F70" s="744"/>
      <c r="G70" s="745"/>
      <c r="H70" s="757"/>
      <c r="I70" s="758"/>
      <c r="J70" s="758"/>
      <c r="K70" s="758"/>
      <c r="L70" s="758"/>
      <c r="M70" s="758"/>
      <c r="N70" s="758"/>
      <c r="O70" s="759"/>
      <c r="P70" s="747"/>
      <c r="Q70" s="749"/>
      <c r="R70" s="490"/>
    </row>
    <row r="71" spans="1:18" ht="15.75" customHeight="1">
      <c r="A71" s="762">
        <v>26</v>
      </c>
      <c r="B71" s="734" t="str">
        <f t="shared" ref="B71" si="3">B69</f>
        <v>R5</v>
      </c>
      <c r="C71" s="736"/>
      <c r="D71" s="737"/>
      <c r="E71" s="740"/>
      <c r="F71" s="741"/>
      <c r="G71" s="742"/>
      <c r="H71" s="754"/>
      <c r="I71" s="755"/>
      <c r="J71" s="755"/>
      <c r="K71" s="755"/>
      <c r="L71" s="755"/>
      <c r="M71" s="755"/>
      <c r="N71" s="755"/>
      <c r="O71" s="756"/>
      <c r="P71" s="746"/>
      <c r="Q71" s="748" t="s">
        <v>67</v>
      </c>
      <c r="R71" s="490"/>
    </row>
    <row r="72" spans="1:18" ht="15.75" customHeight="1">
      <c r="A72" s="762"/>
      <c r="B72" s="735"/>
      <c r="C72" s="738"/>
      <c r="D72" s="739"/>
      <c r="E72" s="743"/>
      <c r="F72" s="744"/>
      <c r="G72" s="745"/>
      <c r="H72" s="757"/>
      <c r="I72" s="758"/>
      <c r="J72" s="758"/>
      <c r="K72" s="758"/>
      <c r="L72" s="758"/>
      <c r="M72" s="758"/>
      <c r="N72" s="758"/>
      <c r="O72" s="759"/>
      <c r="P72" s="747"/>
      <c r="Q72" s="749"/>
      <c r="R72" s="490"/>
    </row>
    <row r="73" spans="1:18" ht="15.75" customHeight="1">
      <c r="A73" s="760">
        <v>27</v>
      </c>
      <c r="B73" s="734" t="str">
        <f t="shared" ref="B73" si="4">B71</f>
        <v>R5</v>
      </c>
      <c r="C73" s="736"/>
      <c r="D73" s="737"/>
      <c r="E73" s="740"/>
      <c r="F73" s="741"/>
      <c r="G73" s="742"/>
      <c r="H73" s="754"/>
      <c r="I73" s="755"/>
      <c r="J73" s="755"/>
      <c r="K73" s="755"/>
      <c r="L73" s="755"/>
      <c r="M73" s="755"/>
      <c r="N73" s="755"/>
      <c r="O73" s="756"/>
      <c r="P73" s="746"/>
      <c r="Q73" s="748" t="s">
        <v>67</v>
      </c>
      <c r="R73" s="490"/>
    </row>
    <row r="74" spans="1:18" ht="15.75" customHeight="1">
      <c r="A74" s="761"/>
      <c r="B74" s="735"/>
      <c r="C74" s="738"/>
      <c r="D74" s="739"/>
      <c r="E74" s="743"/>
      <c r="F74" s="744"/>
      <c r="G74" s="745"/>
      <c r="H74" s="757"/>
      <c r="I74" s="758"/>
      <c r="J74" s="758"/>
      <c r="K74" s="758"/>
      <c r="L74" s="758"/>
      <c r="M74" s="758"/>
      <c r="N74" s="758"/>
      <c r="O74" s="759"/>
      <c r="P74" s="747"/>
      <c r="Q74" s="749"/>
      <c r="R74" s="490"/>
    </row>
    <row r="75" spans="1:18" ht="15.75" customHeight="1">
      <c r="A75" s="762">
        <v>28</v>
      </c>
      <c r="B75" s="734" t="str">
        <f t="shared" ref="B75" si="5">B73</f>
        <v>R5</v>
      </c>
      <c r="C75" s="736"/>
      <c r="D75" s="737"/>
      <c r="E75" s="740"/>
      <c r="F75" s="741"/>
      <c r="G75" s="742"/>
      <c r="H75" s="754"/>
      <c r="I75" s="755"/>
      <c r="J75" s="755"/>
      <c r="K75" s="755"/>
      <c r="L75" s="755"/>
      <c r="M75" s="755"/>
      <c r="N75" s="755"/>
      <c r="O75" s="756"/>
      <c r="P75" s="746"/>
      <c r="Q75" s="748" t="s">
        <v>67</v>
      </c>
      <c r="R75" s="490"/>
    </row>
    <row r="76" spans="1:18" ht="15.75" customHeight="1">
      <c r="A76" s="762"/>
      <c r="B76" s="735"/>
      <c r="C76" s="738"/>
      <c r="D76" s="739"/>
      <c r="E76" s="743"/>
      <c r="F76" s="744"/>
      <c r="G76" s="745"/>
      <c r="H76" s="757"/>
      <c r="I76" s="758"/>
      <c r="J76" s="758"/>
      <c r="K76" s="758"/>
      <c r="L76" s="758"/>
      <c r="M76" s="758"/>
      <c r="N76" s="758"/>
      <c r="O76" s="759"/>
      <c r="P76" s="747"/>
      <c r="Q76" s="749"/>
      <c r="R76" s="490"/>
    </row>
    <row r="77" spans="1:18" ht="15.75" customHeight="1">
      <c r="A77" s="760">
        <v>29</v>
      </c>
      <c r="B77" s="734" t="str">
        <f t="shared" ref="B77" si="6">B75</f>
        <v>R5</v>
      </c>
      <c r="C77" s="736"/>
      <c r="D77" s="737"/>
      <c r="E77" s="740"/>
      <c r="F77" s="741"/>
      <c r="G77" s="742"/>
      <c r="H77" s="754"/>
      <c r="I77" s="755"/>
      <c r="J77" s="755"/>
      <c r="K77" s="755"/>
      <c r="L77" s="755"/>
      <c r="M77" s="755"/>
      <c r="N77" s="755"/>
      <c r="O77" s="756"/>
      <c r="P77" s="746"/>
      <c r="Q77" s="748" t="s">
        <v>67</v>
      </c>
      <c r="R77" s="490"/>
    </row>
    <row r="78" spans="1:18" ht="15.75" customHeight="1">
      <c r="A78" s="761"/>
      <c r="B78" s="735"/>
      <c r="C78" s="738"/>
      <c r="D78" s="739"/>
      <c r="E78" s="743"/>
      <c r="F78" s="744"/>
      <c r="G78" s="745"/>
      <c r="H78" s="757"/>
      <c r="I78" s="758"/>
      <c r="J78" s="758"/>
      <c r="K78" s="758"/>
      <c r="L78" s="758"/>
      <c r="M78" s="758"/>
      <c r="N78" s="758"/>
      <c r="O78" s="759"/>
      <c r="P78" s="747"/>
      <c r="Q78" s="749"/>
      <c r="R78" s="490"/>
    </row>
    <row r="79" spans="1:18" ht="15.75" customHeight="1">
      <c r="A79" s="762">
        <v>30</v>
      </c>
      <c r="B79" s="734" t="str">
        <f t="shared" ref="B79" si="7">B77</f>
        <v>R5</v>
      </c>
      <c r="C79" s="736"/>
      <c r="D79" s="737"/>
      <c r="E79" s="740"/>
      <c r="F79" s="741"/>
      <c r="G79" s="742"/>
      <c r="H79" s="754"/>
      <c r="I79" s="755"/>
      <c r="J79" s="755"/>
      <c r="K79" s="755"/>
      <c r="L79" s="755"/>
      <c r="M79" s="755"/>
      <c r="N79" s="755"/>
      <c r="O79" s="756"/>
      <c r="P79" s="746"/>
      <c r="Q79" s="748" t="s">
        <v>67</v>
      </c>
      <c r="R79" s="490"/>
    </row>
    <row r="80" spans="1:18" ht="15.75" customHeight="1">
      <c r="A80" s="762"/>
      <c r="B80" s="735"/>
      <c r="C80" s="738"/>
      <c r="D80" s="739"/>
      <c r="E80" s="743"/>
      <c r="F80" s="744"/>
      <c r="G80" s="745"/>
      <c r="H80" s="757"/>
      <c r="I80" s="758"/>
      <c r="J80" s="758"/>
      <c r="K80" s="758"/>
      <c r="L80" s="758"/>
      <c r="M80" s="758"/>
      <c r="N80" s="758"/>
      <c r="O80" s="759"/>
      <c r="P80" s="747"/>
      <c r="Q80" s="749"/>
      <c r="R80" s="490"/>
    </row>
    <row r="81" spans="1:18" ht="15.75" customHeight="1">
      <c r="A81" s="760">
        <v>31</v>
      </c>
      <c r="B81" s="734" t="str">
        <f t="shared" ref="B81" si="8">B79</f>
        <v>R5</v>
      </c>
      <c r="C81" s="736"/>
      <c r="D81" s="737"/>
      <c r="E81" s="740"/>
      <c r="F81" s="741"/>
      <c r="G81" s="742"/>
      <c r="H81" s="754"/>
      <c r="I81" s="755"/>
      <c r="J81" s="755"/>
      <c r="K81" s="755"/>
      <c r="L81" s="755"/>
      <c r="M81" s="755"/>
      <c r="N81" s="755"/>
      <c r="O81" s="756"/>
      <c r="P81" s="746"/>
      <c r="Q81" s="748" t="s">
        <v>67</v>
      </c>
      <c r="R81" s="490"/>
    </row>
    <row r="82" spans="1:18" ht="15.75" customHeight="1">
      <c r="A82" s="761"/>
      <c r="B82" s="735"/>
      <c r="C82" s="738"/>
      <c r="D82" s="739"/>
      <c r="E82" s="743"/>
      <c r="F82" s="744"/>
      <c r="G82" s="745"/>
      <c r="H82" s="757"/>
      <c r="I82" s="758"/>
      <c r="J82" s="758"/>
      <c r="K82" s="758"/>
      <c r="L82" s="758"/>
      <c r="M82" s="758"/>
      <c r="N82" s="758"/>
      <c r="O82" s="759"/>
      <c r="P82" s="747"/>
      <c r="Q82" s="749"/>
      <c r="R82" s="490"/>
    </row>
    <row r="83" spans="1:18" ht="15.75" customHeight="1">
      <c r="A83" s="762">
        <v>32</v>
      </c>
      <c r="B83" s="734" t="str">
        <f t="shared" ref="B83" si="9">B81</f>
        <v>R5</v>
      </c>
      <c r="C83" s="736"/>
      <c r="D83" s="737"/>
      <c r="E83" s="740"/>
      <c r="F83" s="741"/>
      <c r="G83" s="742"/>
      <c r="H83" s="754"/>
      <c r="I83" s="755"/>
      <c r="J83" s="755"/>
      <c r="K83" s="755"/>
      <c r="L83" s="755"/>
      <c r="M83" s="755"/>
      <c r="N83" s="755"/>
      <c r="O83" s="756"/>
      <c r="P83" s="746"/>
      <c r="Q83" s="748" t="s">
        <v>67</v>
      </c>
      <c r="R83" s="490"/>
    </row>
    <row r="84" spans="1:18" ht="15.75" customHeight="1">
      <c r="A84" s="762"/>
      <c r="B84" s="735"/>
      <c r="C84" s="738"/>
      <c r="D84" s="739"/>
      <c r="E84" s="743"/>
      <c r="F84" s="744"/>
      <c r="G84" s="745"/>
      <c r="H84" s="757"/>
      <c r="I84" s="758"/>
      <c r="J84" s="758"/>
      <c r="K84" s="758"/>
      <c r="L84" s="758"/>
      <c r="M84" s="758"/>
      <c r="N84" s="758"/>
      <c r="O84" s="759"/>
      <c r="P84" s="747"/>
      <c r="Q84" s="749"/>
      <c r="R84" s="490"/>
    </row>
    <row r="85" spans="1:18" ht="15.75" customHeight="1">
      <c r="A85" s="760">
        <v>33</v>
      </c>
      <c r="B85" s="734" t="str">
        <f t="shared" ref="B85" si="10">B83</f>
        <v>R5</v>
      </c>
      <c r="C85" s="736"/>
      <c r="D85" s="737"/>
      <c r="E85" s="740"/>
      <c r="F85" s="741"/>
      <c r="G85" s="742"/>
      <c r="H85" s="754"/>
      <c r="I85" s="755"/>
      <c r="J85" s="755"/>
      <c r="K85" s="755"/>
      <c r="L85" s="755"/>
      <c r="M85" s="755"/>
      <c r="N85" s="755"/>
      <c r="O85" s="756"/>
      <c r="P85" s="746"/>
      <c r="Q85" s="748" t="s">
        <v>67</v>
      </c>
      <c r="R85" s="490"/>
    </row>
    <row r="86" spans="1:18" ht="15.75" customHeight="1">
      <c r="A86" s="761"/>
      <c r="B86" s="735"/>
      <c r="C86" s="738"/>
      <c r="D86" s="739"/>
      <c r="E86" s="743"/>
      <c r="F86" s="744"/>
      <c r="G86" s="745"/>
      <c r="H86" s="757"/>
      <c r="I86" s="758"/>
      <c r="J86" s="758"/>
      <c r="K86" s="758"/>
      <c r="L86" s="758"/>
      <c r="M86" s="758"/>
      <c r="N86" s="758"/>
      <c r="O86" s="759"/>
      <c r="P86" s="747"/>
      <c r="Q86" s="749"/>
      <c r="R86" s="490"/>
    </row>
    <row r="87" spans="1:18" ht="15.75" customHeight="1">
      <c r="A87" s="762">
        <v>34</v>
      </c>
      <c r="B87" s="734" t="str">
        <f t="shared" ref="B87" si="11">B85</f>
        <v>R5</v>
      </c>
      <c r="C87" s="736"/>
      <c r="D87" s="737"/>
      <c r="E87" s="740"/>
      <c r="F87" s="741"/>
      <c r="G87" s="742"/>
      <c r="H87" s="754"/>
      <c r="I87" s="755"/>
      <c r="J87" s="755"/>
      <c r="K87" s="755"/>
      <c r="L87" s="755"/>
      <c r="M87" s="755"/>
      <c r="N87" s="755"/>
      <c r="O87" s="756"/>
      <c r="P87" s="746"/>
      <c r="Q87" s="748" t="s">
        <v>67</v>
      </c>
      <c r="R87" s="490"/>
    </row>
    <row r="88" spans="1:18" ht="15.75" customHeight="1">
      <c r="A88" s="762"/>
      <c r="B88" s="735"/>
      <c r="C88" s="738"/>
      <c r="D88" s="739"/>
      <c r="E88" s="743"/>
      <c r="F88" s="744"/>
      <c r="G88" s="745"/>
      <c r="H88" s="757"/>
      <c r="I88" s="758"/>
      <c r="J88" s="758"/>
      <c r="K88" s="758"/>
      <c r="L88" s="758"/>
      <c r="M88" s="758"/>
      <c r="N88" s="758"/>
      <c r="O88" s="759"/>
      <c r="P88" s="747"/>
      <c r="Q88" s="749"/>
      <c r="R88" s="490"/>
    </row>
    <row r="89" spans="1:18" ht="15.75" customHeight="1">
      <c r="A89" s="760">
        <v>35</v>
      </c>
      <c r="B89" s="734" t="str">
        <f t="shared" ref="B89" si="12">B87</f>
        <v>R5</v>
      </c>
      <c r="C89" s="736"/>
      <c r="D89" s="737"/>
      <c r="E89" s="740"/>
      <c r="F89" s="741"/>
      <c r="G89" s="742"/>
      <c r="H89" s="754"/>
      <c r="I89" s="755"/>
      <c r="J89" s="755"/>
      <c r="K89" s="755"/>
      <c r="L89" s="755"/>
      <c r="M89" s="755"/>
      <c r="N89" s="755"/>
      <c r="O89" s="756"/>
      <c r="P89" s="746"/>
      <c r="Q89" s="748" t="s">
        <v>67</v>
      </c>
      <c r="R89" s="490"/>
    </row>
    <row r="90" spans="1:18" ht="15.75" customHeight="1">
      <c r="A90" s="761"/>
      <c r="B90" s="735"/>
      <c r="C90" s="738"/>
      <c r="D90" s="739"/>
      <c r="E90" s="743"/>
      <c r="F90" s="744"/>
      <c r="G90" s="745"/>
      <c r="H90" s="757"/>
      <c r="I90" s="758"/>
      <c r="J90" s="758"/>
      <c r="K90" s="758"/>
      <c r="L90" s="758"/>
      <c r="M90" s="758"/>
      <c r="N90" s="758"/>
      <c r="O90" s="759"/>
      <c r="P90" s="747"/>
      <c r="Q90" s="749"/>
      <c r="R90" s="490"/>
    </row>
    <row r="91" spans="1:18" ht="15.75" customHeight="1">
      <c r="A91" s="762">
        <v>36</v>
      </c>
      <c r="B91" s="734" t="str">
        <f t="shared" ref="B91" si="13">B89</f>
        <v>R5</v>
      </c>
      <c r="C91" s="736"/>
      <c r="D91" s="737"/>
      <c r="E91" s="740"/>
      <c r="F91" s="741"/>
      <c r="G91" s="742"/>
      <c r="H91" s="754"/>
      <c r="I91" s="755"/>
      <c r="J91" s="755"/>
      <c r="K91" s="755"/>
      <c r="L91" s="755"/>
      <c r="M91" s="755"/>
      <c r="N91" s="755"/>
      <c r="O91" s="756"/>
      <c r="P91" s="746"/>
      <c r="Q91" s="748" t="s">
        <v>67</v>
      </c>
      <c r="R91" s="490"/>
    </row>
    <row r="92" spans="1:18" ht="15.75" customHeight="1">
      <c r="A92" s="762"/>
      <c r="B92" s="735"/>
      <c r="C92" s="738"/>
      <c r="D92" s="739"/>
      <c r="E92" s="743"/>
      <c r="F92" s="744"/>
      <c r="G92" s="745"/>
      <c r="H92" s="757"/>
      <c r="I92" s="758"/>
      <c r="J92" s="758"/>
      <c r="K92" s="758"/>
      <c r="L92" s="758"/>
      <c r="M92" s="758"/>
      <c r="N92" s="758"/>
      <c r="O92" s="759"/>
      <c r="P92" s="747"/>
      <c r="Q92" s="749"/>
      <c r="R92" s="490"/>
    </row>
    <row r="93" spans="1:18" ht="15.75" customHeight="1">
      <c r="A93" s="760">
        <v>37</v>
      </c>
      <c r="B93" s="734" t="str">
        <f t="shared" ref="B93" si="14">B91</f>
        <v>R5</v>
      </c>
      <c r="C93" s="736"/>
      <c r="D93" s="737"/>
      <c r="E93" s="740"/>
      <c r="F93" s="741"/>
      <c r="G93" s="742"/>
      <c r="H93" s="754"/>
      <c r="I93" s="755"/>
      <c r="J93" s="755"/>
      <c r="K93" s="755"/>
      <c r="L93" s="755"/>
      <c r="M93" s="755"/>
      <c r="N93" s="755"/>
      <c r="O93" s="756"/>
      <c r="P93" s="746"/>
      <c r="Q93" s="748" t="s">
        <v>67</v>
      </c>
      <c r="R93" s="490"/>
    </row>
    <row r="94" spans="1:18" ht="15.75" customHeight="1">
      <c r="A94" s="761"/>
      <c r="B94" s="735"/>
      <c r="C94" s="738"/>
      <c r="D94" s="739"/>
      <c r="E94" s="743"/>
      <c r="F94" s="744"/>
      <c r="G94" s="745"/>
      <c r="H94" s="757"/>
      <c r="I94" s="758"/>
      <c r="J94" s="758"/>
      <c r="K94" s="758"/>
      <c r="L94" s="758"/>
      <c r="M94" s="758"/>
      <c r="N94" s="758"/>
      <c r="O94" s="759"/>
      <c r="P94" s="747"/>
      <c r="Q94" s="749"/>
      <c r="R94" s="490"/>
    </row>
    <row r="95" spans="1:18" ht="15.75" customHeight="1">
      <c r="A95" s="762">
        <v>38</v>
      </c>
      <c r="B95" s="734" t="str">
        <f t="shared" ref="B95" si="15">B93</f>
        <v>R5</v>
      </c>
      <c r="C95" s="736"/>
      <c r="D95" s="737"/>
      <c r="E95" s="740"/>
      <c r="F95" s="741"/>
      <c r="G95" s="742"/>
      <c r="H95" s="754"/>
      <c r="I95" s="755"/>
      <c r="J95" s="755"/>
      <c r="K95" s="755"/>
      <c r="L95" s="755"/>
      <c r="M95" s="755"/>
      <c r="N95" s="755"/>
      <c r="O95" s="756"/>
      <c r="P95" s="746"/>
      <c r="Q95" s="748" t="s">
        <v>67</v>
      </c>
      <c r="R95" s="490"/>
    </row>
    <row r="96" spans="1:18" ht="15.75" customHeight="1">
      <c r="A96" s="762"/>
      <c r="B96" s="735"/>
      <c r="C96" s="738"/>
      <c r="D96" s="739"/>
      <c r="E96" s="743"/>
      <c r="F96" s="744"/>
      <c r="G96" s="745"/>
      <c r="H96" s="757"/>
      <c r="I96" s="758"/>
      <c r="J96" s="758"/>
      <c r="K96" s="758"/>
      <c r="L96" s="758"/>
      <c r="M96" s="758"/>
      <c r="N96" s="758"/>
      <c r="O96" s="759"/>
      <c r="P96" s="747"/>
      <c r="Q96" s="749"/>
      <c r="R96" s="490"/>
    </row>
    <row r="97" spans="1:20" ht="15.75" customHeight="1">
      <c r="A97" s="760">
        <v>39</v>
      </c>
      <c r="B97" s="734" t="str">
        <f t="shared" ref="B97" si="16">B95</f>
        <v>R5</v>
      </c>
      <c r="C97" s="736"/>
      <c r="D97" s="737"/>
      <c r="E97" s="740"/>
      <c r="F97" s="741"/>
      <c r="G97" s="742"/>
      <c r="H97" s="754"/>
      <c r="I97" s="755"/>
      <c r="J97" s="755"/>
      <c r="K97" s="755"/>
      <c r="L97" s="755"/>
      <c r="M97" s="755"/>
      <c r="N97" s="755"/>
      <c r="O97" s="756"/>
      <c r="P97" s="746"/>
      <c r="Q97" s="748" t="s">
        <v>67</v>
      </c>
      <c r="R97" s="490"/>
    </row>
    <row r="98" spans="1:20" ht="15.75" customHeight="1">
      <c r="A98" s="761"/>
      <c r="B98" s="735"/>
      <c r="C98" s="738"/>
      <c r="D98" s="739"/>
      <c r="E98" s="743"/>
      <c r="F98" s="744"/>
      <c r="G98" s="745"/>
      <c r="H98" s="757"/>
      <c r="I98" s="758"/>
      <c r="J98" s="758"/>
      <c r="K98" s="758"/>
      <c r="L98" s="758"/>
      <c r="M98" s="758"/>
      <c r="N98" s="758"/>
      <c r="O98" s="759"/>
      <c r="P98" s="747"/>
      <c r="Q98" s="749"/>
      <c r="R98" s="490"/>
    </row>
    <row r="99" spans="1:20" ht="15.75" customHeight="1">
      <c r="A99" s="684">
        <v>40</v>
      </c>
      <c r="B99" s="734" t="str">
        <f t="shared" ref="B99" si="17">B97</f>
        <v>R5</v>
      </c>
      <c r="C99" s="736"/>
      <c r="D99" s="737"/>
      <c r="E99" s="740"/>
      <c r="F99" s="741"/>
      <c r="G99" s="742"/>
      <c r="H99" s="754"/>
      <c r="I99" s="755"/>
      <c r="J99" s="755"/>
      <c r="K99" s="755"/>
      <c r="L99" s="755"/>
      <c r="M99" s="755"/>
      <c r="N99" s="755"/>
      <c r="O99" s="756"/>
      <c r="P99" s="746"/>
      <c r="Q99" s="748" t="s">
        <v>67</v>
      </c>
      <c r="R99" s="490"/>
    </row>
    <row r="100" spans="1:20" ht="15.75" customHeight="1">
      <c r="A100" s="682"/>
      <c r="B100" s="735"/>
      <c r="C100" s="738"/>
      <c r="D100" s="739"/>
      <c r="E100" s="743"/>
      <c r="F100" s="744"/>
      <c r="G100" s="745"/>
      <c r="H100" s="757"/>
      <c r="I100" s="758"/>
      <c r="J100" s="758"/>
      <c r="K100" s="758"/>
      <c r="L100" s="758"/>
      <c r="M100" s="758"/>
      <c r="N100" s="758"/>
      <c r="O100" s="759"/>
      <c r="P100" s="747"/>
      <c r="Q100" s="749"/>
      <c r="R100" s="490"/>
    </row>
    <row r="101" spans="1:20" ht="15.75" customHeight="1">
      <c r="A101" s="130" t="s">
        <v>27</v>
      </c>
      <c r="B101" s="752" t="s">
        <v>307</v>
      </c>
      <c r="C101" s="753"/>
      <c r="D101" s="753"/>
      <c r="E101" s="753"/>
      <c r="F101" s="753"/>
      <c r="G101" s="753"/>
      <c r="H101" s="753"/>
      <c r="I101" s="753"/>
      <c r="J101" s="753"/>
      <c r="K101" s="753"/>
      <c r="L101" s="753"/>
      <c r="M101" s="753"/>
      <c r="N101" s="753"/>
      <c r="O101" s="753"/>
      <c r="P101" s="753"/>
      <c r="Q101" s="563"/>
      <c r="R101" s="490"/>
    </row>
    <row r="102" spans="1:20" ht="15.75" customHeight="1">
      <c r="A102" s="130" t="s">
        <v>28</v>
      </c>
      <c r="B102" s="732" t="s">
        <v>475</v>
      </c>
      <c r="C102" s="732"/>
      <c r="D102" s="732"/>
      <c r="E102" s="732"/>
      <c r="F102" s="732"/>
      <c r="G102" s="732"/>
      <c r="H102" s="732"/>
      <c r="I102" s="732"/>
      <c r="J102" s="732"/>
      <c r="K102" s="732"/>
      <c r="L102" s="732"/>
      <c r="M102" s="732"/>
      <c r="N102" s="732"/>
      <c r="O102" s="732"/>
      <c r="P102" s="732"/>
      <c r="Q102" s="732"/>
      <c r="R102" s="490"/>
    </row>
    <row r="103" spans="1:20">
      <c r="A103" s="570"/>
      <c r="B103" s="732"/>
      <c r="C103" s="732"/>
      <c r="D103" s="732"/>
      <c r="E103" s="732"/>
      <c r="F103" s="732"/>
      <c r="G103" s="732"/>
      <c r="H103" s="732"/>
      <c r="I103" s="732"/>
      <c r="J103" s="732"/>
      <c r="K103" s="732"/>
      <c r="L103" s="732"/>
      <c r="M103" s="732"/>
      <c r="N103" s="732"/>
      <c r="O103" s="732"/>
      <c r="P103" s="732"/>
      <c r="Q103" s="732"/>
      <c r="R103" s="417"/>
    </row>
    <row r="104" spans="1:20">
      <c r="A104" s="570"/>
      <c r="B104" s="570"/>
      <c r="C104" s="570"/>
      <c r="D104" s="570"/>
      <c r="E104" s="570"/>
      <c r="F104" s="570"/>
      <c r="G104" s="570"/>
      <c r="H104" s="570"/>
      <c r="I104" s="570"/>
      <c r="J104" s="570"/>
      <c r="K104" s="570"/>
      <c r="L104" s="570"/>
      <c r="M104" s="570"/>
      <c r="N104" s="570"/>
      <c r="O104" s="570"/>
      <c r="P104" s="570"/>
      <c r="Q104" s="570"/>
      <c r="R104" s="417"/>
    </row>
    <row r="105" spans="1:20" ht="15.75" customHeight="1">
      <c r="A105" s="671" t="str">
        <f>CONCATENATE("（様式-",INDEX(発注者入力シート!$B$20:$G$24,MATCH(発注者入力シート!L6,発注者入力シート!$C$20:$C$24,0),4),"-２）")</f>
        <v>（様式-２-２）</v>
      </c>
      <c r="B105" s="671"/>
      <c r="C105" s="671"/>
      <c r="D105" s="671"/>
      <c r="E105" s="671"/>
      <c r="F105" s="671"/>
      <c r="Q105" s="122" t="str">
        <f>Q1</f>
        <v>【令和５年度完成工事分】</v>
      </c>
      <c r="R105" s="417"/>
      <c r="S105" s="4" t="s">
        <v>202</v>
      </c>
      <c r="T105" s="4"/>
    </row>
    <row r="106" spans="1:20" ht="15.75" customHeight="1">
      <c r="A106" s="671" t="str">
        <f>CONCATENATE("評価項目",INDEX(発注者入力シート!$B$20:$G$24,MATCH(発注者入力シート!L6,発注者入力シート!$C$20:$C$24,0),5),"-",INDEX(発注者入力シート!$B$20:$G$24,MATCH(発注者入力シート!L6,発注者入力シート!$C$20:$C$24,0),6))</f>
        <v>評価項目（１）-①</v>
      </c>
      <c r="B106" s="671"/>
      <c r="C106" s="671"/>
      <c r="D106" s="671"/>
      <c r="E106" s="671"/>
      <c r="S106" s="4" t="s">
        <v>203</v>
      </c>
      <c r="T106" s="4"/>
    </row>
    <row r="107" spans="1:20" ht="15.75" customHeight="1">
      <c r="A107" s="772" t="s">
        <v>66</v>
      </c>
      <c r="B107" s="772"/>
      <c r="C107" s="772"/>
      <c r="D107" s="772"/>
      <c r="E107" s="772"/>
      <c r="F107" s="772"/>
      <c r="G107" s="772"/>
      <c r="H107" s="772"/>
      <c r="I107" s="772"/>
      <c r="J107" s="772"/>
      <c r="K107" s="772"/>
      <c r="L107" s="772"/>
      <c r="M107" s="772"/>
      <c r="N107" s="772"/>
      <c r="O107" s="772"/>
      <c r="P107" s="772"/>
      <c r="Q107" s="772"/>
      <c r="R107" s="169"/>
      <c r="S107" s="98"/>
      <c r="T107" s="4" t="s">
        <v>210</v>
      </c>
    </row>
    <row r="108" spans="1:20" ht="15.75" customHeight="1">
      <c r="H108" s="733" t="s">
        <v>146</v>
      </c>
      <c r="I108" s="733"/>
      <c r="J108" s="733"/>
      <c r="K108" s="680" t="str">
        <f>IF(企業入力シート!C7="","",企業入力シート!C7)</f>
        <v>〇〇建設</v>
      </c>
      <c r="L108" s="680"/>
      <c r="M108" s="680"/>
      <c r="N108" s="680"/>
      <c r="O108" s="680"/>
      <c r="P108" s="680"/>
      <c r="Q108" s="680"/>
      <c r="S108" s="87"/>
      <c r="T108" s="4" t="s">
        <v>205</v>
      </c>
    </row>
    <row r="109" spans="1:20" ht="15.75" customHeight="1">
      <c r="R109" s="163"/>
      <c r="S109" s="123"/>
      <c r="T109" s="4"/>
    </row>
    <row r="110" spans="1:20" ht="15.75" customHeight="1">
      <c r="R110" s="163"/>
      <c r="S110" s="4" t="s">
        <v>206</v>
      </c>
      <c r="T110" s="4"/>
    </row>
    <row r="111" spans="1:20" ht="15.75" customHeight="1">
      <c r="A111" s="559" t="s">
        <v>11</v>
      </c>
      <c r="B111" s="558" t="s">
        <v>13</v>
      </c>
      <c r="C111" s="763" t="s">
        <v>15</v>
      </c>
      <c r="D111" s="763"/>
      <c r="E111" s="760" t="s">
        <v>16</v>
      </c>
      <c r="F111" s="763"/>
      <c r="G111" s="765"/>
      <c r="H111" s="760" t="s">
        <v>17</v>
      </c>
      <c r="I111" s="763"/>
      <c r="J111" s="763"/>
      <c r="K111" s="763"/>
      <c r="L111" s="763"/>
      <c r="M111" s="763"/>
      <c r="N111" s="763"/>
      <c r="O111" s="765"/>
      <c r="P111" s="760" t="s">
        <v>31</v>
      </c>
      <c r="Q111" s="765"/>
      <c r="R111" s="212"/>
      <c r="S111" s="89"/>
      <c r="T111" s="4" t="s">
        <v>207</v>
      </c>
    </row>
    <row r="112" spans="1:20" ht="15.75" customHeight="1">
      <c r="A112" s="560" t="s">
        <v>12</v>
      </c>
      <c r="B112" s="127" t="s">
        <v>14</v>
      </c>
      <c r="C112" s="764"/>
      <c r="D112" s="764"/>
      <c r="E112" s="766" t="s">
        <v>386</v>
      </c>
      <c r="F112" s="767"/>
      <c r="G112" s="768"/>
      <c r="H112" s="761"/>
      <c r="I112" s="770"/>
      <c r="J112" s="770"/>
      <c r="K112" s="770"/>
      <c r="L112" s="770"/>
      <c r="M112" s="770"/>
      <c r="N112" s="770"/>
      <c r="O112" s="771"/>
      <c r="P112" s="762" t="s">
        <v>30</v>
      </c>
      <c r="Q112" s="769"/>
      <c r="S112" s="90"/>
      <c r="T112" s="4" t="s">
        <v>205</v>
      </c>
    </row>
    <row r="113" spans="1:20" ht="15.75" customHeight="1">
      <c r="A113" s="760">
        <v>41</v>
      </c>
      <c r="B113" s="734" t="str">
        <f>B99</f>
        <v>R5</v>
      </c>
      <c r="C113" s="736"/>
      <c r="D113" s="737"/>
      <c r="E113" s="740"/>
      <c r="F113" s="741"/>
      <c r="G113" s="742"/>
      <c r="H113" s="754"/>
      <c r="I113" s="755"/>
      <c r="J113" s="755"/>
      <c r="K113" s="755"/>
      <c r="L113" s="755"/>
      <c r="M113" s="755"/>
      <c r="N113" s="755"/>
      <c r="O113" s="756"/>
      <c r="P113" s="746"/>
      <c r="Q113" s="748" t="s">
        <v>67</v>
      </c>
      <c r="S113" s="4"/>
      <c r="T113" s="4"/>
    </row>
    <row r="114" spans="1:20" ht="15.75" customHeight="1">
      <c r="A114" s="761"/>
      <c r="B114" s="735"/>
      <c r="C114" s="738"/>
      <c r="D114" s="739"/>
      <c r="E114" s="743"/>
      <c r="F114" s="744"/>
      <c r="G114" s="745"/>
      <c r="H114" s="757"/>
      <c r="I114" s="758"/>
      <c r="J114" s="758"/>
      <c r="K114" s="758"/>
      <c r="L114" s="758"/>
      <c r="M114" s="758"/>
      <c r="N114" s="758"/>
      <c r="O114" s="759"/>
      <c r="P114" s="747"/>
      <c r="Q114" s="749"/>
      <c r="R114" s="490"/>
      <c r="S114" s="100" t="s">
        <v>208</v>
      </c>
      <c r="T114" s="4"/>
    </row>
    <row r="115" spans="1:20" ht="15.75" customHeight="1">
      <c r="A115" s="762">
        <v>42</v>
      </c>
      <c r="B115" s="734" t="str">
        <f>B113</f>
        <v>R5</v>
      </c>
      <c r="C115" s="736"/>
      <c r="D115" s="737"/>
      <c r="E115" s="740"/>
      <c r="F115" s="741"/>
      <c r="G115" s="742"/>
      <c r="H115" s="754"/>
      <c r="I115" s="755"/>
      <c r="J115" s="755"/>
      <c r="K115" s="755"/>
      <c r="L115" s="755"/>
      <c r="M115" s="755"/>
      <c r="N115" s="755"/>
      <c r="O115" s="756"/>
      <c r="P115" s="746"/>
      <c r="Q115" s="748" t="s">
        <v>67</v>
      </c>
      <c r="R115" s="490"/>
      <c r="S115" s="100" t="s">
        <v>209</v>
      </c>
      <c r="T115" s="4"/>
    </row>
    <row r="116" spans="1:20" ht="15.75" customHeight="1">
      <c r="A116" s="762"/>
      <c r="B116" s="735"/>
      <c r="C116" s="738"/>
      <c r="D116" s="739"/>
      <c r="E116" s="743"/>
      <c r="F116" s="744"/>
      <c r="G116" s="745"/>
      <c r="H116" s="757"/>
      <c r="I116" s="758"/>
      <c r="J116" s="758"/>
      <c r="K116" s="758"/>
      <c r="L116" s="758"/>
      <c r="M116" s="758"/>
      <c r="N116" s="758"/>
      <c r="O116" s="759"/>
      <c r="P116" s="747"/>
      <c r="Q116" s="749"/>
      <c r="R116" s="490"/>
      <c r="S116" s="100" t="s">
        <v>433</v>
      </c>
    </row>
    <row r="117" spans="1:20" ht="15.75" customHeight="1">
      <c r="A117" s="760">
        <v>43</v>
      </c>
      <c r="B117" s="734" t="str">
        <f t="shared" ref="B117" si="18">B115</f>
        <v>R5</v>
      </c>
      <c r="C117" s="736"/>
      <c r="D117" s="737"/>
      <c r="E117" s="740"/>
      <c r="F117" s="741"/>
      <c r="G117" s="742"/>
      <c r="H117" s="754"/>
      <c r="I117" s="755"/>
      <c r="J117" s="755"/>
      <c r="K117" s="755"/>
      <c r="L117" s="755"/>
      <c r="M117" s="755"/>
      <c r="N117" s="755"/>
      <c r="O117" s="756"/>
      <c r="P117" s="746"/>
      <c r="Q117" s="748" t="s">
        <v>67</v>
      </c>
      <c r="R117" s="490"/>
    </row>
    <row r="118" spans="1:20" ht="15.75" customHeight="1">
      <c r="A118" s="761"/>
      <c r="B118" s="735"/>
      <c r="C118" s="738"/>
      <c r="D118" s="739"/>
      <c r="E118" s="743"/>
      <c r="F118" s="744"/>
      <c r="G118" s="745"/>
      <c r="H118" s="757"/>
      <c r="I118" s="758"/>
      <c r="J118" s="758"/>
      <c r="K118" s="758"/>
      <c r="L118" s="758"/>
      <c r="M118" s="758"/>
      <c r="N118" s="758"/>
      <c r="O118" s="759"/>
      <c r="P118" s="747"/>
      <c r="Q118" s="749"/>
      <c r="R118" s="490"/>
    </row>
    <row r="119" spans="1:20" ht="15.75" customHeight="1">
      <c r="A119" s="762">
        <v>44</v>
      </c>
      <c r="B119" s="734" t="str">
        <f t="shared" ref="B119" si="19">B117</f>
        <v>R5</v>
      </c>
      <c r="C119" s="736"/>
      <c r="D119" s="737"/>
      <c r="E119" s="740"/>
      <c r="F119" s="741"/>
      <c r="G119" s="742"/>
      <c r="H119" s="754"/>
      <c r="I119" s="755"/>
      <c r="J119" s="755"/>
      <c r="K119" s="755"/>
      <c r="L119" s="755"/>
      <c r="M119" s="755"/>
      <c r="N119" s="755"/>
      <c r="O119" s="756"/>
      <c r="P119" s="746"/>
      <c r="Q119" s="748" t="s">
        <v>67</v>
      </c>
      <c r="R119" s="490"/>
    </row>
    <row r="120" spans="1:20" ht="15.75" customHeight="1">
      <c r="A120" s="762"/>
      <c r="B120" s="735"/>
      <c r="C120" s="738"/>
      <c r="D120" s="739"/>
      <c r="E120" s="743"/>
      <c r="F120" s="744"/>
      <c r="G120" s="745"/>
      <c r="H120" s="757"/>
      <c r="I120" s="758"/>
      <c r="J120" s="758"/>
      <c r="K120" s="758"/>
      <c r="L120" s="758"/>
      <c r="M120" s="758"/>
      <c r="N120" s="758"/>
      <c r="O120" s="759"/>
      <c r="P120" s="747"/>
      <c r="Q120" s="749"/>
      <c r="R120" s="490"/>
    </row>
    <row r="121" spans="1:20" ht="15.75" customHeight="1">
      <c r="A121" s="760">
        <v>45</v>
      </c>
      <c r="B121" s="734" t="str">
        <f t="shared" ref="B121" si="20">B119</f>
        <v>R5</v>
      </c>
      <c r="C121" s="736"/>
      <c r="D121" s="737"/>
      <c r="E121" s="740"/>
      <c r="F121" s="741"/>
      <c r="G121" s="742"/>
      <c r="H121" s="754"/>
      <c r="I121" s="755"/>
      <c r="J121" s="755"/>
      <c r="K121" s="755"/>
      <c r="L121" s="755"/>
      <c r="M121" s="755"/>
      <c r="N121" s="755"/>
      <c r="O121" s="756"/>
      <c r="P121" s="746"/>
      <c r="Q121" s="748" t="s">
        <v>67</v>
      </c>
      <c r="R121" s="490"/>
    </row>
    <row r="122" spans="1:20" ht="15.75" customHeight="1">
      <c r="A122" s="761"/>
      <c r="B122" s="735"/>
      <c r="C122" s="738"/>
      <c r="D122" s="739"/>
      <c r="E122" s="743"/>
      <c r="F122" s="744"/>
      <c r="G122" s="745"/>
      <c r="H122" s="757"/>
      <c r="I122" s="758"/>
      <c r="J122" s="758"/>
      <c r="K122" s="758"/>
      <c r="L122" s="758"/>
      <c r="M122" s="758"/>
      <c r="N122" s="758"/>
      <c r="O122" s="759"/>
      <c r="P122" s="747"/>
      <c r="Q122" s="749"/>
      <c r="R122" s="490"/>
    </row>
    <row r="123" spans="1:20" ht="15.75" customHeight="1">
      <c r="A123" s="762">
        <v>46</v>
      </c>
      <c r="B123" s="734" t="str">
        <f t="shared" ref="B123" si="21">B121</f>
        <v>R5</v>
      </c>
      <c r="C123" s="736"/>
      <c r="D123" s="737"/>
      <c r="E123" s="740"/>
      <c r="F123" s="741"/>
      <c r="G123" s="742"/>
      <c r="H123" s="754"/>
      <c r="I123" s="755"/>
      <c r="J123" s="755"/>
      <c r="K123" s="755"/>
      <c r="L123" s="755"/>
      <c r="M123" s="755"/>
      <c r="N123" s="755"/>
      <c r="O123" s="756"/>
      <c r="P123" s="746"/>
      <c r="Q123" s="748" t="s">
        <v>67</v>
      </c>
      <c r="R123" s="490"/>
    </row>
    <row r="124" spans="1:20" ht="15.75" customHeight="1">
      <c r="A124" s="762"/>
      <c r="B124" s="735"/>
      <c r="C124" s="738"/>
      <c r="D124" s="739"/>
      <c r="E124" s="743"/>
      <c r="F124" s="744"/>
      <c r="G124" s="745"/>
      <c r="H124" s="757"/>
      <c r="I124" s="758"/>
      <c r="J124" s="758"/>
      <c r="K124" s="758"/>
      <c r="L124" s="758"/>
      <c r="M124" s="758"/>
      <c r="N124" s="758"/>
      <c r="O124" s="759"/>
      <c r="P124" s="747"/>
      <c r="Q124" s="749"/>
      <c r="R124" s="490"/>
    </row>
    <row r="125" spans="1:20" ht="15.75" customHeight="1">
      <c r="A125" s="760">
        <v>47</v>
      </c>
      <c r="B125" s="734" t="str">
        <f t="shared" ref="B125" si="22">B123</f>
        <v>R5</v>
      </c>
      <c r="C125" s="736"/>
      <c r="D125" s="737"/>
      <c r="E125" s="740"/>
      <c r="F125" s="741"/>
      <c r="G125" s="742"/>
      <c r="H125" s="754"/>
      <c r="I125" s="755"/>
      <c r="J125" s="755"/>
      <c r="K125" s="755"/>
      <c r="L125" s="755"/>
      <c r="M125" s="755"/>
      <c r="N125" s="755"/>
      <c r="O125" s="756"/>
      <c r="P125" s="746"/>
      <c r="Q125" s="748" t="s">
        <v>67</v>
      </c>
      <c r="R125" s="490"/>
    </row>
    <row r="126" spans="1:20" ht="15.75" customHeight="1">
      <c r="A126" s="761"/>
      <c r="B126" s="735"/>
      <c r="C126" s="738"/>
      <c r="D126" s="739"/>
      <c r="E126" s="743"/>
      <c r="F126" s="744"/>
      <c r="G126" s="745"/>
      <c r="H126" s="757"/>
      <c r="I126" s="758"/>
      <c r="J126" s="758"/>
      <c r="K126" s="758"/>
      <c r="L126" s="758"/>
      <c r="M126" s="758"/>
      <c r="N126" s="758"/>
      <c r="O126" s="759"/>
      <c r="P126" s="747"/>
      <c r="Q126" s="749"/>
      <c r="R126" s="490"/>
    </row>
    <row r="127" spans="1:20" ht="15.75" customHeight="1">
      <c r="A127" s="762">
        <v>48</v>
      </c>
      <c r="B127" s="734" t="str">
        <f t="shared" ref="B127" si="23">B125</f>
        <v>R5</v>
      </c>
      <c r="C127" s="736"/>
      <c r="D127" s="737"/>
      <c r="E127" s="740"/>
      <c r="F127" s="741"/>
      <c r="G127" s="742"/>
      <c r="H127" s="754"/>
      <c r="I127" s="755"/>
      <c r="J127" s="755"/>
      <c r="K127" s="755"/>
      <c r="L127" s="755"/>
      <c r="M127" s="755"/>
      <c r="N127" s="755"/>
      <c r="O127" s="756"/>
      <c r="P127" s="746"/>
      <c r="Q127" s="748" t="s">
        <v>67</v>
      </c>
      <c r="R127" s="490"/>
    </row>
    <row r="128" spans="1:20" ht="15.75" customHeight="1">
      <c r="A128" s="762"/>
      <c r="B128" s="735"/>
      <c r="C128" s="738"/>
      <c r="D128" s="739"/>
      <c r="E128" s="743"/>
      <c r="F128" s="744"/>
      <c r="G128" s="745"/>
      <c r="H128" s="757"/>
      <c r="I128" s="758"/>
      <c r="J128" s="758"/>
      <c r="K128" s="758"/>
      <c r="L128" s="758"/>
      <c r="M128" s="758"/>
      <c r="N128" s="758"/>
      <c r="O128" s="759"/>
      <c r="P128" s="747"/>
      <c r="Q128" s="749"/>
      <c r="R128" s="490"/>
    </row>
    <row r="129" spans="1:18" ht="15.75" customHeight="1">
      <c r="A129" s="760">
        <v>49</v>
      </c>
      <c r="B129" s="734" t="str">
        <f t="shared" ref="B129" si="24">B127</f>
        <v>R5</v>
      </c>
      <c r="C129" s="736"/>
      <c r="D129" s="737"/>
      <c r="E129" s="740"/>
      <c r="F129" s="741"/>
      <c r="G129" s="742"/>
      <c r="H129" s="754"/>
      <c r="I129" s="755"/>
      <c r="J129" s="755"/>
      <c r="K129" s="755"/>
      <c r="L129" s="755"/>
      <c r="M129" s="755"/>
      <c r="N129" s="755"/>
      <c r="O129" s="756"/>
      <c r="P129" s="746"/>
      <c r="Q129" s="748" t="s">
        <v>67</v>
      </c>
      <c r="R129" s="490"/>
    </row>
    <row r="130" spans="1:18" ht="15.75" customHeight="1">
      <c r="A130" s="761"/>
      <c r="B130" s="735"/>
      <c r="C130" s="738"/>
      <c r="D130" s="739"/>
      <c r="E130" s="743"/>
      <c r="F130" s="744"/>
      <c r="G130" s="745"/>
      <c r="H130" s="757"/>
      <c r="I130" s="758"/>
      <c r="J130" s="758"/>
      <c r="K130" s="758"/>
      <c r="L130" s="758"/>
      <c r="M130" s="758"/>
      <c r="N130" s="758"/>
      <c r="O130" s="759"/>
      <c r="P130" s="747"/>
      <c r="Q130" s="749"/>
      <c r="R130" s="490"/>
    </row>
    <row r="131" spans="1:18" ht="15.75" customHeight="1">
      <c r="A131" s="762">
        <v>50</v>
      </c>
      <c r="B131" s="734" t="str">
        <f t="shared" ref="B131" si="25">B129</f>
        <v>R5</v>
      </c>
      <c r="C131" s="736"/>
      <c r="D131" s="737"/>
      <c r="E131" s="740"/>
      <c r="F131" s="741"/>
      <c r="G131" s="742"/>
      <c r="H131" s="754"/>
      <c r="I131" s="755"/>
      <c r="J131" s="755"/>
      <c r="K131" s="755"/>
      <c r="L131" s="755"/>
      <c r="M131" s="755"/>
      <c r="N131" s="755"/>
      <c r="O131" s="756"/>
      <c r="P131" s="746"/>
      <c r="Q131" s="748" t="s">
        <v>67</v>
      </c>
      <c r="R131" s="490"/>
    </row>
    <row r="132" spans="1:18" ht="15.75" customHeight="1">
      <c r="A132" s="762"/>
      <c r="B132" s="735"/>
      <c r="C132" s="738"/>
      <c r="D132" s="739"/>
      <c r="E132" s="743"/>
      <c r="F132" s="744"/>
      <c r="G132" s="745"/>
      <c r="H132" s="757"/>
      <c r="I132" s="758"/>
      <c r="J132" s="758"/>
      <c r="K132" s="758"/>
      <c r="L132" s="758"/>
      <c r="M132" s="758"/>
      <c r="N132" s="758"/>
      <c r="O132" s="759"/>
      <c r="P132" s="747"/>
      <c r="Q132" s="749"/>
      <c r="R132" s="490"/>
    </row>
    <row r="133" spans="1:18" ht="15.75" customHeight="1">
      <c r="A133" s="760">
        <v>51</v>
      </c>
      <c r="B133" s="734" t="str">
        <f t="shared" ref="B133" si="26">B131</f>
        <v>R5</v>
      </c>
      <c r="C133" s="736"/>
      <c r="D133" s="737"/>
      <c r="E133" s="740"/>
      <c r="F133" s="741"/>
      <c r="G133" s="742"/>
      <c r="H133" s="754"/>
      <c r="I133" s="755"/>
      <c r="J133" s="755"/>
      <c r="K133" s="755"/>
      <c r="L133" s="755"/>
      <c r="M133" s="755"/>
      <c r="N133" s="755"/>
      <c r="O133" s="756"/>
      <c r="P133" s="746"/>
      <c r="Q133" s="748" t="s">
        <v>67</v>
      </c>
      <c r="R133" s="490"/>
    </row>
    <row r="134" spans="1:18" ht="15.75" customHeight="1">
      <c r="A134" s="761"/>
      <c r="B134" s="735"/>
      <c r="C134" s="738"/>
      <c r="D134" s="739"/>
      <c r="E134" s="743"/>
      <c r="F134" s="744"/>
      <c r="G134" s="745"/>
      <c r="H134" s="757"/>
      <c r="I134" s="758"/>
      <c r="J134" s="758"/>
      <c r="K134" s="758"/>
      <c r="L134" s="758"/>
      <c r="M134" s="758"/>
      <c r="N134" s="758"/>
      <c r="O134" s="759"/>
      <c r="P134" s="747"/>
      <c r="Q134" s="749"/>
      <c r="R134" s="490"/>
    </row>
    <row r="135" spans="1:18" ht="15.75" customHeight="1">
      <c r="A135" s="762">
        <v>52</v>
      </c>
      <c r="B135" s="734" t="str">
        <f t="shared" ref="B135" si="27">B133</f>
        <v>R5</v>
      </c>
      <c r="C135" s="736"/>
      <c r="D135" s="737"/>
      <c r="E135" s="740"/>
      <c r="F135" s="741"/>
      <c r="G135" s="742"/>
      <c r="H135" s="754"/>
      <c r="I135" s="755"/>
      <c r="J135" s="755"/>
      <c r="K135" s="755"/>
      <c r="L135" s="755"/>
      <c r="M135" s="755"/>
      <c r="N135" s="755"/>
      <c r="O135" s="756"/>
      <c r="P135" s="746"/>
      <c r="Q135" s="748" t="s">
        <v>67</v>
      </c>
      <c r="R135" s="490"/>
    </row>
    <row r="136" spans="1:18" ht="15.75" customHeight="1">
      <c r="A136" s="762"/>
      <c r="B136" s="735"/>
      <c r="C136" s="738"/>
      <c r="D136" s="739"/>
      <c r="E136" s="743"/>
      <c r="F136" s="744"/>
      <c r="G136" s="745"/>
      <c r="H136" s="757"/>
      <c r="I136" s="758"/>
      <c r="J136" s="758"/>
      <c r="K136" s="758"/>
      <c r="L136" s="758"/>
      <c r="M136" s="758"/>
      <c r="N136" s="758"/>
      <c r="O136" s="759"/>
      <c r="P136" s="747"/>
      <c r="Q136" s="749"/>
      <c r="R136" s="490"/>
    </row>
    <row r="137" spans="1:18" ht="15.75" customHeight="1">
      <c r="A137" s="760">
        <v>53</v>
      </c>
      <c r="B137" s="734" t="str">
        <f t="shared" ref="B137" si="28">B135</f>
        <v>R5</v>
      </c>
      <c r="C137" s="736"/>
      <c r="D137" s="737"/>
      <c r="E137" s="740"/>
      <c r="F137" s="741"/>
      <c r="G137" s="742"/>
      <c r="H137" s="754"/>
      <c r="I137" s="755"/>
      <c r="J137" s="755"/>
      <c r="K137" s="755"/>
      <c r="L137" s="755"/>
      <c r="M137" s="755"/>
      <c r="N137" s="755"/>
      <c r="O137" s="756"/>
      <c r="P137" s="746"/>
      <c r="Q137" s="748" t="s">
        <v>67</v>
      </c>
      <c r="R137" s="490"/>
    </row>
    <row r="138" spans="1:18" ht="15.75" customHeight="1">
      <c r="A138" s="761"/>
      <c r="B138" s="735"/>
      <c r="C138" s="738"/>
      <c r="D138" s="739"/>
      <c r="E138" s="743"/>
      <c r="F138" s="744"/>
      <c r="G138" s="745"/>
      <c r="H138" s="757"/>
      <c r="I138" s="758"/>
      <c r="J138" s="758"/>
      <c r="K138" s="758"/>
      <c r="L138" s="758"/>
      <c r="M138" s="758"/>
      <c r="N138" s="758"/>
      <c r="O138" s="759"/>
      <c r="P138" s="747"/>
      <c r="Q138" s="749"/>
      <c r="R138" s="490"/>
    </row>
    <row r="139" spans="1:18" ht="15.75" customHeight="1">
      <c r="A139" s="762">
        <v>54</v>
      </c>
      <c r="B139" s="734" t="str">
        <f t="shared" ref="B139" si="29">B137</f>
        <v>R5</v>
      </c>
      <c r="C139" s="736"/>
      <c r="D139" s="737"/>
      <c r="E139" s="740"/>
      <c r="F139" s="741"/>
      <c r="G139" s="742"/>
      <c r="H139" s="754"/>
      <c r="I139" s="755"/>
      <c r="J139" s="755"/>
      <c r="K139" s="755"/>
      <c r="L139" s="755"/>
      <c r="M139" s="755"/>
      <c r="N139" s="755"/>
      <c r="O139" s="756"/>
      <c r="P139" s="746"/>
      <c r="Q139" s="748" t="s">
        <v>67</v>
      </c>
      <c r="R139" s="490"/>
    </row>
    <row r="140" spans="1:18" ht="15.75" customHeight="1">
      <c r="A140" s="762"/>
      <c r="B140" s="735"/>
      <c r="C140" s="738"/>
      <c r="D140" s="739"/>
      <c r="E140" s="743"/>
      <c r="F140" s="744"/>
      <c r="G140" s="745"/>
      <c r="H140" s="757"/>
      <c r="I140" s="758"/>
      <c r="J140" s="758"/>
      <c r="K140" s="758"/>
      <c r="L140" s="758"/>
      <c r="M140" s="758"/>
      <c r="N140" s="758"/>
      <c r="O140" s="759"/>
      <c r="P140" s="747"/>
      <c r="Q140" s="749"/>
      <c r="R140" s="490"/>
    </row>
    <row r="141" spans="1:18" ht="15.75" customHeight="1">
      <c r="A141" s="760">
        <v>55</v>
      </c>
      <c r="B141" s="734" t="str">
        <f t="shared" ref="B141" si="30">B139</f>
        <v>R5</v>
      </c>
      <c r="C141" s="736"/>
      <c r="D141" s="737"/>
      <c r="E141" s="740"/>
      <c r="F141" s="741"/>
      <c r="G141" s="742"/>
      <c r="H141" s="754"/>
      <c r="I141" s="755"/>
      <c r="J141" s="755"/>
      <c r="K141" s="755"/>
      <c r="L141" s="755"/>
      <c r="M141" s="755"/>
      <c r="N141" s="755"/>
      <c r="O141" s="756"/>
      <c r="P141" s="746"/>
      <c r="Q141" s="748" t="s">
        <v>67</v>
      </c>
      <c r="R141" s="490"/>
    </row>
    <row r="142" spans="1:18" ht="15.75" customHeight="1">
      <c r="A142" s="761"/>
      <c r="B142" s="735"/>
      <c r="C142" s="738"/>
      <c r="D142" s="739"/>
      <c r="E142" s="743"/>
      <c r="F142" s="744"/>
      <c r="G142" s="745"/>
      <c r="H142" s="757"/>
      <c r="I142" s="758"/>
      <c r="J142" s="758"/>
      <c r="K142" s="758"/>
      <c r="L142" s="758"/>
      <c r="M142" s="758"/>
      <c r="N142" s="758"/>
      <c r="O142" s="759"/>
      <c r="P142" s="747"/>
      <c r="Q142" s="749"/>
      <c r="R142" s="490"/>
    </row>
    <row r="143" spans="1:18" ht="15.75" customHeight="1">
      <c r="A143" s="762">
        <v>56</v>
      </c>
      <c r="B143" s="734" t="str">
        <f t="shared" ref="B143" si="31">B141</f>
        <v>R5</v>
      </c>
      <c r="C143" s="736"/>
      <c r="D143" s="737"/>
      <c r="E143" s="740"/>
      <c r="F143" s="741"/>
      <c r="G143" s="742"/>
      <c r="H143" s="754"/>
      <c r="I143" s="755"/>
      <c r="J143" s="755"/>
      <c r="K143" s="755"/>
      <c r="L143" s="755"/>
      <c r="M143" s="755"/>
      <c r="N143" s="755"/>
      <c r="O143" s="756"/>
      <c r="P143" s="746"/>
      <c r="Q143" s="748" t="s">
        <v>67</v>
      </c>
      <c r="R143" s="490"/>
    </row>
    <row r="144" spans="1:18" ht="15.75" customHeight="1">
      <c r="A144" s="762"/>
      <c r="B144" s="735"/>
      <c r="C144" s="738"/>
      <c r="D144" s="739"/>
      <c r="E144" s="743"/>
      <c r="F144" s="744"/>
      <c r="G144" s="745"/>
      <c r="H144" s="757"/>
      <c r="I144" s="758"/>
      <c r="J144" s="758"/>
      <c r="K144" s="758"/>
      <c r="L144" s="758"/>
      <c r="M144" s="758"/>
      <c r="N144" s="758"/>
      <c r="O144" s="759"/>
      <c r="P144" s="747"/>
      <c r="Q144" s="749"/>
      <c r="R144" s="490"/>
    </row>
    <row r="145" spans="1:18" ht="15.75" customHeight="1">
      <c r="A145" s="760">
        <v>57</v>
      </c>
      <c r="B145" s="734" t="str">
        <f t="shared" ref="B145" si="32">B143</f>
        <v>R5</v>
      </c>
      <c r="C145" s="736"/>
      <c r="D145" s="737"/>
      <c r="E145" s="740"/>
      <c r="F145" s="741"/>
      <c r="G145" s="742"/>
      <c r="H145" s="754"/>
      <c r="I145" s="755"/>
      <c r="J145" s="755"/>
      <c r="K145" s="755"/>
      <c r="L145" s="755"/>
      <c r="M145" s="755"/>
      <c r="N145" s="755"/>
      <c r="O145" s="756"/>
      <c r="P145" s="746"/>
      <c r="Q145" s="748" t="s">
        <v>67</v>
      </c>
      <c r="R145" s="490"/>
    </row>
    <row r="146" spans="1:18" ht="15.75" customHeight="1">
      <c r="A146" s="761"/>
      <c r="B146" s="735"/>
      <c r="C146" s="738"/>
      <c r="D146" s="739"/>
      <c r="E146" s="743"/>
      <c r="F146" s="744"/>
      <c r="G146" s="745"/>
      <c r="H146" s="757"/>
      <c r="I146" s="758"/>
      <c r="J146" s="758"/>
      <c r="K146" s="758"/>
      <c r="L146" s="758"/>
      <c r="M146" s="758"/>
      <c r="N146" s="758"/>
      <c r="O146" s="759"/>
      <c r="P146" s="747"/>
      <c r="Q146" s="749"/>
      <c r="R146" s="490"/>
    </row>
    <row r="147" spans="1:18" ht="15.75" customHeight="1">
      <c r="A147" s="762">
        <v>58</v>
      </c>
      <c r="B147" s="734" t="str">
        <f t="shared" ref="B147" si="33">B145</f>
        <v>R5</v>
      </c>
      <c r="C147" s="736"/>
      <c r="D147" s="737"/>
      <c r="E147" s="740"/>
      <c r="F147" s="741"/>
      <c r="G147" s="742"/>
      <c r="H147" s="754"/>
      <c r="I147" s="755"/>
      <c r="J147" s="755"/>
      <c r="K147" s="755"/>
      <c r="L147" s="755"/>
      <c r="M147" s="755"/>
      <c r="N147" s="755"/>
      <c r="O147" s="756"/>
      <c r="P147" s="746"/>
      <c r="Q147" s="748" t="s">
        <v>67</v>
      </c>
      <c r="R147" s="490"/>
    </row>
    <row r="148" spans="1:18" ht="15.75" customHeight="1">
      <c r="A148" s="762"/>
      <c r="B148" s="735"/>
      <c r="C148" s="738"/>
      <c r="D148" s="739"/>
      <c r="E148" s="743"/>
      <c r="F148" s="744"/>
      <c r="G148" s="745"/>
      <c r="H148" s="757"/>
      <c r="I148" s="758"/>
      <c r="J148" s="758"/>
      <c r="K148" s="758"/>
      <c r="L148" s="758"/>
      <c r="M148" s="758"/>
      <c r="N148" s="758"/>
      <c r="O148" s="759"/>
      <c r="P148" s="747"/>
      <c r="Q148" s="749"/>
      <c r="R148" s="490"/>
    </row>
    <row r="149" spans="1:18" ht="15.75" customHeight="1">
      <c r="A149" s="760">
        <v>59</v>
      </c>
      <c r="B149" s="734" t="str">
        <f t="shared" ref="B149" si="34">B147</f>
        <v>R5</v>
      </c>
      <c r="C149" s="736"/>
      <c r="D149" s="737"/>
      <c r="E149" s="740"/>
      <c r="F149" s="741"/>
      <c r="G149" s="742"/>
      <c r="H149" s="754"/>
      <c r="I149" s="755"/>
      <c r="J149" s="755"/>
      <c r="K149" s="755"/>
      <c r="L149" s="755"/>
      <c r="M149" s="755"/>
      <c r="N149" s="755"/>
      <c r="O149" s="756"/>
      <c r="P149" s="746"/>
      <c r="Q149" s="748" t="s">
        <v>67</v>
      </c>
      <c r="R149" s="490"/>
    </row>
    <row r="150" spans="1:18" ht="15.75" customHeight="1">
      <c r="A150" s="761"/>
      <c r="B150" s="735"/>
      <c r="C150" s="738"/>
      <c r="D150" s="739"/>
      <c r="E150" s="743"/>
      <c r="F150" s="744"/>
      <c r="G150" s="745"/>
      <c r="H150" s="757"/>
      <c r="I150" s="758"/>
      <c r="J150" s="758"/>
      <c r="K150" s="758"/>
      <c r="L150" s="758"/>
      <c r="M150" s="758"/>
      <c r="N150" s="758"/>
      <c r="O150" s="759"/>
      <c r="P150" s="747"/>
      <c r="Q150" s="749"/>
      <c r="R150" s="490"/>
    </row>
    <row r="151" spans="1:18" ht="15.75" customHeight="1">
      <c r="A151" s="684">
        <v>60</v>
      </c>
      <c r="B151" s="734" t="str">
        <f t="shared" ref="B151" si="35">B149</f>
        <v>R5</v>
      </c>
      <c r="C151" s="736"/>
      <c r="D151" s="737"/>
      <c r="E151" s="740"/>
      <c r="F151" s="741"/>
      <c r="G151" s="742"/>
      <c r="H151" s="754"/>
      <c r="I151" s="755"/>
      <c r="J151" s="755"/>
      <c r="K151" s="755"/>
      <c r="L151" s="755"/>
      <c r="M151" s="755"/>
      <c r="N151" s="755"/>
      <c r="O151" s="756"/>
      <c r="P151" s="746"/>
      <c r="Q151" s="748" t="s">
        <v>67</v>
      </c>
      <c r="R151" s="490"/>
    </row>
    <row r="152" spans="1:18" ht="15.75" customHeight="1">
      <c r="A152" s="682"/>
      <c r="B152" s="735"/>
      <c r="C152" s="738"/>
      <c r="D152" s="739"/>
      <c r="E152" s="743"/>
      <c r="F152" s="744"/>
      <c r="G152" s="745"/>
      <c r="H152" s="757"/>
      <c r="I152" s="758"/>
      <c r="J152" s="758"/>
      <c r="K152" s="758"/>
      <c r="L152" s="758"/>
      <c r="M152" s="758"/>
      <c r="N152" s="758"/>
      <c r="O152" s="759"/>
      <c r="P152" s="747"/>
      <c r="Q152" s="749"/>
      <c r="R152" s="490"/>
    </row>
    <row r="153" spans="1:18" ht="15.75" customHeight="1">
      <c r="A153" s="130" t="s">
        <v>27</v>
      </c>
      <c r="B153" s="752" t="s">
        <v>307</v>
      </c>
      <c r="C153" s="753"/>
      <c r="D153" s="753"/>
      <c r="E153" s="753"/>
      <c r="F153" s="753"/>
      <c r="G153" s="753"/>
      <c r="H153" s="753"/>
      <c r="I153" s="753"/>
      <c r="J153" s="753"/>
      <c r="K153" s="753"/>
      <c r="L153" s="753"/>
      <c r="M153" s="753"/>
      <c r="N153" s="753"/>
      <c r="O153" s="753"/>
      <c r="P153" s="753"/>
      <c r="Q153" s="563"/>
      <c r="R153" s="490"/>
    </row>
    <row r="154" spans="1:18" ht="15.75" customHeight="1">
      <c r="A154" s="130" t="s">
        <v>28</v>
      </c>
      <c r="B154" s="732" t="s">
        <v>475</v>
      </c>
      <c r="C154" s="732"/>
      <c r="D154" s="732"/>
      <c r="E154" s="732"/>
      <c r="F154" s="732"/>
      <c r="G154" s="732"/>
      <c r="H154" s="732"/>
      <c r="I154" s="732"/>
      <c r="J154" s="732"/>
      <c r="K154" s="732"/>
      <c r="L154" s="732"/>
      <c r="M154" s="732"/>
      <c r="N154" s="732"/>
      <c r="O154" s="732"/>
      <c r="P154" s="732"/>
      <c r="Q154" s="732"/>
      <c r="R154" s="490"/>
    </row>
    <row r="155" spans="1:18" ht="15.75" customHeight="1">
      <c r="A155" s="130"/>
      <c r="B155" s="732"/>
      <c r="C155" s="732"/>
      <c r="D155" s="732"/>
      <c r="E155" s="732"/>
      <c r="F155" s="732"/>
      <c r="G155" s="732"/>
      <c r="H155" s="732"/>
      <c r="I155" s="732"/>
      <c r="J155" s="732"/>
      <c r="K155" s="732"/>
      <c r="L155" s="732"/>
      <c r="M155" s="732"/>
      <c r="N155" s="732"/>
      <c r="O155" s="732"/>
      <c r="P155" s="732"/>
      <c r="Q155" s="732"/>
      <c r="R155" s="490"/>
    </row>
    <row r="156" spans="1:18" ht="15.75" customHeight="1">
      <c r="B156" s="427"/>
      <c r="C156" s="427"/>
      <c r="D156" s="427"/>
      <c r="E156" s="427"/>
      <c r="F156" s="427"/>
      <c r="G156" s="427"/>
      <c r="H156" s="427"/>
      <c r="I156" s="427"/>
      <c r="J156" s="427"/>
      <c r="K156" s="427"/>
      <c r="L156" s="427"/>
      <c r="M156" s="427"/>
      <c r="N156" s="427"/>
      <c r="O156" s="427"/>
      <c r="P156" s="427"/>
      <c r="Q156" s="427"/>
      <c r="R156" s="490"/>
    </row>
    <row r="157" spans="1:18" s="570" customFormat="1">
      <c r="A157" s="491"/>
      <c r="B157" s="491"/>
      <c r="C157" s="491"/>
      <c r="D157" s="491"/>
      <c r="E157" s="491"/>
      <c r="F157" s="491"/>
      <c r="G157" s="491"/>
      <c r="H157" s="491"/>
      <c r="I157" s="491"/>
      <c r="J157" s="491"/>
      <c r="K157" s="491"/>
      <c r="L157" s="491"/>
      <c r="M157" s="491"/>
      <c r="N157" s="491"/>
      <c r="O157" s="491"/>
      <c r="P157" s="491"/>
      <c r="Q157" s="491"/>
      <c r="R157" s="564"/>
    </row>
    <row r="158" spans="1:18" s="570" customFormat="1">
      <c r="A158" s="491"/>
      <c r="B158" s="491"/>
      <c r="C158" s="491"/>
      <c r="D158" s="491"/>
      <c r="E158" s="491"/>
      <c r="F158" s="491"/>
      <c r="G158" s="491"/>
      <c r="H158" s="491"/>
      <c r="I158" s="491"/>
      <c r="J158" s="491"/>
      <c r="K158" s="491"/>
      <c r="L158" s="491"/>
      <c r="M158" s="491"/>
      <c r="N158" s="491"/>
      <c r="O158" s="491"/>
      <c r="P158" s="491"/>
      <c r="Q158" s="491"/>
      <c r="R158" s="564"/>
    </row>
    <row r="159" spans="1:18" ht="15.75" customHeight="1"/>
  </sheetData>
  <mergeCells count="519">
    <mergeCell ref="B153:P153"/>
    <mergeCell ref="B154:Q155"/>
    <mergeCell ref="Q149:Q150"/>
    <mergeCell ref="E150:G150"/>
    <mergeCell ref="A151:A152"/>
    <mergeCell ref="B151:B152"/>
    <mergeCell ref="C151:D152"/>
    <mergeCell ref="E151:G151"/>
    <mergeCell ref="H151:O152"/>
    <mergeCell ref="P151:P152"/>
    <mergeCell ref="Q151:Q152"/>
    <mergeCell ref="E152:G152"/>
    <mergeCell ref="A149:A150"/>
    <mergeCell ref="B149:B150"/>
    <mergeCell ref="C149:D150"/>
    <mergeCell ref="E149:G149"/>
    <mergeCell ref="H149:O150"/>
    <mergeCell ref="P149:P150"/>
    <mergeCell ref="Q145:Q146"/>
    <mergeCell ref="E146:G146"/>
    <mergeCell ref="A147:A148"/>
    <mergeCell ref="B147:B148"/>
    <mergeCell ref="C147:D148"/>
    <mergeCell ref="E147:G147"/>
    <mergeCell ref="H147:O148"/>
    <mergeCell ref="P147:P148"/>
    <mergeCell ref="Q147:Q148"/>
    <mergeCell ref="E148:G148"/>
    <mergeCell ref="A145:A146"/>
    <mergeCell ref="B145:B146"/>
    <mergeCell ref="C145:D146"/>
    <mergeCell ref="E145:G145"/>
    <mergeCell ref="H145:O146"/>
    <mergeCell ref="P145:P146"/>
    <mergeCell ref="Q141:Q142"/>
    <mergeCell ref="E142:G142"/>
    <mergeCell ref="A143:A144"/>
    <mergeCell ref="B143:B144"/>
    <mergeCell ref="C143:D144"/>
    <mergeCell ref="E143:G143"/>
    <mergeCell ref="H143:O144"/>
    <mergeCell ref="P143:P144"/>
    <mergeCell ref="Q143:Q144"/>
    <mergeCell ref="E144:G144"/>
    <mergeCell ref="A141:A142"/>
    <mergeCell ref="B141:B142"/>
    <mergeCell ref="C141:D142"/>
    <mergeCell ref="E141:G141"/>
    <mergeCell ref="H141:O142"/>
    <mergeCell ref="P141:P142"/>
    <mergeCell ref="Q137:Q138"/>
    <mergeCell ref="E138:G138"/>
    <mergeCell ref="A139:A140"/>
    <mergeCell ref="B139:B140"/>
    <mergeCell ref="C139:D140"/>
    <mergeCell ref="E139:G139"/>
    <mergeCell ref="H139:O140"/>
    <mergeCell ref="P139:P140"/>
    <mergeCell ref="Q139:Q140"/>
    <mergeCell ref="E140:G140"/>
    <mergeCell ref="A137:A138"/>
    <mergeCell ref="B137:B138"/>
    <mergeCell ref="C137:D138"/>
    <mergeCell ref="E137:G137"/>
    <mergeCell ref="H137:O138"/>
    <mergeCell ref="P137:P138"/>
    <mergeCell ref="Q133:Q134"/>
    <mergeCell ref="E134:G134"/>
    <mergeCell ref="A135:A136"/>
    <mergeCell ref="B135:B136"/>
    <mergeCell ref="C135:D136"/>
    <mergeCell ref="E135:G135"/>
    <mergeCell ref="H135:O136"/>
    <mergeCell ref="P135:P136"/>
    <mergeCell ref="Q135:Q136"/>
    <mergeCell ref="E136:G136"/>
    <mergeCell ref="A133:A134"/>
    <mergeCell ref="B133:B134"/>
    <mergeCell ref="C133:D134"/>
    <mergeCell ref="E133:G133"/>
    <mergeCell ref="H133:O134"/>
    <mergeCell ref="P133:P134"/>
    <mergeCell ref="Q129:Q130"/>
    <mergeCell ref="E130:G130"/>
    <mergeCell ref="A131:A132"/>
    <mergeCell ref="B131:B132"/>
    <mergeCell ref="C131:D132"/>
    <mergeCell ref="E131:G131"/>
    <mergeCell ref="H131:O132"/>
    <mergeCell ref="P131:P132"/>
    <mergeCell ref="Q131:Q132"/>
    <mergeCell ref="E132:G132"/>
    <mergeCell ref="A129:A130"/>
    <mergeCell ref="B129:B130"/>
    <mergeCell ref="C129:D130"/>
    <mergeCell ref="E129:G129"/>
    <mergeCell ref="H129:O130"/>
    <mergeCell ref="P129:P130"/>
    <mergeCell ref="Q125:Q126"/>
    <mergeCell ref="E126:G126"/>
    <mergeCell ref="A127:A128"/>
    <mergeCell ref="B127:B128"/>
    <mergeCell ref="C127:D128"/>
    <mergeCell ref="E127:G127"/>
    <mergeCell ref="H127:O128"/>
    <mergeCell ref="P127:P128"/>
    <mergeCell ref="Q127:Q128"/>
    <mergeCell ref="E128:G128"/>
    <mergeCell ref="A125:A126"/>
    <mergeCell ref="B125:B126"/>
    <mergeCell ref="C125:D126"/>
    <mergeCell ref="E125:G125"/>
    <mergeCell ref="H125:O126"/>
    <mergeCell ref="P125:P126"/>
    <mergeCell ref="Q121:Q122"/>
    <mergeCell ref="E122:G122"/>
    <mergeCell ref="A123:A124"/>
    <mergeCell ref="B123:B124"/>
    <mergeCell ref="C123:D124"/>
    <mergeCell ref="E123:G123"/>
    <mergeCell ref="H123:O124"/>
    <mergeCell ref="P123:P124"/>
    <mergeCell ref="Q123:Q124"/>
    <mergeCell ref="E124:G124"/>
    <mergeCell ref="A121:A122"/>
    <mergeCell ref="B121:B122"/>
    <mergeCell ref="C121:D122"/>
    <mergeCell ref="E121:G121"/>
    <mergeCell ref="H121:O122"/>
    <mergeCell ref="P121:P122"/>
    <mergeCell ref="Q117:Q118"/>
    <mergeCell ref="E118:G118"/>
    <mergeCell ref="A119:A120"/>
    <mergeCell ref="B119:B120"/>
    <mergeCell ref="C119:D120"/>
    <mergeCell ref="E119:G119"/>
    <mergeCell ref="H119:O120"/>
    <mergeCell ref="P119:P120"/>
    <mergeCell ref="Q119:Q120"/>
    <mergeCell ref="E120:G120"/>
    <mergeCell ref="A117:A118"/>
    <mergeCell ref="B117:B118"/>
    <mergeCell ref="C117:D118"/>
    <mergeCell ref="E117:G117"/>
    <mergeCell ref="H117:O118"/>
    <mergeCell ref="P117:P118"/>
    <mergeCell ref="Q113:Q114"/>
    <mergeCell ref="E114:G114"/>
    <mergeCell ref="A115:A116"/>
    <mergeCell ref="B115:B116"/>
    <mergeCell ref="C115:D116"/>
    <mergeCell ref="E115:G115"/>
    <mergeCell ref="H115:O116"/>
    <mergeCell ref="P115:P116"/>
    <mergeCell ref="Q115:Q116"/>
    <mergeCell ref="E116:G116"/>
    <mergeCell ref="A113:A114"/>
    <mergeCell ref="B113:B114"/>
    <mergeCell ref="C113:D114"/>
    <mergeCell ref="E113:G113"/>
    <mergeCell ref="H113:O114"/>
    <mergeCell ref="P113:P114"/>
    <mergeCell ref="C111:D112"/>
    <mergeCell ref="E111:G111"/>
    <mergeCell ref="H111:O112"/>
    <mergeCell ref="P111:Q111"/>
    <mergeCell ref="E112:G112"/>
    <mergeCell ref="P112:Q112"/>
    <mergeCell ref="B101:P101"/>
    <mergeCell ref="B102:Q103"/>
    <mergeCell ref="A105:F105"/>
    <mergeCell ref="A106:E106"/>
    <mergeCell ref="A107:Q107"/>
    <mergeCell ref="H108:J108"/>
    <mergeCell ref="K108:Q108"/>
    <mergeCell ref="Q97:Q98"/>
    <mergeCell ref="E98:G98"/>
    <mergeCell ref="A99:A100"/>
    <mergeCell ref="B99:B100"/>
    <mergeCell ref="C99:D100"/>
    <mergeCell ref="E99:G99"/>
    <mergeCell ref="H99:O100"/>
    <mergeCell ref="P99:P100"/>
    <mergeCell ref="Q99:Q100"/>
    <mergeCell ref="E100:G100"/>
    <mergeCell ref="A97:A98"/>
    <mergeCell ref="B97:B98"/>
    <mergeCell ref="C97:D98"/>
    <mergeCell ref="E97:G97"/>
    <mergeCell ref="H97:O98"/>
    <mergeCell ref="P97:P98"/>
    <mergeCell ref="Q93:Q94"/>
    <mergeCell ref="E94:G94"/>
    <mergeCell ref="A95:A96"/>
    <mergeCell ref="B95:B96"/>
    <mergeCell ref="C95:D96"/>
    <mergeCell ref="E95:G95"/>
    <mergeCell ref="H95:O96"/>
    <mergeCell ref="P95:P96"/>
    <mergeCell ref="Q95:Q96"/>
    <mergeCell ref="E96:G96"/>
    <mergeCell ref="A93:A94"/>
    <mergeCell ref="B93:B94"/>
    <mergeCell ref="C93:D94"/>
    <mergeCell ref="E93:G93"/>
    <mergeCell ref="H93:O94"/>
    <mergeCell ref="P93:P94"/>
    <mergeCell ref="Q89:Q90"/>
    <mergeCell ref="E90:G90"/>
    <mergeCell ref="A91:A92"/>
    <mergeCell ref="B91:B92"/>
    <mergeCell ref="C91:D92"/>
    <mergeCell ref="E91:G91"/>
    <mergeCell ref="H91:O92"/>
    <mergeCell ref="P91:P92"/>
    <mergeCell ref="Q91:Q92"/>
    <mergeCell ref="E92:G92"/>
    <mergeCell ref="A89:A90"/>
    <mergeCell ref="B89:B90"/>
    <mergeCell ref="C89:D90"/>
    <mergeCell ref="E89:G89"/>
    <mergeCell ref="H89:O90"/>
    <mergeCell ref="P89:P90"/>
    <mergeCell ref="Q85:Q86"/>
    <mergeCell ref="E86:G86"/>
    <mergeCell ref="A87:A88"/>
    <mergeCell ref="B87:B88"/>
    <mergeCell ref="C87:D88"/>
    <mergeCell ref="E87:G87"/>
    <mergeCell ref="H87:O88"/>
    <mergeCell ref="P87:P88"/>
    <mergeCell ref="Q87:Q88"/>
    <mergeCell ref="E88:G88"/>
    <mergeCell ref="A85:A86"/>
    <mergeCell ref="B85:B86"/>
    <mergeCell ref="C85:D86"/>
    <mergeCell ref="E85:G85"/>
    <mergeCell ref="H85:O86"/>
    <mergeCell ref="P85:P86"/>
    <mergeCell ref="Q81:Q82"/>
    <mergeCell ref="E82:G82"/>
    <mergeCell ref="A83:A84"/>
    <mergeCell ref="B83:B84"/>
    <mergeCell ref="C83:D84"/>
    <mergeCell ref="E83:G83"/>
    <mergeCell ref="H83:O84"/>
    <mergeCell ref="P83:P84"/>
    <mergeCell ref="Q83:Q84"/>
    <mergeCell ref="E84:G84"/>
    <mergeCell ref="A81:A82"/>
    <mergeCell ref="B81:B82"/>
    <mergeCell ref="C81:D82"/>
    <mergeCell ref="E81:G81"/>
    <mergeCell ref="H81:O82"/>
    <mergeCell ref="P81:P82"/>
    <mergeCell ref="Q77:Q78"/>
    <mergeCell ref="E78:G78"/>
    <mergeCell ref="A79:A80"/>
    <mergeCell ref="B79:B80"/>
    <mergeCell ref="C79:D80"/>
    <mergeCell ref="E79:G79"/>
    <mergeCell ref="H79:O80"/>
    <mergeCell ref="P79:P80"/>
    <mergeCell ref="Q79:Q80"/>
    <mergeCell ref="E80:G80"/>
    <mergeCell ref="A77:A78"/>
    <mergeCell ref="B77:B78"/>
    <mergeCell ref="C77:D78"/>
    <mergeCell ref="E77:G77"/>
    <mergeCell ref="H77:O78"/>
    <mergeCell ref="P77:P78"/>
    <mergeCell ref="Q73:Q74"/>
    <mergeCell ref="E74:G74"/>
    <mergeCell ref="A75:A76"/>
    <mergeCell ref="B75:B76"/>
    <mergeCell ref="C75:D76"/>
    <mergeCell ref="E75:G75"/>
    <mergeCell ref="H75:O76"/>
    <mergeCell ref="P75:P76"/>
    <mergeCell ref="Q75:Q76"/>
    <mergeCell ref="E76:G76"/>
    <mergeCell ref="A73:A74"/>
    <mergeCell ref="B73:B74"/>
    <mergeCell ref="C73:D74"/>
    <mergeCell ref="E73:G73"/>
    <mergeCell ref="H73:O74"/>
    <mergeCell ref="P73:P74"/>
    <mergeCell ref="Q69:Q70"/>
    <mergeCell ref="E70:G70"/>
    <mergeCell ref="A71:A72"/>
    <mergeCell ref="B71:B72"/>
    <mergeCell ref="C71:D72"/>
    <mergeCell ref="E71:G71"/>
    <mergeCell ref="H71:O72"/>
    <mergeCell ref="P71:P72"/>
    <mergeCell ref="Q71:Q72"/>
    <mergeCell ref="E72:G72"/>
    <mergeCell ref="A69:A70"/>
    <mergeCell ref="B69:B70"/>
    <mergeCell ref="C69:D70"/>
    <mergeCell ref="E69:G69"/>
    <mergeCell ref="H69:O70"/>
    <mergeCell ref="P69:P70"/>
    <mergeCell ref="Q65:Q66"/>
    <mergeCell ref="E66:G66"/>
    <mergeCell ref="A67:A68"/>
    <mergeCell ref="B67:B68"/>
    <mergeCell ref="C67:D68"/>
    <mergeCell ref="E67:G67"/>
    <mergeCell ref="H67:O68"/>
    <mergeCell ref="P67:P68"/>
    <mergeCell ref="Q67:Q68"/>
    <mergeCell ref="E68:G68"/>
    <mergeCell ref="A65:A66"/>
    <mergeCell ref="B65:B66"/>
    <mergeCell ref="C65:D66"/>
    <mergeCell ref="E65:G65"/>
    <mergeCell ref="H65:O66"/>
    <mergeCell ref="P65:P66"/>
    <mergeCell ref="Q61:Q62"/>
    <mergeCell ref="E62:G62"/>
    <mergeCell ref="A63:A64"/>
    <mergeCell ref="B63:B64"/>
    <mergeCell ref="C63:D64"/>
    <mergeCell ref="E63:G63"/>
    <mergeCell ref="H63:O64"/>
    <mergeCell ref="P63:P64"/>
    <mergeCell ref="Q63:Q64"/>
    <mergeCell ref="E64:G64"/>
    <mergeCell ref="A61:A62"/>
    <mergeCell ref="B61:B62"/>
    <mergeCell ref="C61:D62"/>
    <mergeCell ref="E61:G61"/>
    <mergeCell ref="H61:O62"/>
    <mergeCell ref="P61:P62"/>
    <mergeCell ref="A55:Q55"/>
    <mergeCell ref="H56:J56"/>
    <mergeCell ref="K56:Q56"/>
    <mergeCell ref="C59:D60"/>
    <mergeCell ref="E59:G59"/>
    <mergeCell ref="H59:O60"/>
    <mergeCell ref="P59:Q59"/>
    <mergeCell ref="E60:G60"/>
    <mergeCell ref="P60:Q60"/>
    <mergeCell ref="Q47:Q48"/>
    <mergeCell ref="E48:G48"/>
    <mergeCell ref="B49:P49"/>
    <mergeCell ref="B50:Q51"/>
    <mergeCell ref="A53:F53"/>
    <mergeCell ref="A54:E54"/>
    <mergeCell ref="A47:A48"/>
    <mergeCell ref="B47:B48"/>
    <mergeCell ref="C47:D48"/>
    <mergeCell ref="E47:G47"/>
    <mergeCell ref="H47:O48"/>
    <mergeCell ref="P47:P48"/>
    <mergeCell ref="Q43:Q44"/>
    <mergeCell ref="E44:G44"/>
    <mergeCell ref="A45:A46"/>
    <mergeCell ref="B45:B46"/>
    <mergeCell ref="C45:D46"/>
    <mergeCell ref="E45:G45"/>
    <mergeCell ref="H45:O46"/>
    <mergeCell ref="P45:P46"/>
    <mergeCell ref="Q45:Q46"/>
    <mergeCell ref="E46:G46"/>
    <mergeCell ref="A43:A44"/>
    <mergeCell ref="B43:B44"/>
    <mergeCell ref="C43:D44"/>
    <mergeCell ref="E43:G43"/>
    <mergeCell ref="H43:O44"/>
    <mergeCell ref="P43:P44"/>
    <mergeCell ref="Q39:Q40"/>
    <mergeCell ref="E40:G40"/>
    <mergeCell ref="A41:A42"/>
    <mergeCell ref="B41:B42"/>
    <mergeCell ref="C41:D42"/>
    <mergeCell ref="E41:G41"/>
    <mergeCell ref="H41:O42"/>
    <mergeCell ref="P41:P42"/>
    <mergeCell ref="Q41:Q42"/>
    <mergeCell ref="E42:G42"/>
    <mergeCell ref="A39:A40"/>
    <mergeCell ref="B39:B40"/>
    <mergeCell ref="C39:D40"/>
    <mergeCell ref="E39:G39"/>
    <mergeCell ref="H39:O40"/>
    <mergeCell ref="P39:P40"/>
    <mergeCell ref="Q35:Q36"/>
    <mergeCell ref="E36:G36"/>
    <mergeCell ref="A37:A38"/>
    <mergeCell ref="B37:B38"/>
    <mergeCell ref="C37:D38"/>
    <mergeCell ref="E37:G37"/>
    <mergeCell ref="H37:O38"/>
    <mergeCell ref="P37:P38"/>
    <mergeCell ref="Q37:Q38"/>
    <mergeCell ref="E38:G38"/>
    <mergeCell ref="A35:A36"/>
    <mergeCell ref="B35:B36"/>
    <mergeCell ref="C35:D36"/>
    <mergeCell ref="E35:G35"/>
    <mergeCell ref="H35:O36"/>
    <mergeCell ref="P35:P36"/>
    <mergeCell ref="Q31:Q32"/>
    <mergeCell ref="E32:G32"/>
    <mergeCell ref="A33:A34"/>
    <mergeCell ref="B33:B34"/>
    <mergeCell ref="C33:D34"/>
    <mergeCell ref="E33:G33"/>
    <mergeCell ref="H33:O34"/>
    <mergeCell ref="P33:P34"/>
    <mergeCell ref="Q33:Q34"/>
    <mergeCell ref="E34:G34"/>
    <mergeCell ref="A31:A32"/>
    <mergeCell ref="B31:B32"/>
    <mergeCell ref="C31:D32"/>
    <mergeCell ref="E31:G31"/>
    <mergeCell ref="H31:O32"/>
    <mergeCell ref="P31:P32"/>
    <mergeCell ref="Q27:Q28"/>
    <mergeCell ref="E28:G28"/>
    <mergeCell ref="A29:A30"/>
    <mergeCell ref="B29:B30"/>
    <mergeCell ref="C29:D30"/>
    <mergeCell ref="E29:G29"/>
    <mergeCell ref="H29:O30"/>
    <mergeCell ref="P29:P30"/>
    <mergeCell ref="Q29:Q30"/>
    <mergeCell ref="E30:G30"/>
    <mergeCell ref="A27:A28"/>
    <mergeCell ref="B27:B28"/>
    <mergeCell ref="C27:D28"/>
    <mergeCell ref="E27:G27"/>
    <mergeCell ref="H27:O28"/>
    <mergeCell ref="P27:P28"/>
    <mergeCell ref="Q23:Q24"/>
    <mergeCell ref="E24:G24"/>
    <mergeCell ref="A25:A26"/>
    <mergeCell ref="B25:B26"/>
    <mergeCell ref="C25:D26"/>
    <mergeCell ref="E25:G25"/>
    <mergeCell ref="H25:O26"/>
    <mergeCell ref="P25:P26"/>
    <mergeCell ref="Q25:Q26"/>
    <mergeCell ref="E26:G26"/>
    <mergeCell ref="A23:A24"/>
    <mergeCell ref="B23:B24"/>
    <mergeCell ref="C23:D24"/>
    <mergeCell ref="E23:G23"/>
    <mergeCell ref="H23:O24"/>
    <mergeCell ref="P23:P24"/>
    <mergeCell ref="Q19:Q20"/>
    <mergeCell ref="E20:G20"/>
    <mergeCell ref="A21:A22"/>
    <mergeCell ref="B21:B22"/>
    <mergeCell ref="C21:D22"/>
    <mergeCell ref="E21:G21"/>
    <mergeCell ref="H21:O22"/>
    <mergeCell ref="P21:P22"/>
    <mergeCell ref="Q21:Q22"/>
    <mergeCell ref="E22:G22"/>
    <mergeCell ref="A19:A20"/>
    <mergeCell ref="B19:B20"/>
    <mergeCell ref="C19:D20"/>
    <mergeCell ref="E19:G19"/>
    <mergeCell ref="H19:O20"/>
    <mergeCell ref="P19:P20"/>
    <mergeCell ref="Q15:Q16"/>
    <mergeCell ref="E16:G16"/>
    <mergeCell ref="A17:A18"/>
    <mergeCell ref="B17:B18"/>
    <mergeCell ref="C17:D18"/>
    <mergeCell ref="E17:G17"/>
    <mergeCell ref="H17:O18"/>
    <mergeCell ref="P17:P18"/>
    <mergeCell ref="Q17:Q18"/>
    <mergeCell ref="E18:G18"/>
    <mergeCell ref="A15:A16"/>
    <mergeCell ref="B15:B16"/>
    <mergeCell ref="C15:D16"/>
    <mergeCell ref="E15:G15"/>
    <mergeCell ref="H15:O16"/>
    <mergeCell ref="P15:P16"/>
    <mergeCell ref="A13:A14"/>
    <mergeCell ref="B13:B14"/>
    <mergeCell ref="C13:D14"/>
    <mergeCell ref="E13:G13"/>
    <mergeCell ref="H13:O14"/>
    <mergeCell ref="P13:P14"/>
    <mergeCell ref="Q13:Q14"/>
    <mergeCell ref="E14:G14"/>
    <mergeCell ref="A11:A12"/>
    <mergeCell ref="B11:B12"/>
    <mergeCell ref="C11:D12"/>
    <mergeCell ref="E11:G11"/>
    <mergeCell ref="H11:O12"/>
    <mergeCell ref="P11:P12"/>
    <mergeCell ref="A9:A10"/>
    <mergeCell ref="B9:B10"/>
    <mergeCell ref="C9:D10"/>
    <mergeCell ref="E9:G9"/>
    <mergeCell ref="H9:O10"/>
    <mergeCell ref="P9:P10"/>
    <mergeCell ref="Q9:Q10"/>
    <mergeCell ref="E10:G10"/>
    <mergeCell ref="Q11:Q12"/>
    <mergeCell ref="E12:G12"/>
    <mergeCell ref="A1:F1"/>
    <mergeCell ref="A2:E2"/>
    <mergeCell ref="A3:Q3"/>
    <mergeCell ref="H4:J4"/>
    <mergeCell ref="K4:Q4"/>
    <mergeCell ref="C7:D8"/>
    <mergeCell ref="E7:G7"/>
    <mergeCell ref="H7:O8"/>
    <mergeCell ref="P7:Q7"/>
    <mergeCell ref="E8:G8"/>
    <mergeCell ref="P8:Q8"/>
  </mergeCells>
  <phoneticPr fontId="2"/>
  <printOptions horizontalCentered="1"/>
  <pageMargins left="0.70866141732283472" right="0.70866141732283472" top="0.74803149606299213" bottom="0.55118110236220474" header="0.31496062992125984" footer="0.31496062992125984"/>
  <pageSetup paperSize="9" scale="97" orientation="portrait" blackAndWhite="1" r:id="rId1"/>
  <rowBreaks count="1" manualBreakCount="1">
    <brk id="52" max="16"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T159"/>
  <sheetViews>
    <sheetView view="pageBreakPreview" zoomScaleNormal="100" zoomScaleSheetLayoutView="100" workbookViewId="0">
      <selection activeCell="H11" sqref="H11:O12"/>
    </sheetView>
  </sheetViews>
  <sheetFormatPr defaultColWidth="9" defaultRowHeight="13.5"/>
  <cols>
    <col min="1" max="17" width="5.125" style="491" customWidth="1"/>
    <col min="18" max="18" width="5.125" style="95" customWidth="1"/>
    <col min="19" max="16384" width="9" style="491"/>
  </cols>
  <sheetData>
    <row r="1" spans="1:20" ht="15.75" customHeight="1">
      <c r="A1" s="671" t="str">
        <f>CONCATENATE("（様式-",INDEX(発注者入力シート!$B$20:$G$24,MATCH(発注者入力シート!L6,発注者入力シート!$C$20:$C$24,0),4),"-２）")</f>
        <v>（様式-２-２）</v>
      </c>
      <c r="B1" s="671"/>
      <c r="C1" s="671"/>
      <c r="D1" s="671"/>
      <c r="E1" s="671"/>
      <c r="F1" s="671"/>
      <c r="Q1" s="122" t="s">
        <v>672</v>
      </c>
      <c r="R1" s="169"/>
      <c r="S1" s="4" t="s">
        <v>202</v>
      </c>
      <c r="T1" s="4"/>
    </row>
    <row r="2" spans="1:20" ht="15.75" customHeight="1">
      <c r="A2" s="671" t="str">
        <f>CONCATENATE("評価項目",INDEX(発注者入力シート!$B$20:$G$24,MATCH(発注者入力シート!L6,発注者入力シート!$C$20:$C$24,0),5),"-",INDEX(発注者入力シート!$B$20:$G$24,MATCH(発注者入力シート!L6,発注者入力シート!$C$20:$C$24,0),6))</f>
        <v>評価項目（１）-①</v>
      </c>
      <c r="B2" s="671"/>
      <c r="C2" s="671"/>
      <c r="D2" s="671"/>
      <c r="E2" s="671"/>
      <c r="S2" s="4" t="s">
        <v>203</v>
      </c>
      <c r="T2" s="4"/>
    </row>
    <row r="3" spans="1:20" ht="15.75" customHeight="1">
      <c r="A3" s="772" t="s">
        <v>64</v>
      </c>
      <c r="B3" s="772"/>
      <c r="C3" s="772"/>
      <c r="D3" s="772"/>
      <c r="E3" s="772"/>
      <c r="F3" s="772"/>
      <c r="G3" s="772"/>
      <c r="H3" s="772"/>
      <c r="I3" s="772"/>
      <c r="J3" s="772"/>
      <c r="K3" s="772"/>
      <c r="L3" s="772"/>
      <c r="M3" s="772"/>
      <c r="N3" s="772"/>
      <c r="O3" s="772"/>
      <c r="P3" s="772"/>
      <c r="Q3" s="772"/>
      <c r="R3" s="163"/>
      <c r="S3" s="98"/>
      <c r="T3" s="4" t="s">
        <v>210</v>
      </c>
    </row>
    <row r="4" spans="1:20" ht="15.75" customHeight="1">
      <c r="H4" s="733" t="s">
        <v>146</v>
      </c>
      <c r="I4" s="733"/>
      <c r="J4" s="733"/>
      <c r="K4" s="680" t="str">
        <f>IF(企業入力シート!C7="","",企業入力シート!C7)</f>
        <v>〇〇建設</v>
      </c>
      <c r="L4" s="680"/>
      <c r="M4" s="680"/>
      <c r="N4" s="680"/>
      <c r="O4" s="680"/>
      <c r="P4" s="680"/>
      <c r="Q4" s="680"/>
      <c r="R4" s="163"/>
      <c r="S4" s="87"/>
      <c r="T4" s="4" t="s">
        <v>205</v>
      </c>
    </row>
    <row r="5" spans="1:20" ht="15.75" customHeight="1">
      <c r="R5" s="212"/>
      <c r="S5" s="123"/>
      <c r="T5" s="4"/>
    </row>
    <row r="6" spans="1:20" ht="15.75" customHeight="1">
      <c r="S6" s="4" t="s">
        <v>206</v>
      </c>
      <c r="T6" s="4"/>
    </row>
    <row r="7" spans="1:20" ht="15.75" customHeight="1">
      <c r="A7" s="559" t="s">
        <v>11</v>
      </c>
      <c r="B7" s="558" t="s">
        <v>13</v>
      </c>
      <c r="C7" s="763" t="s">
        <v>15</v>
      </c>
      <c r="D7" s="763"/>
      <c r="E7" s="760" t="s">
        <v>16</v>
      </c>
      <c r="F7" s="763"/>
      <c r="G7" s="765"/>
      <c r="H7" s="760" t="s">
        <v>17</v>
      </c>
      <c r="I7" s="763"/>
      <c r="J7" s="763"/>
      <c r="K7" s="763"/>
      <c r="L7" s="763"/>
      <c r="M7" s="763"/>
      <c r="N7" s="763"/>
      <c r="O7" s="765"/>
      <c r="P7" s="760" t="s">
        <v>31</v>
      </c>
      <c r="Q7" s="765"/>
      <c r="S7" s="89"/>
      <c r="T7" s="4" t="s">
        <v>207</v>
      </c>
    </row>
    <row r="8" spans="1:20" ht="15.75" customHeight="1">
      <c r="A8" s="560" t="s">
        <v>12</v>
      </c>
      <c r="B8" s="127" t="s">
        <v>14</v>
      </c>
      <c r="C8" s="764"/>
      <c r="D8" s="764"/>
      <c r="E8" s="766" t="s">
        <v>386</v>
      </c>
      <c r="F8" s="767"/>
      <c r="G8" s="768"/>
      <c r="H8" s="761"/>
      <c r="I8" s="770"/>
      <c r="J8" s="770"/>
      <c r="K8" s="770"/>
      <c r="L8" s="770"/>
      <c r="M8" s="770"/>
      <c r="N8" s="770"/>
      <c r="O8" s="771"/>
      <c r="P8" s="762" t="s">
        <v>30</v>
      </c>
      <c r="Q8" s="769"/>
      <c r="R8" s="490"/>
      <c r="S8" s="90"/>
      <c r="T8" s="4" t="s">
        <v>205</v>
      </c>
    </row>
    <row r="9" spans="1:20" ht="15.75" customHeight="1">
      <c r="A9" s="760">
        <v>1</v>
      </c>
      <c r="B9" s="750" t="s">
        <v>671</v>
      </c>
      <c r="C9" s="736"/>
      <c r="D9" s="737"/>
      <c r="E9" s="740"/>
      <c r="F9" s="741"/>
      <c r="G9" s="742"/>
      <c r="H9" s="754"/>
      <c r="I9" s="755"/>
      <c r="J9" s="755"/>
      <c r="K9" s="755"/>
      <c r="L9" s="755"/>
      <c r="M9" s="755"/>
      <c r="N9" s="755"/>
      <c r="O9" s="756"/>
      <c r="P9" s="746"/>
      <c r="Q9" s="748" t="s">
        <v>67</v>
      </c>
      <c r="R9" s="490"/>
      <c r="S9" s="4"/>
      <c r="T9" s="4"/>
    </row>
    <row r="10" spans="1:20" ht="15.75" customHeight="1">
      <c r="A10" s="761"/>
      <c r="B10" s="751"/>
      <c r="C10" s="738"/>
      <c r="D10" s="739"/>
      <c r="E10" s="743"/>
      <c r="F10" s="744"/>
      <c r="G10" s="745"/>
      <c r="H10" s="757"/>
      <c r="I10" s="758"/>
      <c r="J10" s="758"/>
      <c r="K10" s="758"/>
      <c r="L10" s="758"/>
      <c r="M10" s="758"/>
      <c r="N10" s="758"/>
      <c r="O10" s="759"/>
      <c r="P10" s="747"/>
      <c r="Q10" s="749"/>
      <c r="R10" s="490"/>
      <c r="S10" s="100" t="s">
        <v>208</v>
      </c>
      <c r="T10" s="4"/>
    </row>
    <row r="11" spans="1:20" ht="15.75" customHeight="1">
      <c r="A11" s="762">
        <v>2</v>
      </c>
      <c r="B11" s="734" t="str">
        <f>B9</f>
        <v>R６</v>
      </c>
      <c r="C11" s="736"/>
      <c r="D11" s="737"/>
      <c r="E11" s="740"/>
      <c r="F11" s="741"/>
      <c r="G11" s="742"/>
      <c r="H11" s="754"/>
      <c r="I11" s="755"/>
      <c r="J11" s="755"/>
      <c r="K11" s="755"/>
      <c r="L11" s="755"/>
      <c r="M11" s="755"/>
      <c r="N11" s="755"/>
      <c r="O11" s="756"/>
      <c r="P11" s="746"/>
      <c r="Q11" s="748" t="s">
        <v>67</v>
      </c>
      <c r="R11" s="490"/>
      <c r="S11" s="100" t="s">
        <v>209</v>
      </c>
      <c r="T11" s="4"/>
    </row>
    <row r="12" spans="1:20" ht="15.75" customHeight="1">
      <c r="A12" s="762"/>
      <c r="B12" s="735"/>
      <c r="C12" s="738"/>
      <c r="D12" s="739"/>
      <c r="E12" s="743"/>
      <c r="F12" s="744"/>
      <c r="G12" s="745"/>
      <c r="H12" s="757"/>
      <c r="I12" s="758"/>
      <c r="J12" s="758"/>
      <c r="K12" s="758"/>
      <c r="L12" s="758"/>
      <c r="M12" s="758"/>
      <c r="N12" s="758"/>
      <c r="O12" s="759"/>
      <c r="P12" s="747"/>
      <c r="Q12" s="749"/>
      <c r="R12" s="490"/>
      <c r="S12" s="100" t="s">
        <v>433</v>
      </c>
    </row>
    <row r="13" spans="1:20" ht="15.75" customHeight="1">
      <c r="A13" s="760">
        <v>3</v>
      </c>
      <c r="B13" s="734" t="str">
        <f t="shared" ref="B13" si="0">B11</f>
        <v>R６</v>
      </c>
      <c r="C13" s="736"/>
      <c r="D13" s="737"/>
      <c r="E13" s="740"/>
      <c r="F13" s="741"/>
      <c r="G13" s="742"/>
      <c r="H13" s="754"/>
      <c r="I13" s="755"/>
      <c r="J13" s="755"/>
      <c r="K13" s="755"/>
      <c r="L13" s="755"/>
      <c r="M13" s="755"/>
      <c r="N13" s="755"/>
      <c r="O13" s="756"/>
      <c r="P13" s="746"/>
      <c r="Q13" s="748" t="s">
        <v>67</v>
      </c>
      <c r="R13" s="490"/>
    </row>
    <row r="14" spans="1:20" ht="15.75" customHeight="1">
      <c r="A14" s="761"/>
      <c r="B14" s="735"/>
      <c r="C14" s="738"/>
      <c r="D14" s="739"/>
      <c r="E14" s="743"/>
      <c r="F14" s="744"/>
      <c r="G14" s="745"/>
      <c r="H14" s="757"/>
      <c r="I14" s="758"/>
      <c r="J14" s="758"/>
      <c r="K14" s="758"/>
      <c r="L14" s="758"/>
      <c r="M14" s="758"/>
      <c r="N14" s="758"/>
      <c r="O14" s="759"/>
      <c r="P14" s="747"/>
      <c r="Q14" s="749"/>
      <c r="R14" s="490"/>
    </row>
    <row r="15" spans="1:20" ht="15.75" customHeight="1">
      <c r="A15" s="762">
        <v>4</v>
      </c>
      <c r="B15" s="734" t="str">
        <f t="shared" ref="B15" si="1">B13</f>
        <v>R６</v>
      </c>
      <c r="C15" s="736"/>
      <c r="D15" s="737"/>
      <c r="E15" s="740"/>
      <c r="F15" s="741"/>
      <c r="G15" s="742"/>
      <c r="H15" s="754"/>
      <c r="I15" s="755"/>
      <c r="J15" s="755"/>
      <c r="K15" s="755"/>
      <c r="L15" s="755"/>
      <c r="M15" s="755"/>
      <c r="N15" s="755"/>
      <c r="O15" s="756"/>
      <c r="P15" s="746"/>
      <c r="Q15" s="748" t="s">
        <v>67</v>
      </c>
      <c r="R15" s="490"/>
    </row>
    <row r="16" spans="1:20" ht="15.75" customHeight="1">
      <c r="A16" s="762"/>
      <c r="B16" s="735"/>
      <c r="C16" s="738"/>
      <c r="D16" s="739"/>
      <c r="E16" s="743"/>
      <c r="F16" s="744"/>
      <c r="G16" s="745"/>
      <c r="H16" s="757"/>
      <c r="I16" s="758"/>
      <c r="J16" s="758"/>
      <c r="K16" s="758"/>
      <c r="L16" s="758"/>
      <c r="M16" s="758"/>
      <c r="N16" s="758"/>
      <c r="O16" s="759"/>
      <c r="P16" s="747"/>
      <c r="Q16" s="749"/>
      <c r="R16" s="490"/>
    </row>
    <row r="17" spans="1:18" ht="15.75" customHeight="1">
      <c r="A17" s="760">
        <v>5</v>
      </c>
      <c r="B17" s="734" t="str">
        <f t="shared" ref="B17" si="2">B15</f>
        <v>R６</v>
      </c>
      <c r="C17" s="736"/>
      <c r="D17" s="737"/>
      <c r="E17" s="740"/>
      <c r="F17" s="741"/>
      <c r="G17" s="742"/>
      <c r="H17" s="754"/>
      <c r="I17" s="755"/>
      <c r="J17" s="755"/>
      <c r="K17" s="755"/>
      <c r="L17" s="755"/>
      <c r="M17" s="755"/>
      <c r="N17" s="755"/>
      <c r="O17" s="756"/>
      <c r="P17" s="746"/>
      <c r="Q17" s="748" t="s">
        <v>67</v>
      </c>
      <c r="R17" s="490"/>
    </row>
    <row r="18" spans="1:18" ht="15.75" customHeight="1">
      <c r="A18" s="761"/>
      <c r="B18" s="735"/>
      <c r="C18" s="738"/>
      <c r="D18" s="739"/>
      <c r="E18" s="743"/>
      <c r="F18" s="744"/>
      <c r="G18" s="745"/>
      <c r="H18" s="757"/>
      <c r="I18" s="758"/>
      <c r="J18" s="758"/>
      <c r="K18" s="758"/>
      <c r="L18" s="758"/>
      <c r="M18" s="758"/>
      <c r="N18" s="758"/>
      <c r="O18" s="759"/>
      <c r="P18" s="747"/>
      <c r="Q18" s="749"/>
      <c r="R18" s="490"/>
    </row>
    <row r="19" spans="1:18" ht="15.75" customHeight="1">
      <c r="A19" s="762">
        <v>6</v>
      </c>
      <c r="B19" s="734" t="str">
        <f t="shared" ref="B19" si="3">B17</f>
        <v>R６</v>
      </c>
      <c r="C19" s="736"/>
      <c r="D19" s="737"/>
      <c r="E19" s="740"/>
      <c r="F19" s="741"/>
      <c r="G19" s="742"/>
      <c r="H19" s="754"/>
      <c r="I19" s="755"/>
      <c r="J19" s="755"/>
      <c r="K19" s="755"/>
      <c r="L19" s="755"/>
      <c r="M19" s="755"/>
      <c r="N19" s="755"/>
      <c r="O19" s="756"/>
      <c r="P19" s="746"/>
      <c r="Q19" s="748" t="s">
        <v>67</v>
      </c>
      <c r="R19" s="490"/>
    </row>
    <row r="20" spans="1:18" ht="15.75" customHeight="1">
      <c r="A20" s="762"/>
      <c r="B20" s="735"/>
      <c r="C20" s="738"/>
      <c r="D20" s="739"/>
      <c r="E20" s="743"/>
      <c r="F20" s="744"/>
      <c r="G20" s="745"/>
      <c r="H20" s="757"/>
      <c r="I20" s="758"/>
      <c r="J20" s="758"/>
      <c r="K20" s="758"/>
      <c r="L20" s="758"/>
      <c r="M20" s="758"/>
      <c r="N20" s="758"/>
      <c r="O20" s="759"/>
      <c r="P20" s="747"/>
      <c r="Q20" s="749"/>
      <c r="R20" s="490"/>
    </row>
    <row r="21" spans="1:18" ht="15.75" customHeight="1">
      <c r="A21" s="760">
        <v>7</v>
      </c>
      <c r="B21" s="734" t="str">
        <f t="shared" ref="B21" si="4">B19</f>
        <v>R６</v>
      </c>
      <c r="C21" s="736"/>
      <c r="D21" s="737"/>
      <c r="E21" s="740"/>
      <c r="F21" s="741"/>
      <c r="G21" s="742"/>
      <c r="H21" s="754"/>
      <c r="I21" s="755"/>
      <c r="J21" s="755"/>
      <c r="K21" s="755"/>
      <c r="L21" s="755"/>
      <c r="M21" s="755"/>
      <c r="N21" s="755"/>
      <c r="O21" s="756"/>
      <c r="P21" s="746"/>
      <c r="Q21" s="748" t="s">
        <v>67</v>
      </c>
      <c r="R21" s="490"/>
    </row>
    <row r="22" spans="1:18" ht="15.75" customHeight="1">
      <c r="A22" s="761"/>
      <c r="B22" s="735"/>
      <c r="C22" s="738"/>
      <c r="D22" s="739"/>
      <c r="E22" s="743"/>
      <c r="F22" s="744"/>
      <c r="G22" s="745"/>
      <c r="H22" s="757"/>
      <c r="I22" s="758"/>
      <c r="J22" s="758"/>
      <c r="K22" s="758"/>
      <c r="L22" s="758"/>
      <c r="M22" s="758"/>
      <c r="N22" s="758"/>
      <c r="O22" s="759"/>
      <c r="P22" s="747"/>
      <c r="Q22" s="749"/>
      <c r="R22" s="490"/>
    </row>
    <row r="23" spans="1:18" ht="15.75" customHeight="1">
      <c r="A23" s="762">
        <v>8</v>
      </c>
      <c r="B23" s="734" t="str">
        <f t="shared" ref="B23" si="5">B21</f>
        <v>R６</v>
      </c>
      <c r="C23" s="736"/>
      <c r="D23" s="737"/>
      <c r="E23" s="740"/>
      <c r="F23" s="741"/>
      <c r="G23" s="742"/>
      <c r="H23" s="754"/>
      <c r="I23" s="755"/>
      <c r="J23" s="755"/>
      <c r="K23" s="755"/>
      <c r="L23" s="755"/>
      <c r="M23" s="755"/>
      <c r="N23" s="755"/>
      <c r="O23" s="756"/>
      <c r="P23" s="746"/>
      <c r="Q23" s="748" t="s">
        <v>67</v>
      </c>
      <c r="R23" s="490"/>
    </row>
    <row r="24" spans="1:18" ht="15.75" customHeight="1">
      <c r="A24" s="762"/>
      <c r="B24" s="735"/>
      <c r="C24" s="738"/>
      <c r="D24" s="739"/>
      <c r="E24" s="743"/>
      <c r="F24" s="744"/>
      <c r="G24" s="745"/>
      <c r="H24" s="757"/>
      <c r="I24" s="758"/>
      <c r="J24" s="758"/>
      <c r="K24" s="758"/>
      <c r="L24" s="758"/>
      <c r="M24" s="758"/>
      <c r="N24" s="758"/>
      <c r="O24" s="759"/>
      <c r="P24" s="747"/>
      <c r="Q24" s="749"/>
      <c r="R24" s="490"/>
    </row>
    <row r="25" spans="1:18" ht="15.75" customHeight="1">
      <c r="A25" s="760">
        <v>9</v>
      </c>
      <c r="B25" s="734" t="str">
        <f t="shared" ref="B25" si="6">B23</f>
        <v>R６</v>
      </c>
      <c r="C25" s="736"/>
      <c r="D25" s="737"/>
      <c r="E25" s="740"/>
      <c r="F25" s="741"/>
      <c r="G25" s="742"/>
      <c r="H25" s="754"/>
      <c r="I25" s="755"/>
      <c r="J25" s="755"/>
      <c r="K25" s="755"/>
      <c r="L25" s="755"/>
      <c r="M25" s="755"/>
      <c r="N25" s="755"/>
      <c r="O25" s="756"/>
      <c r="P25" s="746"/>
      <c r="Q25" s="748" t="s">
        <v>67</v>
      </c>
      <c r="R25" s="490"/>
    </row>
    <row r="26" spans="1:18" ht="15.75" customHeight="1">
      <c r="A26" s="761"/>
      <c r="B26" s="735"/>
      <c r="C26" s="738"/>
      <c r="D26" s="739"/>
      <c r="E26" s="743"/>
      <c r="F26" s="744"/>
      <c r="G26" s="745"/>
      <c r="H26" s="757"/>
      <c r="I26" s="758"/>
      <c r="J26" s="758"/>
      <c r="K26" s="758"/>
      <c r="L26" s="758"/>
      <c r="M26" s="758"/>
      <c r="N26" s="758"/>
      <c r="O26" s="759"/>
      <c r="P26" s="747"/>
      <c r="Q26" s="749"/>
      <c r="R26" s="490"/>
    </row>
    <row r="27" spans="1:18" ht="15.75" customHeight="1">
      <c r="A27" s="762">
        <v>10</v>
      </c>
      <c r="B27" s="734" t="str">
        <f t="shared" ref="B27" si="7">B25</f>
        <v>R６</v>
      </c>
      <c r="C27" s="736"/>
      <c r="D27" s="737"/>
      <c r="E27" s="740"/>
      <c r="F27" s="741"/>
      <c r="G27" s="742"/>
      <c r="H27" s="754"/>
      <c r="I27" s="755"/>
      <c r="J27" s="755"/>
      <c r="K27" s="755"/>
      <c r="L27" s="755"/>
      <c r="M27" s="755"/>
      <c r="N27" s="755"/>
      <c r="O27" s="756"/>
      <c r="P27" s="746"/>
      <c r="Q27" s="748" t="s">
        <v>67</v>
      </c>
      <c r="R27" s="490"/>
    </row>
    <row r="28" spans="1:18" ht="15.75" customHeight="1">
      <c r="A28" s="762"/>
      <c r="B28" s="735"/>
      <c r="C28" s="738"/>
      <c r="D28" s="739"/>
      <c r="E28" s="743"/>
      <c r="F28" s="744"/>
      <c r="G28" s="745"/>
      <c r="H28" s="757"/>
      <c r="I28" s="758"/>
      <c r="J28" s="758"/>
      <c r="K28" s="758"/>
      <c r="L28" s="758"/>
      <c r="M28" s="758"/>
      <c r="N28" s="758"/>
      <c r="O28" s="759"/>
      <c r="P28" s="747"/>
      <c r="Q28" s="749"/>
      <c r="R28" s="490"/>
    </row>
    <row r="29" spans="1:18" ht="15.75" customHeight="1">
      <c r="A29" s="760">
        <v>11</v>
      </c>
      <c r="B29" s="734" t="str">
        <f t="shared" ref="B29" si="8">B27</f>
        <v>R６</v>
      </c>
      <c r="C29" s="736"/>
      <c r="D29" s="737"/>
      <c r="E29" s="740"/>
      <c r="F29" s="741"/>
      <c r="G29" s="742"/>
      <c r="H29" s="754"/>
      <c r="I29" s="755"/>
      <c r="J29" s="755"/>
      <c r="K29" s="755"/>
      <c r="L29" s="755"/>
      <c r="M29" s="755"/>
      <c r="N29" s="755"/>
      <c r="O29" s="756"/>
      <c r="P29" s="746"/>
      <c r="Q29" s="748" t="s">
        <v>67</v>
      </c>
      <c r="R29" s="490"/>
    </row>
    <row r="30" spans="1:18" ht="15.75" customHeight="1">
      <c r="A30" s="761"/>
      <c r="B30" s="735"/>
      <c r="C30" s="738"/>
      <c r="D30" s="739"/>
      <c r="E30" s="743"/>
      <c r="F30" s="744"/>
      <c r="G30" s="745"/>
      <c r="H30" s="757"/>
      <c r="I30" s="758"/>
      <c r="J30" s="758"/>
      <c r="K30" s="758"/>
      <c r="L30" s="758"/>
      <c r="M30" s="758"/>
      <c r="N30" s="758"/>
      <c r="O30" s="759"/>
      <c r="P30" s="747"/>
      <c r="Q30" s="749"/>
      <c r="R30" s="490"/>
    </row>
    <row r="31" spans="1:18" ht="15.75" customHeight="1">
      <c r="A31" s="762">
        <v>12</v>
      </c>
      <c r="B31" s="734" t="str">
        <f t="shared" ref="B31" si="9">B29</f>
        <v>R６</v>
      </c>
      <c r="C31" s="736"/>
      <c r="D31" s="737"/>
      <c r="E31" s="740"/>
      <c r="F31" s="741"/>
      <c r="G31" s="742"/>
      <c r="H31" s="754"/>
      <c r="I31" s="755"/>
      <c r="J31" s="755"/>
      <c r="K31" s="755"/>
      <c r="L31" s="755"/>
      <c r="M31" s="755"/>
      <c r="N31" s="755"/>
      <c r="O31" s="756"/>
      <c r="P31" s="746"/>
      <c r="Q31" s="748" t="s">
        <v>67</v>
      </c>
      <c r="R31" s="490"/>
    </row>
    <row r="32" spans="1:18" ht="15.75" customHeight="1">
      <c r="A32" s="762"/>
      <c r="B32" s="735"/>
      <c r="C32" s="738"/>
      <c r="D32" s="739"/>
      <c r="E32" s="743"/>
      <c r="F32" s="744"/>
      <c r="G32" s="745"/>
      <c r="H32" s="757"/>
      <c r="I32" s="758"/>
      <c r="J32" s="758"/>
      <c r="K32" s="758"/>
      <c r="L32" s="758"/>
      <c r="M32" s="758"/>
      <c r="N32" s="758"/>
      <c r="O32" s="759"/>
      <c r="P32" s="747"/>
      <c r="Q32" s="749"/>
      <c r="R32" s="490"/>
    </row>
    <row r="33" spans="1:18" ht="15.75" customHeight="1">
      <c r="A33" s="760">
        <v>13</v>
      </c>
      <c r="B33" s="734" t="str">
        <f t="shared" ref="B33" si="10">B31</f>
        <v>R６</v>
      </c>
      <c r="C33" s="736"/>
      <c r="D33" s="737"/>
      <c r="E33" s="740"/>
      <c r="F33" s="741"/>
      <c r="G33" s="742"/>
      <c r="H33" s="754"/>
      <c r="I33" s="755"/>
      <c r="J33" s="755"/>
      <c r="K33" s="755"/>
      <c r="L33" s="755"/>
      <c r="M33" s="755"/>
      <c r="N33" s="755"/>
      <c r="O33" s="756"/>
      <c r="P33" s="746"/>
      <c r="Q33" s="748" t="s">
        <v>67</v>
      </c>
      <c r="R33" s="490"/>
    </row>
    <row r="34" spans="1:18" ht="15.75" customHeight="1">
      <c r="A34" s="761"/>
      <c r="B34" s="735"/>
      <c r="C34" s="738"/>
      <c r="D34" s="739"/>
      <c r="E34" s="743"/>
      <c r="F34" s="744"/>
      <c r="G34" s="745"/>
      <c r="H34" s="757"/>
      <c r="I34" s="758"/>
      <c r="J34" s="758"/>
      <c r="K34" s="758"/>
      <c r="L34" s="758"/>
      <c r="M34" s="758"/>
      <c r="N34" s="758"/>
      <c r="O34" s="759"/>
      <c r="P34" s="747"/>
      <c r="Q34" s="749"/>
      <c r="R34" s="490"/>
    </row>
    <row r="35" spans="1:18" ht="15.75" customHeight="1">
      <c r="A35" s="762">
        <v>14</v>
      </c>
      <c r="B35" s="734" t="str">
        <f t="shared" ref="B35" si="11">B33</f>
        <v>R６</v>
      </c>
      <c r="C35" s="736"/>
      <c r="D35" s="737"/>
      <c r="E35" s="740"/>
      <c r="F35" s="741"/>
      <c r="G35" s="742"/>
      <c r="H35" s="754"/>
      <c r="I35" s="755"/>
      <c r="J35" s="755"/>
      <c r="K35" s="755"/>
      <c r="L35" s="755"/>
      <c r="M35" s="755"/>
      <c r="N35" s="755"/>
      <c r="O35" s="756"/>
      <c r="P35" s="746"/>
      <c r="Q35" s="748" t="s">
        <v>67</v>
      </c>
      <c r="R35" s="490"/>
    </row>
    <row r="36" spans="1:18" ht="15.75" customHeight="1">
      <c r="A36" s="762"/>
      <c r="B36" s="735"/>
      <c r="C36" s="738"/>
      <c r="D36" s="739"/>
      <c r="E36" s="743"/>
      <c r="F36" s="744"/>
      <c r="G36" s="745"/>
      <c r="H36" s="757"/>
      <c r="I36" s="758"/>
      <c r="J36" s="758"/>
      <c r="K36" s="758"/>
      <c r="L36" s="758"/>
      <c r="M36" s="758"/>
      <c r="N36" s="758"/>
      <c r="O36" s="759"/>
      <c r="P36" s="747"/>
      <c r="Q36" s="749"/>
      <c r="R36" s="490"/>
    </row>
    <row r="37" spans="1:18" ht="15.75" customHeight="1">
      <c r="A37" s="760">
        <v>15</v>
      </c>
      <c r="B37" s="734" t="str">
        <f t="shared" ref="B37" si="12">B35</f>
        <v>R６</v>
      </c>
      <c r="C37" s="736"/>
      <c r="D37" s="737"/>
      <c r="E37" s="740"/>
      <c r="F37" s="741"/>
      <c r="G37" s="742"/>
      <c r="H37" s="754"/>
      <c r="I37" s="755"/>
      <c r="J37" s="755"/>
      <c r="K37" s="755"/>
      <c r="L37" s="755"/>
      <c r="M37" s="755"/>
      <c r="N37" s="755"/>
      <c r="O37" s="756"/>
      <c r="P37" s="746"/>
      <c r="Q37" s="748" t="s">
        <v>67</v>
      </c>
      <c r="R37" s="490"/>
    </row>
    <row r="38" spans="1:18" ht="15.75" customHeight="1">
      <c r="A38" s="761"/>
      <c r="B38" s="735"/>
      <c r="C38" s="738"/>
      <c r="D38" s="739"/>
      <c r="E38" s="743"/>
      <c r="F38" s="744"/>
      <c r="G38" s="745"/>
      <c r="H38" s="757"/>
      <c r="I38" s="758"/>
      <c r="J38" s="758"/>
      <c r="K38" s="758"/>
      <c r="L38" s="758"/>
      <c r="M38" s="758"/>
      <c r="N38" s="758"/>
      <c r="O38" s="759"/>
      <c r="P38" s="747"/>
      <c r="Q38" s="749"/>
      <c r="R38" s="490"/>
    </row>
    <row r="39" spans="1:18" ht="15.75" customHeight="1">
      <c r="A39" s="762">
        <v>16</v>
      </c>
      <c r="B39" s="734" t="str">
        <f t="shared" ref="B39" si="13">B37</f>
        <v>R６</v>
      </c>
      <c r="C39" s="736"/>
      <c r="D39" s="737"/>
      <c r="E39" s="740"/>
      <c r="F39" s="741"/>
      <c r="G39" s="742"/>
      <c r="H39" s="754"/>
      <c r="I39" s="755"/>
      <c r="J39" s="755"/>
      <c r="K39" s="755"/>
      <c r="L39" s="755"/>
      <c r="M39" s="755"/>
      <c r="N39" s="755"/>
      <c r="O39" s="756"/>
      <c r="P39" s="746"/>
      <c r="Q39" s="748" t="s">
        <v>67</v>
      </c>
      <c r="R39" s="490"/>
    </row>
    <row r="40" spans="1:18" ht="15.75" customHeight="1">
      <c r="A40" s="762"/>
      <c r="B40" s="735"/>
      <c r="C40" s="738"/>
      <c r="D40" s="739"/>
      <c r="E40" s="743"/>
      <c r="F40" s="744"/>
      <c r="G40" s="745"/>
      <c r="H40" s="757"/>
      <c r="I40" s="758"/>
      <c r="J40" s="758"/>
      <c r="K40" s="758"/>
      <c r="L40" s="758"/>
      <c r="M40" s="758"/>
      <c r="N40" s="758"/>
      <c r="O40" s="759"/>
      <c r="P40" s="747"/>
      <c r="Q40" s="749"/>
      <c r="R40" s="490"/>
    </row>
    <row r="41" spans="1:18" ht="15.75" customHeight="1">
      <c r="A41" s="760">
        <v>17</v>
      </c>
      <c r="B41" s="734" t="str">
        <f t="shared" ref="B41" si="14">B39</f>
        <v>R６</v>
      </c>
      <c r="C41" s="736"/>
      <c r="D41" s="737"/>
      <c r="E41" s="740"/>
      <c r="F41" s="741"/>
      <c r="G41" s="742"/>
      <c r="H41" s="754"/>
      <c r="I41" s="755"/>
      <c r="J41" s="755"/>
      <c r="K41" s="755"/>
      <c r="L41" s="755"/>
      <c r="M41" s="755"/>
      <c r="N41" s="755"/>
      <c r="O41" s="756"/>
      <c r="P41" s="746"/>
      <c r="Q41" s="748" t="s">
        <v>67</v>
      </c>
      <c r="R41" s="490"/>
    </row>
    <row r="42" spans="1:18" ht="15.75" customHeight="1">
      <c r="A42" s="761"/>
      <c r="B42" s="735"/>
      <c r="C42" s="738"/>
      <c r="D42" s="739"/>
      <c r="E42" s="743"/>
      <c r="F42" s="744"/>
      <c r="G42" s="745"/>
      <c r="H42" s="757"/>
      <c r="I42" s="758"/>
      <c r="J42" s="758"/>
      <c r="K42" s="758"/>
      <c r="L42" s="758"/>
      <c r="M42" s="758"/>
      <c r="N42" s="758"/>
      <c r="O42" s="759"/>
      <c r="P42" s="747"/>
      <c r="Q42" s="749"/>
      <c r="R42" s="490"/>
    </row>
    <row r="43" spans="1:18" ht="15.75" customHeight="1">
      <c r="A43" s="762">
        <v>18</v>
      </c>
      <c r="B43" s="734" t="str">
        <f t="shared" ref="B43" si="15">B41</f>
        <v>R６</v>
      </c>
      <c r="C43" s="736"/>
      <c r="D43" s="737"/>
      <c r="E43" s="740"/>
      <c r="F43" s="741"/>
      <c r="G43" s="742"/>
      <c r="H43" s="754"/>
      <c r="I43" s="755"/>
      <c r="J43" s="755"/>
      <c r="K43" s="755"/>
      <c r="L43" s="755"/>
      <c r="M43" s="755"/>
      <c r="N43" s="755"/>
      <c r="O43" s="756"/>
      <c r="P43" s="746"/>
      <c r="Q43" s="748" t="s">
        <v>67</v>
      </c>
      <c r="R43" s="490"/>
    </row>
    <row r="44" spans="1:18" ht="15.75" customHeight="1">
      <c r="A44" s="762"/>
      <c r="B44" s="735"/>
      <c r="C44" s="738"/>
      <c r="D44" s="739"/>
      <c r="E44" s="743"/>
      <c r="F44" s="744"/>
      <c r="G44" s="745"/>
      <c r="H44" s="757"/>
      <c r="I44" s="758"/>
      <c r="J44" s="758"/>
      <c r="K44" s="758"/>
      <c r="L44" s="758"/>
      <c r="M44" s="758"/>
      <c r="N44" s="758"/>
      <c r="O44" s="759"/>
      <c r="P44" s="747"/>
      <c r="Q44" s="749"/>
      <c r="R44" s="490"/>
    </row>
    <row r="45" spans="1:18" ht="15.75" customHeight="1">
      <c r="A45" s="760">
        <v>19</v>
      </c>
      <c r="B45" s="734" t="str">
        <f t="shared" ref="B45" si="16">B43</f>
        <v>R６</v>
      </c>
      <c r="C45" s="736"/>
      <c r="D45" s="737"/>
      <c r="E45" s="740"/>
      <c r="F45" s="741"/>
      <c r="G45" s="742"/>
      <c r="H45" s="754"/>
      <c r="I45" s="755"/>
      <c r="J45" s="755"/>
      <c r="K45" s="755"/>
      <c r="L45" s="755"/>
      <c r="M45" s="755"/>
      <c r="N45" s="755"/>
      <c r="O45" s="756"/>
      <c r="P45" s="746"/>
      <c r="Q45" s="748" t="s">
        <v>67</v>
      </c>
      <c r="R45" s="490"/>
    </row>
    <row r="46" spans="1:18" ht="15.75" customHeight="1">
      <c r="A46" s="761"/>
      <c r="B46" s="735"/>
      <c r="C46" s="738"/>
      <c r="D46" s="739"/>
      <c r="E46" s="743"/>
      <c r="F46" s="744"/>
      <c r="G46" s="745"/>
      <c r="H46" s="757"/>
      <c r="I46" s="758"/>
      <c r="J46" s="758"/>
      <c r="K46" s="758"/>
      <c r="L46" s="758"/>
      <c r="M46" s="758"/>
      <c r="N46" s="758"/>
      <c r="O46" s="759"/>
      <c r="P46" s="747"/>
      <c r="Q46" s="749"/>
      <c r="R46" s="490"/>
    </row>
    <row r="47" spans="1:18" ht="15.75" customHeight="1">
      <c r="A47" s="762">
        <v>20</v>
      </c>
      <c r="B47" s="734" t="str">
        <f t="shared" ref="B47" si="17">B45</f>
        <v>R６</v>
      </c>
      <c r="C47" s="736"/>
      <c r="D47" s="737"/>
      <c r="E47" s="740"/>
      <c r="F47" s="741"/>
      <c r="G47" s="742"/>
      <c r="H47" s="754"/>
      <c r="I47" s="755"/>
      <c r="J47" s="755"/>
      <c r="K47" s="755"/>
      <c r="L47" s="755"/>
      <c r="M47" s="755"/>
      <c r="N47" s="755"/>
      <c r="O47" s="756"/>
      <c r="P47" s="746"/>
      <c r="Q47" s="748" t="s">
        <v>67</v>
      </c>
      <c r="R47" s="490"/>
    </row>
    <row r="48" spans="1:18" ht="15.75" customHeight="1">
      <c r="A48" s="761"/>
      <c r="B48" s="735"/>
      <c r="C48" s="738"/>
      <c r="D48" s="739"/>
      <c r="E48" s="743"/>
      <c r="F48" s="744"/>
      <c r="G48" s="745"/>
      <c r="H48" s="757"/>
      <c r="I48" s="758"/>
      <c r="J48" s="758"/>
      <c r="K48" s="758"/>
      <c r="L48" s="758"/>
      <c r="M48" s="758"/>
      <c r="N48" s="758"/>
      <c r="O48" s="759"/>
      <c r="P48" s="747"/>
      <c r="Q48" s="749"/>
      <c r="R48" s="490"/>
    </row>
    <row r="49" spans="1:20" ht="15.75" customHeight="1">
      <c r="A49" s="130" t="s">
        <v>27</v>
      </c>
      <c r="B49" s="752" t="s">
        <v>307</v>
      </c>
      <c r="C49" s="753"/>
      <c r="D49" s="753"/>
      <c r="E49" s="753"/>
      <c r="F49" s="753"/>
      <c r="G49" s="753"/>
      <c r="H49" s="753"/>
      <c r="I49" s="753"/>
      <c r="J49" s="753"/>
      <c r="K49" s="753"/>
      <c r="L49" s="753"/>
      <c r="M49" s="753"/>
      <c r="N49" s="753"/>
      <c r="O49" s="753"/>
      <c r="P49" s="753"/>
      <c r="Q49" s="563"/>
      <c r="R49" s="490"/>
    </row>
    <row r="50" spans="1:20">
      <c r="A50" s="130" t="s">
        <v>28</v>
      </c>
      <c r="B50" s="732" t="s">
        <v>475</v>
      </c>
      <c r="C50" s="732"/>
      <c r="D50" s="732"/>
      <c r="E50" s="732"/>
      <c r="F50" s="732"/>
      <c r="G50" s="732"/>
      <c r="H50" s="732"/>
      <c r="I50" s="732"/>
      <c r="J50" s="732"/>
      <c r="K50" s="732"/>
      <c r="L50" s="732"/>
      <c r="M50" s="732"/>
      <c r="N50" s="732"/>
      <c r="O50" s="732"/>
      <c r="P50" s="732"/>
      <c r="Q50" s="732"/>
      <c r="R50" s="417"/>
    </row>
    <row r="51" spans="1:20">
      <c r="B51" s="732"/>
      <c r="C51" s="732"/>
      <c r="D51" s="732"/>
      <c r="E51" s="732"/>
      <c r="F51" s="732"/>
      <c r="G51" s="732"/>
      <c r="H51" s="732"/>
      <c r="I51" s="732"/>
      <c r="J51" s="732"/>
      <c r="K51" s="732"/>
      <c r="L51" s="732"/>
      <c r="M51" s="732"/>
      <c r="N51" s="732"/>
      <c r="O51" s="732"/>
      <c r="P51" s="732"/>
      <c r="Q51" s="732"/>
      <c r="R51" s="417"/>
    </row>
    <row r="52" spans="1:20" ht="12" customHeight="1">
      <c r="R52" s="417"/>
    </row>
    <row r="53" spans="1:20" ht="15.75" customHeight="1">
      <c r="A53" s="671" t="str">
        <f>CONCATENATE("（様式-",INDEX(発注者入力シート!$B$20:$G$24,MATCH(発注者入力シート!L6,発注者入力シート!$C$20:$C$24,0),4),"-２）")</f>
        <v>（様式-２-２）</v>
      </c>
      <c r="B53" s="671"/>
      <c r="C53" s="671"/>
      <c r="D53" s="671"/>
      <c r="E53" s="671"/>
      <c r="F53" s="671"/>
      <c r="Q53" s="122" t="str">
        <f>Q1</f>
        <v>【令和６年度完成工事分】</v>
      </c>
      <c r="S53" s="4" t="s">
        <v>202</v>
      </c>
      <c r="T53" s="4"/>
    </row>
    <row r="54" spans="1:20" ht="15.75" customHeight="1">
      <c r="A54" s="671" t="str">
        <f>CONCATENATE("評価項目",INDEX(発注者入力シート!$B$20:$G$24,MATCH(発注者入力シート!L6,発注者入力シート!$C$20:$C$24,0),5),"-",INDEX(発注者入力シート!$B$20:$G$24,MATCH(発注者入力シート!L6,発注者入力シート!$C$20:$C$24,0),6))</f>
        <v>評価項目（１）-①</v>
      </c>
      <c r="B54" s="671"/>
      <c r="C54" s="671"/>
      <c r="D54" s="671"/>
      <c r="E54" s="671"/>
      <c r="R54" s="169"/>
      <c r="S54" s="4" t="s">
        <v>203</v>
      </c>
      <c r="T54" s="4"/>
    </row>
    <row r="55" spans="1:20" ht="15.75" customHeight="1">
      <c r="A55" s="772" t="s">
        <v>65</v>
      </c>
      <c r="B55" s="772"/>
      <c r="C55" s="772"/>
      <c r="D55" s="772"/>
      <c r="E55" s="772"/>
      <c r="F55" s="772"/>
      <c r="G55" s="772"/>
      <c r="H55" s="772"/>
      <c r="I55" s="772"/>
      <c r="J55" s="772"/>
      <c r="K55" s="772"/>
      <c r="L55" s="772"/>
      <c r="M55" s="772"/>
      <c r="N55" s="772"/>
      <c r="O55" s="772"/>
      <c r="P55" s="772"/>
      <c r="Q55" s="772"/>
      <c r="S55" s="98"/>
      <c r="T55" s="4" t="s">
        <v>210</v>
      </c>
    </row>
    <row r="56" spans="1:20" ht="15.75" customHeight="1">
      <c r="H56" s="733" t="s">
        <v>146</v>
      </c>
      <c r="I56" s="733"/>
      <c r="J56" s="733"/>
      <c r="K56" s="680" t="str">
        <f>IF(企業入力シート!C7="","",企業入力シート!C7)</f>
        <v>〇〇建設</v>
      </c>
      <c r="L56" s="680"/>
      <c r="M56" s="680"/>
      <c r="N56" s="680"/>
      <c r="O56" s="680"/>
      <c r="P56" s="680"/>
      <c r="Q56" s="680"/>
      <c r="R56" s="163"/>
      <c r="S56" s="87"/>
      <c r="T56" s="4" t="s">
        <v>205</v>
      </c>
    </row>
    <row r="57" spans="1:20" ht="12" customHeight="1">
      <c r="R57" s="163"/>
      <c r="S57" s="123"/>
      <c r="T57" s="4"/>
    </row>
    <row r="58" spans="1:20" ht="12" customHeight="1">
      <c r="R58" s="212"/>
      <c r="S58" s="4" t="s">
        <v>206</v>
      </c>
      <c r="T58" s="4"/>
    </row>
    <row r="59" spans="1:20" ht="15.75" customHeight="1">
      <c r="A59" s="559" t="s">
        <v>11</v>
      </c>
      <c r="B59" s="558" t="s">
        <v>13</v>
      </c>
      <c r="C59" s="763" t="s">
        <v>15</v>
      </c>
      <c r="D59" s="763"/>
      <c r="E59" s="760" t="s">
        <v>16</v>
      </c>
      <c r="F59" s="763"/>
      <c r="G59" s="765"/>
      <c r="H59" s="760" t="s">
        <v>17</v>
      </c>
      <c r="I59" s="763"/>
      <c r="J59" s="763"/>
      <c r="K59" s="763"/>
      <c r="L59" s="763"/>
      <c r="M59" s="763"/>
      <c r="N59" s="763"/>
      <c r="O59" s="765"/>
      <c r="P59" s="760" t="s">
        <v>31</v>
      </c>
      <c r="Q59" s="765"/>
      <c r="S59" s="89"/>
      <c r="T59" s="4" t="s">
        <v>207</v>
      </c>
    </row>
    <row r="60" spans="1:20" ht="15.75" customHeight="1">
      <c r="A60" s="560" t="s">
        <v>12</v>
      </c>
      <c r="B60" s="127" t="s">
        <v>14</v>
      </c>
      <c r="C60" s="764"/>
      <c r="D60" s="764"/>
      <c r="E60" s="766" t="s">
        <v>386</v>
      </c>
      <c r="F60" s="767"/>
      <c r="G60" s="768"/>
      <c r="H60" s="761"/>
      <c r="I60" s="770"/>
      <c r="J60" s="770"/>
      <c r="K60" s="770"/>
      <c r="L60" s="770"/>
      <c r="M60" s="770"/>
      <c r="N60" s="770"/>
      <c r="O60" s="771"/>
      <c r="P60" s="762" t="s">
        <v>30</v>
      </c>
      <c r="Q60" s="769"/>
      <c r="S60" s="90"/>
      <c r="T60" s="4" t="s">
        <v>205</v>
      </c>
    </row>
    <row r="61" spans="1:20" ht="15.75" customHeight="1">
      <c r="A61" s="760">
        <v>21</v>
      </c>
      <c r="B61" s="734" t="str">
        <f>B47</f>
        <v>R６</v>
      </c>
      <c r="C61" s="736"/>
      <c r="D61" s="737"/>
      <c r="E61" s="740"/>
      <c r="F61" s="741"/>
      <c r="G61" s="742"/>
      <c r="H61" s="754"/>
      <c r="I61" s="755"/>
      <c r="J61" s="755"/>
      <c r="K61" s="755"/>
      <c r="L61" s="755"/>
      <c r="M61" s="755"/>
      <c r="N61" s="755"/>
      <c r="O61" s="756"/>
      <c r="P61" s="746"/>
      <c r="Q61" s="748" t="s">
        <v>67</v>
      </c>
      <c r="R61" s="490"/>
      <c r="S61" s="4"/>
      <c r="T61" s="4"/>
    </row>
    <row r="62" spans="1:20" ht="15.75" customHeight="1">
      <c r="A62" s="761"/>
      <c r="B62" s="735"/>
      <c r="C62" s="738"/>
      <c r="D62" s="739"/>
      <c r="E62" s="743"/>
      <c r="F62" s="744"/>
      <c r="G62" s="745"/>
      <c r="H62" s="757"/>
      <c r="I62" s="758"/>
      <c r="J62" s="758"/>
      <c r="K62" s="758"/>
      <c r="L62" s="758"/>
      <c r="M62" s="758"/>
      <c r="N62" s="758"/>
      <c r="O62" s="759"/>
      <c r="P62" s="747"/>
      <c r="Q62" s="749"/>
      <c r="R62" s="490"/>
      <c r="S62" s="100" t="s">
        <v>208</v>
      </c>
      <c r="T62" s="4"/>
    </row>
    <row r="63" spans="1:20" ht="15.75" customHeight="1">
      <c r="A63" s="762">
        <v>22</v>
      </c>
      <c r="B63" s="734" t="str">
        <f>B61</f>
        <v>R６</v>
      </c>
      <c r="C63" s="736"/>
      <c r="D63" s="737"/>
      <c r="E63" s="740"/>
      <c r="F63" s="741"/>
      <c r="G63" s="742"/>
      <c r="H63" s="754"/>
      <c r="I63" s="755"/>
      <c r="J63" s="755"/>
      <c r="K63" s="755"/>
      <c r="L63" s="755"/>
      <c r="M63" s="755"/>
      <c r="N63" s="755"/>
      <c r="O63" s="756"/>
      <c r="P63" s="746"/>
      <c r="Q63" s="748" t="s">
        <v>67</v>
      </c>
      <c r="R63" s="490"/>
      <c r="S63" s="100" t="s">
        <v>209</v>
      </c>
      <c r="T63" s="4"/>
    </row>
    <row r="64" spans="1:20" ht="15.75" customHeight="1">
      <c r="A64" s="762"/>
      <c r="B64" s="735"/>
      <c r="C64" s="738"/>
      <c r="D64" s="739"/>
      <c r="E64" s="743"/>
      <c r="F64" s="744"/>
      <c r="G64" s="745"/>
      <c r="H64" s="757"/>
      <c r="I64" s="758"/>
      <c r="J64" s="758"/>
      <c r="K64" s="758"/>
      <c r="L64" s="758"/>
      <c r="M64" s="758"/>
      <c r="N64" s="758"/>
      <c r="O64" s="759"/>
      <c r="P64" s="747"/>
      <c r="Q64" s="749"/>
      <c r="R64" s="490"/>
      <c r="S64" s="100" t="s">
        <v>433</v>
      </c>
    </row>
    <row r="65" spans="1:18" ht="15.75" customHeight="1">
      <c r="A65" s="760">
        <v>23</v>
      </c>
      <c r="B65" s="734" t="str">
        <f t="shared" ref="B65" si="18">B63</f>
        <v>R６</v>
      </c>
      <c r="C65" s="736"/>
      <c r="D65" s="737"/>
      <c r="E65" s="740"/>
      <c r="F65" s="741"/>
      <c r="G65" s="742"/>
      <c r="H65" s="754"/>
      <c r="I65" s="755"/>
      <c r="J65" s="755"/>
      <c r="K65" s="755"/>
      <c r="L65" s="755"/>
      <c r="M65" s="755"/>
      <c r="N65" s="755"/>
      <c r="O65" s="756"/>
      <c r="P65" s="746"/>
      <c r="Q65" s="748" t="s">
        <v>67</v>
      </c>
      <c r="R65" s="490"/>
    </row>
    <row r="66" spans="1:18" ht="15.75" customHeight="1">
      <c r="A66" s="761"/>
      <c r="B66" s="735"/>
      <c r="C66" s="738"/>
      <c r="D66" s="739"/>
      <c r="E66" s="743"/>
      <c r="F66" s="744"/>
      <c r="G66" s="745"/>
      <c r="H66" s="757"/>
      <c r="I66" s="758"/>
      <c r="J66" s="758"/>
      <c r="K66" s="758"/>
      <c r="L66" s="758"/>
      <c r="M66" s="758"/>
      <c r="N66" s="758"/>
      <c r="O66" s="759"/>
      <c r="P66" s="747"/>
      <c r="Q66" s="749"/>
      <c r="R66" s="490"/>
    </row>
    <row r="67" spans="1:18" ht="15.75" customHeight="1">
      <c r="A67" s="762">
        <v>24</v>
      </c>
      <c r="B67" s="734" t="str">
        <f t="shared" ref="B67" si="19">B65</f>
        <v>R６</v>
      </c>
      <c r="C67" s="736"/>
      <c r="D67" s="737"/>
      <c r="E67" s="740"/>
      <c r="F67" s="741"/>
      <c r="G67" s="742"/>
      <c r="H67" s="754"/>
      <c r="I67" s="755"/>
      <c r="J67" s="755"/>
      <c r="K67" s="755"/>
      <c r="L67" s="755"/>
      <c r="M67" s="755"/>
      <c r="N67" s="755"/>
      <c r="O67" s="756"/>
      <c r="P67" s="746"/>
      <c r="Q67" s="748" t="s">
        <v>67</v>
      </c>
      <c r="R67" s="490"/>
    </row>
    <row r="68" spans="1:18" ht="15.75" customHeight="1">
      <c r="A68" s="762"/>
      <c r="B68" s="735"/>
      <c r="C68" s="738"/>
      <c r="D68" s="739"/>
      <c r="E68" s="743"/>
      <c r="F68" s="744"/>
      <c r="G68" s="745"/>
      <c r="H68" s="757"/>
      <c r="I68" s="758"/>
      <c r="J68" s="758"/>
      <c r="K68" s="758"/>
      <c r="L68" s="758"/>
      <c r="M68" s="758"/>
      <c r="N68" s="758"/>
      <c r="O68" s="759"/>
      <c r="P68" s="747"/>
      <c r="Q68" s="749"/>
      <c r="R68" s="490"/>
    </row>
    <row r="69" spans="1:18" ht="15.75" customHeight="1">
      <c r="A69" s="760">
        <v>25</v>
      </c>
      <c r="B69" s="734" t="str">
        <f t="shared" ref="B69" si="20">B67</f>
        <v>R６</v>
      </c>
      <c r="C69" s="736"/>
      <c r="D69" s="737"/>
      <c r="E69" s="740"/>
      <c r="F69" s="741"/>
      <c r="G69" s="742"/>
      <c r="H69" s="754"/>
      <c r="I69" s="755"/>
      <c r="J69" s="755"/>
      <c r="K69" s="755"/>
      <c r="L69" s="755"/>
      <c r="M69" s="755"/>
      <c r="N69" s="755"/>
      <c r="O69" s="756"/>
      <c r="P69" s="746"/>
      <c r="Q69" s="748" t="s">
        <v>67</v>
      </c>
      <c r="R69" s="490"/>
    </row>
    <row r="70" spans="1:18" ht="15.75" customHeight="1">
      <c r="A70" s="761"/>
      <c r="B70" s="735"/>
      <c r="C70" s="738"/>
      <c r="D70" s="739"/>
      <c r="E70" s="743"/>
      <c r="F70" s="744"/>
      <c r="G70" s="745"/>
      <c r="H70" s="757"/>
      <c r="I70" s="758"/>
      <c r="J70" s="758"/>
      <c r="K70" s="758"/>
      <c r="L70" s="758"/>
      <c r="M70" s="758"/>
      <c r="N70" s="758"/>
      <c r="O70" s="759"/>
      <c r="P70" s="747"/>
      <c r="Q70" s="749"/>
      <c r="R70" s="490"/>
    </row>
    <row r="71" spans="1:18" ht="15.75" customHeight="1">
      <c r="A71" s="762">
        <v>26</v>
      </c>
      <c r="B71" s="734" t="str">
        <f t="shared" ref="B71" si="21">B69</f>
        <v>R６</v>
      </c>
      <c r="C71" s="736"/>
      <c r="D71" s="737"/>
      <c r="E71" s="740"/>
      <c r="F71" s="741"/>
      <c r="G71" s="742"/>
      <c r="H71" s="754"/>
      <c r="I71" s="755"/>
      <c r="J71" s="755"/>
      <c r="K71" s="755"/>
      <c r="L71" s="755"/>
      <c r="M71" s="755"/>
      <c r="N71" s="755"/>
      <c r="O71" s="756"/>
      <c r="P71" s="746"/>
      <c r="Q71" s="748" t="s">
        <v>67</v>
      </c>
      <c r="R71" s="490"/>
    </row>
    <row r="72" spans="1:18" ht="15.75" customHeight="1">
      <c r="A72" s="762"/>
      <c r="B72" s="735"/>
      <c r="C72" s="738"/>
      <c r="D72" s="739"/>
      <c r="E72" s="743"/>
      <c r="F72" s="744"/>
      <c r="G72" s="745"/>
      <c r="H72" s="757"/>
      <c r="I72" s="758"/>
      <c r="J72" s="758"/>
      <c r="K72" s="758"/>
      <c r="L72" s="758"/>
      <c r="M72" s="758"/>
      <c r="N72" s="758"/>
      <c r="O72" s="759"/>
      <c r="P72" s="747"/>
      <c r="Q72" s="749"/>
      <c r="R72" s="490"/>
    </row>
    <row r="73" spans="1:18" ht="15.75" customHeight="1">
      <c r="A73" s="760">
        <v>27</v>
      </c>
      <c r="B73" s="734" t="str">
        <f t="shared" ref="B73" si="22">B71</f>
        <v>R６</v>
      </c>
      <c r="C73" s="736"/>
      <c r="D73" s="737"/>
      <c r="E73" s="740"/>
      <c r="F73" s="741"/>
      <c r="G73" s="742"/>
      <c r="H73" s="754"/>
      <c r="I73" s="755"/>
      <c r="J73" s="755"/>
      <c r="K73" s="755"/>
      <c r="L73" s="755"/>
      <c r="M73" s="755"/>
      <c r="N73" s="755"/>
      <c r="O73" s="756"/>
      <c r="P73" s="746"/>
      <c r="Q73" s="748" t="s">
        <v>67</v>
      </c>
      <c r="R73" s="490"/>
    </row>
    <row r="74" spans="1:18" ht="15.75" customHeight="1">
      <c r="A74" s="761"/>
      <c r="B74" s="735"/>
      <c r="C74" s="738"/>
      <c r="D74" s="739"/>
      <c r="E74" s="743"/>
      <c r="F74" s="744"/>
      <c r="G74" s="745"/>
      <c r="H74" s="757"/>
      <c r="I74" s="758"/>
      <c r="J74" s="758"/>
      <c r="K74" s="758"/>
      <c r="L74" s="758"/>
      <c r="M74" s="758"/>
      <c r="N74" s="758"/>
      <c r="O74" s="759"/>
      <c r="P74" s="747"/>
      <c r="Q74" s="749"/>
      <c r="R74" s="490"/>
    </row>
    <row r="75" spans="1:18" ht="15.75" customHeight="1">
      <c r="A75" s="762">
        <v>28</v>
      </c>
      <c r="B75" s="734" t="str">
        <f t="shared" ref="B75" si="23">B73</f>
        <v>R６</v>
      </c>
      <c r="C75" s="736"/>
      <c r="D75" s="737"/>
      <c r="E75" s="740"/>
      <c r="F75" s="741"/>
      <c r="G75" s="742"/>
      <c r="H75" s="754"/>
      <c r="I75" s="755"/>
      <c r="J75" s="755"/>
      <c r="K75" s="755"/>
      <c r="L75" s="755"/>
      <c r="M75" s="755"/>
      <c r="N75" s="755"/>
      <c r="O75" s="756"/>
      <c r="P75" s="746"/>
      <c r="Q75" s="748" t="s">
        <v>67</v>
      </c>
      <c r="R75" s="490"/>
    </row>
    <row r="76" spans="1:18" ht="15.75" customHeight="1">
      <c r="A76" s="762"/>
      <c r="B76" s="735"/>
      <c r="C76" s="738"/>
      <c r="D76" s="739"/>
      <c r="E76" s="743"/>
      <c r="F76" s="744"/>
      <c r="G76" s="745"/>
      <c r="H76" s="757"/>
      <c r="I76" s="758"/>
      <c r="J76" s="758"/>
      <c r="K76" s="758"/>
      <c r="L76" s="758"/>
      <c r="M76" s="758"/>
      <c r="N76" s="758"/>
      <c r="O76" s="759"/>
      <c r="P76" s="747"/>
      <c r="Q76" s="749"/>
      <c r="R76" s="490"/>
    </row>
    <row r="77" spans="1:18" ht="15.75" customHeight="1">
      <c r="A77" s="760">
        <v>29</v>
      </c>
      <c r="B77" s="734" t="str">
        <f t="shared" ref="B77" si="24">B75</f>
        <v>R６</v>
      </c>
      <c r="C77" s="736"/>
      <c r="D77" s="737"/>
      <c r="E77" s="740"/>
      <c r="F77" s="741"/>
      <c r="G77" s="742"/>
      <c r="H77" s="754"/>
      <c r="I77" s="755"/>
      <c r="J77" s="755"/>
      <c r="K77" s="755"/>
      <c r="L77" s="755"/>
      <c r="M77" s="755"/>
      <c r="N77" s="755"/>
      <c r="O77" s="756"/>
      <c r="P77" s="746"/>
      <c r="Q77" s="748" t="s">
        <v>67</v>
      </c>
      <c r="R77" s="490"/>
    </row>
    <row r="78" spans="1:18" ht="15.75" customHeight="1">
      <c r="A78" s="761"/>
      <c r="B78" s="735"/>
      <c r="C78" s="738"/>
      <c r="D78" s="739"/>
      <c r="E78" s="743"/>
      <c r="F78" s="744"/>
      <c r="G78" s="745"/>
      <c r="H78" s="757"/>
      <c r="I78" s="758"/>
      <c r="J78" s="758"/>
      <c r="K78" s="758"/>
      <c r="L78" s="758"/>
      <c r="M78" s="758"/>
      <c r="N78" s="758"/>
      <c r="O78" s="759"/>
      <c r="P78" s="747"/>
      <c r="Q78" s="749"/>
      <c r="R78" s="490"/>
    </row>
    <row r="79" spans="1:18" ht="15.75" customHeight="1">
      <c r="A79" s="762">
        <v>30</v>
      </c>
      <c r="B79" s="734" t="str">
        <f t="shared" ref="B79" si="25">B77</f>
        <v>R６</v>
      </c>
      <c r="C79" s="736"/>
      <c r="D79" s="737"/>
      <c r="E79" s="740"/>
      <c r="F79" s="741"/>
      <c r="G79" s="742"/>
      <c r="H79" s="754"/>
      <c r="I79" s="755"/>
      <c r="J79" s="755"/>
      <c r="K79" s="755"/>
      <c r="L79" s="755"/>
      <c r="M79" s="755"/>
      <c r="N79" s="755"/>
      <c r="O79" s="756"/>
      <c r="P79" s="746"/>
      <c r="Q79" s="748" t="s">
        <v>67</v>
      </c>
      <c r="R79" s="490"/>
    </row>
    <row r="80" spans="1:18" ht="15.75" customHeight="1">
      <c r="A80" s="762"/>
      <c r="B80" s="735"/>
      <c r="C80" s="738"/>
      <c r="D80" s="739"/>
      <c r="E80" s="743"/>
      <c r="F80" s="744"/>
      <c r="G80" s="745"/>
      <c r="H80" s="757"/>
      <c r="I80" s="758"/>
      <c r="J80" s="758"/>
      <c r="K80" s="758"/>
      <c r="L80" s="758"/>
      <c r="M80" s="758"/>
      <c r="N80" s="758"/>
      <c r="O80" s="759"/>
      <c r="P80" s="747"/>
      <c r="Q80" s="749"/>
      <c r="R80" s="490"/>
    </row>
    <row r="81" spans="1:18" ht="15.75" customHeight="1">
      <c r="A81" s="760">
        <v>31</v>
      </c>
      <c r="B81" s="734" t="str">
        <f t="shared" ref="B81" si="26">B79</f>
        <v>R６</v>
      </c>
      <c r="C81" s="736"/>
      <c r="D81" s="737"/>
      <c r="E81" s="740"/>
      <c r="F81" s="741"/>
      <c r="G81" s="742"/>
      <c r="H81" s="754"/>
      <c r="I81" s="755"/>
      <c r="J81" s="755"/>
      <c r="K81" s="755"/>
      <c r="L81" s="755"/>
      <c r="M81" s="755"/>
      <c r="N81" s="755"/>
      <c r="O81" s="756"/>
      <c r="P81" s="746"/>
      <c r="Q81" s="748" t="s">
        <v>67</v>
      </c>
      <c r="R81" s="490"/>
    </row>
    <row r="82" spans="1:18" ht="15.75" customHeight="1">
      <c r="A82" s="761"/>
      <c r="B82" s="735"/>
      <c r="C82" s="738"/>
      <c r="D82" s="739"/>
      <c r="E82" s="743"/>
      <c r="F82" s="744"/>
      <c r="G82" s="745"/>
      <c r="H82" s="757"/>
      <c r="I82" s="758"/>
      <c r="J82" s="758"/>
      <c r="K82" s="758"/>
      <c r="L82" s="758"/>
      <c r="M82" s="758"/>
      <c r="N82" s="758"/>
      <c r="O82" s="759"/>
      <c r="P82" s="747"/>
      <c r="Q82" s="749"/>
      <c r="R82" s="490"/>
    </row>
    <row r="83" spans="1:18" ht="15.75" customHeight="1">
      <c r="A83" s="762">
        <v>32</v>
      </c>
      <c r="B83" s="734" t="str">
        <f t="shared" ref="B83" si="27">B81</f>
        <v>R６</v>
      </c>
      <c r="C83" s="736"/>
      <c r="D83" s="737"/>
      <c r="E83" s="740"/>
      <c r="F83" s="741"/>
      <c r="G83" s="742"/>
      <c r="H83" s="754"/>
      <c r="I83" s="755"/>
      <c r="J83" s="755"/>
      <c r="K83" s="755"/>
      <c r="L83" s="755"/>
      <c r="M83" s="755"/>
      <c r="N83" s="755"/>
      <c r="O83" s="756"/>
      <c r="P83" s="746"/>
      <c r="Q83" s="748" t="s">
        <v>67</v>
      </c>
      <c r="R83" s="490"/>
    </row>
    <row r="84" spans="1:18" ht="15.75" customHeight="1">
      <c r="A84" s="762"/>
      <c r="B84" s="735"/>
      <c r="C84" s="738"/>
      <c r="D84" s="739"/>
      <c r="E84" s="743"/>
      <c r="F84" s="744"/>
      <c r="G84" s="745"/>
      <c r="H84" s="757"/>
      <c r="I84" s="758"/>
      <c r="J84" s="758"/>
      <c r="K84" s="758"/>
      <c r="L84" s="758"/>
      <c r="M84" s="758"/>
      <c r="N84" s="758"/>
      <c r="O84" s="759"/>
      <c r="P84" s="747"/>
      <c r="Q84" s="749"/>
      <c r="R84" s="490"/>
    </row>
    <row r="85" spans="1:18" ht="15.75" customHeight="1">
      <c r="A85" s="760">
        <v>33</v>
      </c>
      <c r="B85" s="734" t="str">
        <f t="shared" ref="B85" si="28">B83</f>
        <v>R６</v>
      </c>
      <c r="C85" s="736"/>
      <c r="D85" s="737"/>
      <c r="E85" s="740"/>
      <c r="F85" s="741"/>
      <c r="G85" s="742"/>
      <c r="H85" s="754"/>
      <c r="I85" s="755"/>
      <c r="J85" s="755"/>
      <c r="K85" s="755"/>
      <c r="L85" s="755"/>
      <c r="M85" s="755"/>
      <c r="N85" s="755"/>
      <c r="O85" s="756"/>
      <c r="P85" s="746"/>
      <c r="Q85" s="748" t="s">
        <v>67</v>
      </c>
      <c r="R85" s="490"/>
    </row>
    <row r="86" spans="1:18" ht="15.75" customHeight="1">
      <c r="A86" s="761"/>
      <c r="B86" s="735"/>
      <c r="C86" s="738"/>
      <c r="D86" s="739"/>
      <c r="E86" s="743"/>
      <c r="F86" s="744"/>
      <c r="G86" s="745"/>
      <c r="H86" s="757"/>
      <c r="I86" s="758"/>
      <c r="J86" s="758"/>
      <c r="K86" s="758"/>
      <c r="L86" s="758"/>
      <c r="M86" s="758"/>
      <c r="N86" s="758"/>
      <c r="O86" s="759"/>
      <c r="P86" s="747"/>
      <c r="Q86" s="749"/>
      <c r="R86" s="490"/>
    </row>
    <row r="87" spans="1:18" ht="15.75" customHeight="1">
      <c r="A87" s="762">
        <v>34</v>
      </c>
      <c r="B87" s="734" t="str">
        <f t="shared" ref="B87" si="29">B85</f>
        <v>R６</v>
      </c>
      <c r="C87" s="736"/>
      <c r="D87" s="737"/>
      <c r="E87" s="740"/>
      <c r="F87" s="741"/>
      <c r="G87" s="742"/>
      <c r="H87" s="754"/>
      <c r="I87" s="755"/>
      <c r="J87" s="755"/>
      <c r="K87" s="755"/>
      <c r="L87" s="755"/>
      <c r="M87" s="755"/>
      <c r="N87" s="755"/>
      <c r="O87" s="756"/>
      <c r="P87" s="746"/>
      <c r="Q87" s="748" t="s">
        <v>67</v>
      </c>
      <c r="R87" s="490"/>
    </row>
    <row r="88" spans="1:18" ht="15.75" customHeight="1">
      <c r="A88" s="762"/>
      <c r="B88" s="735"/>
      <c r="C88" s="738"/>
      <c r="D88" s="739"/>
      <c r="E88" s="743"/>
      <c r="F88" s="744"/>
      <c r="G88" s="745"/>
      <c r="H88" s="757"/>
      <c r="I88" s="758"/>
      <c r="J88" s="758"/>
      <c r="K88" s="758"/>
      <c r="L88" s="758"/>
      <c r="M88" s="758"/>
      <c r="N88" s="758"/>
      <c r="O88" s="759"/>
      <c r="P88" s="747"/>
      <c r="Q88" s="749"/>
      <c r="R88" s="490"/>
    </row>
    <row r="89" spans="1:18" ht="15.75" customHeight="1">
      <c r="A89" s="760">
        <v>35</v>
      </c>
      <c r="B89" s="734" t="str">
        <f t="shared" ref="B89" si="30">B87</f>
        <v>R６</v>
      </c>
      <c r="C89" s="736"/>
      <c r="D89" s="737"/>
      <c r="E89" s="740"/>
      <c r="F89" s="741"/>
      <c r="G89" s="742"/>
      <c r="H89" s="754"/>
      <c r="I89" s="755"/>
      <c r="J89" s="755"/>
      <c r="K89" s="755"/>
      <c r="L89" s="755"/>
      <c r="M89" s="755"/>
      <c r="N89" s="755"/>
      <c r="O89" s="756"/>
      <c r="P89" s="746"/>
      <c r="Q89" s="748" t="s">
        <v>67</v>
      </c>
      <c r="R89" s="490"/>
    </row>
    <row r="90" spans="1:18" ht="15.75" customHeight="1">
      <c r="A90" s="761"/>
      <c r="B90" s="735"/>
      <c r="C90" s="738"/>
      <c r="D90" s="739"/>
      <c r="E90" s="743"/>
      <c r="F90" s="744"/>
      <c r="G90" s="745"/>
      <c r="H90" s="757"/>
      <c r="I90" s="758"/>
      <c r="J90" s="758"/>
      <c r="K90" s="758"/>
      <c r="L90" s="758"/>
      <c r="M90" s="758"/>
      <c r="N90" s="758"/>
      <c r="O90" s="759"/>
      <c r="P90" s="747"/>
      <c r="Q90" s="749"/>
      <c r="R90" s="490"/>
    </row>
    <row r="91" spans="1:18" ht="15.75" customHeight="1">
      <c r="A91" s="762">
        <v>36</v>
      </c>
      <c r="B91" s="734" t="str">
        <f t="shared" ref="B91" si="31">B89</f>
        <v>R６</v>
      </c>
      <c r="C91" s="736"/>
      <c r="D91" s="737"/>
      <c r="E91" s="740"/>
      <c r="F91" s="741"/>
      <c r="G91" s="742"/>
      <c r="H91" s="754"/>
      <c r="I91" s="755"/>
      <c r="J91" s="755"/>
      <c r="K91" s="755"/>
      <c r="L91" s="755"/>
      <c r="M91" s="755"/>
      <c r="N91" s="755"/>
      <c r="O91" s="756"/>
      <c r="P91" s="746"/>
      <c r="Q91" s="748" t="s">
        <v>67</v>
      </c>
      <c r="R91" s="490"/>
    </row>
    <row r="92" spans="1:18" ht="15.75" customHeight="1">
      <c r="A92" s="762"/>
      <c r="B92" s="735"/>
      <c r="C92" s="738"/>
      <c r="D92" s="739"/>
      <c r="E92" s="743"/>
      <c r="F92" s="744"/>
      <c r="G92" s="745"/>
      <c r="H92" s="757"/>
      <c r="I92" s="758"/>
      <c r="J92" s="758"/>
      <c r="K92" s="758"/>
      <c r="L92" s="758"/>
      <c r="M92" s="758"/>
      <c r="N92" s="758"/>
      <c r="O92" s="759"/>
      <c r="P92" s="747"/>
      <c r="Q92" s="749"/>
      <c r="R92" s="490"/>
    </row>
    <row r="93" spans="1:18" ht="15.75" customHeight="1">
      <c r="A93" s="760">
        <v>37</v>
      </c>
      <c r="B93" s="734" t="str">
        <f t="shared" ref="B93" si="32">B91</f>
        <v>R６</v>
      </c>
      <c r="C93" s="736"/>
      <c r="D93" s="737"/>
      <c r="E93" s="740"/>
      <c r="F93" s="741"/>
      <c r="G93" s="742"/>
      <c r="H93" s="754"/>
      <c r="I93" s="755"/>
      <c r="J93" s="755"/>
      <c r="K93" s="755"/>
      <c r="L93" s="755"/>
      <c r="M93" s="755"/>
      <c r="N93" s="755"/>
      <c r="O93" s="756"/>
      <c r="P93" s="746"/>
      <c r="Q93" s="748" t="s">
        <v>67</v>
      </c>
      <c r="R93" s="490"/>
    </row>
    <row r="94" spans="1:18" ht="15.75" customHeight="1">
      <c r="A94" s="761"/>
      <c r="B94" s="735"/>
      <c r="C94" s="738"/>
      <c r="D94" s="739"/>
      <c r="E94" s="743"/>
      <c r="F94" s="744"/>
      <c r="G94" s="745"/>
      <c r="H94" s="757"/>
      <c r="I94" s="758"/>
      <c r="J94" s="758"/>
      <c r="K94" s="758"/>
      <c r="L94" s="758"/>
      <c r="M94" s="758"/>
      <c r="N94" s="758"/>
      <c r="O94" s="759"/>
      <c r="P94" s="747"/>
      <c r="Q94" s="749"/>
      <c r="R94" s="490"/>
    </row>
    <row r="95" spans="1:18" ht="15.75" customHeight="1">
      <c r="A95" s="762">
        <v>38</v>
      </c>
      <c r="B95" s="734" t="str">
        <f t="shared" ref="B95" si="33">B93</f>
        <v>R６</v>
      </c>
      <c r="C95" s="736"/>
      <c r="D95" s="737"/>
      <c r="E95" s="740"/>
      <c r="F95" s="741"/>
      <c r="G95" s="742"/>
      <c r="H95" s="754"/>
      <c r="I95" s="755"/>
      <c r="J95" s="755"/>
      <c r="K95" s="755"/>
      <c r="L95" s="755"/>
      <c r="M95" s="755"/>
      <c r="N95" s="755"/>
      <c r="O95" s="756"/>
      <c r="P95" s="746"/>
      <c r="Q95" s="748" t="s">
        <v>67</v>
      </c>
      <c r="R95" s="490"/>
    </row>
    <row r="96" spans="1:18" ht="15.75" customHeight="1">
      <c r="A96" s="762"/>
      <c r="B96" s="735"/>
      <c r="C96" s="738"/>
      <c r="D96" s="739"/>
      <c r="E96" s="743"/>
      <c r="F96" s="744"/>
      <c r="G96" s="745"/>
      <c r="H96" s="757"/>
      <c r="I96" s="758"/>
      <c r="J96" s="758"/>
      <c r="K96" s="758"/>
      <c r="L96" s="758"/>
      <c r="M96" s="758"/>
      <c r="N96" s="758"/>
      <c r="O96" s="759"/>
      <c r="P96" s="747"/>
      <c r="Q96" s="749"/>
      <c r="R96" s="490"/>
    </row>
    <row r="97" spans="1:20" ht="15.75" customHeight="1">
      <c r="A97" s="760">
        <v>39</v>
      </c>
      <c r="B97" s="734" t="str">
        <f t="shared" ref="B97" si="34">B95</f>
        <v>R６</v>
      </c>
      <c r="C97" s="736"/>
      <c r="D97" s="737"/>
      <c r="E97" s="740"/>
      <c r="F97" s="741"/>
      <c r="G97" s="742"/>
      <c r="H97" s="754"/>
      <c r="I97" s="755"/>
      <c r="J97" s="755"/>
      <c r="K97" s="755"/>
      <c r="L97" s="755"/>
      <c r="M97" s="755"/>
      <c r="N97" s="755"/>
      <c r="O97" s="756"/>
      <c r="P97" s="746"/>
      <c r="Q97" s="748" t="s">
        <v>67</v>
      </c>
      <c r="R97" s="490"/>
    </row>
    <row r="98" spans="1:20" ht="15.75" customHeight="1">
      <c r="A98" s="761"/>
      <c r="B98" s="735"/>
      <c r="C98" s="738"/>
      <c r="D98" s="739"/>
      <c r="E98" s="743"/>
      <c r="F98" s="744"/>
      <c r="G98" s="745"/>
      <c r="H98" s="757"/>
      <c r="I98" s="758"/>
      <c r="J98" s="758"/>
      <c r="K98" s="758"/>
      <c r="L98" s="758"/>
      <c r="M98" s="758"/>
      <c r="N98" s="758"/>
      <c r="O98" s="759"/>
      <c r="P98" s="747"/>
      <c r="Q98" s="749"/>
      <c r="R98" s="490"/>
    </row>
    <row r="99" spans="1:20" ht="15.75" customHeight="1">
      <c r="A99" s="684">
        <v>40</v>
      </c>
      <c r="B99" s="734" t="str">
        <f t="shared" ref="B99" si="35">B97</f>
        <v>R６</v>
      </c>
      <c r="C99" s="736"/>
      <c r="D99" s="737"/>
      <c r="E99" s="740"/>
      <c r="F99" s="741"/>
      <c r="G99" s="742"/>
      <c r="H99" s="754"/>
      <c r="I99" s="755"/>
      <c r="J99" s="755"/>
      <c r="K99" s="755"/>
      <c r="L99" s="755"/>
      <c r="M99" s="755"/>
      <c r="N99" s="755"/>
      <c r="O99" s="756"/>
      <c r="P99" s="746"/>
      <c r="Q99" s="748" t="s">
        <v>67</v>
      </c>
      <c r="R99" s="490"/>
    </row>
    <row r="100" spans="1:20" ht="15.75" customHeight="1">
      <c r="A100" s="682"/>
      <c r="B100" s="735"/>
      <c r="C100" s="738"/>
      <c r="D100" s="739"/>
      <c r="E100" s="743"/>
      <c r="F100" s="744"/>
      <c r="G100" s="745"/>
      <c r="H100" s="757"/>
      <c r="I100" s="758"/>
      <c r="J100" s="758"/>
      <c r="K100" s="758"/>
      <c r="L100" s="758"/>
      <c r="M100" s="758"/>
      <c r="N100" s="758"/>
      <c r="O100" s="759"/>
      <c r="P100" s="747"/>
      <c r="Q100" s="749"/>
      <c r="R100" s="490"/>
    </row>
    <row r="101" spans="1:20" ht="15.75" customHeight="1">
      <c r="A101" s="130" t="s">
        <v>27</v>
      </c>
      <c r="B101" s="752" t="s">
        <v>307</v>
      </c>
      <c r="C101" s="753"/>
      <c r="D101" s="753"/>
      <c r="E101" s="753"/>
      <c r="F101" s="753"/>
      <c r="G101" s="753"/>
      <c r="H101" s="753"/>
      <c r="I101" s="753"/>
      <c r="J101" s="753"/>
      <c r="K101" s="753"/>
      <c r="L101" s="753"/>
      <c r="M101" s="753"/>
      <c r="N101" s="753"/>
      <c r="O101" s="753"/>
      <c r="P101" s="753"/>
      <c r="Q101" s="563"/>
      <c r="R101" s="490"/>
    </row>
    <row r="102" spans="1:20" ht="15.75" customHeight="1">
      <c r="A102" s="130" t="s">
        <v>28</v>
      </c>
      <c r="B102" s="732" t="s">
        <v>475</v>
      </c>
      <c r="C102" s="732"/>
      <c r="D102" s="732"/>
      <c r="E102" s="732"/>
      <c r="F102" s="732"/>
      <c r="G102" s="732"/>
      <c r="H102" s="732"/>
      <c r="I102" s="732"/>
      <c r="J102" s="732"/>
      <c r="K102" s="732"/>
      <c r="L102" s="732"/>
      <c r="M102" s="732"/>
      <c r="N102" s="732"/>
      <c r="O102" s="732"/>
      <c r="P102" s="732"/>
      <c r="Q102" s="732"/>
      <c r="R102" s="490"/>
    </row>
    <row r="103" spans="1:20">
      <c r="A103" s="570"/>
      <c r="B103" s="732"/>
      <c r="C103" s="732"/>
      <c r="D103" s="732"/>
      <c r="E103" s="732"/>
      <c r="F103" s="732"/>
      <c r="G103" s="732"/>
      <c r="H103" s="732"/>
      <c r="I103" s="732"/>
      <c r="J103" s="732"/>
      <c r="K103" s="732"/>
      <c r="L103" s="732"/>
      <c r="M103" s="732"/>
      <c r="N103" s="732"/>
      <c r="O103" s="732"/>
      <c r="P103" s="732"/>
      <c r="Q103" s="732"/>
      <c r="R103" s="417"/>
    </row>
    <row r="104" spans="1:20" ht="12" customHeight="1">
      <c r="A104" s="570"/>
      <c r="B104" s="570"/>
      <c r="C104" s="570"/>
      <c r="D104" s="570"/>
      <c r="E104" s="570"/>
      <c r="F104" s="570"/>
      <c r="G104" s="570"/>
      <c r="H104" s="570"/>
      <c r="I104" s="570"/>
      <c r="J104" s="570"/>
      <c r="K104" s="570"/>
      <c r="L104" s="570"/>
      <c r="M104" s="570"/>
      <c r="N104" s="570"/>
      <c r="O104" s="570"/>
      <c r="P104" s="570"/>
      <c r="Q104" s="570"/>
      <c r="R104" s="417"/>
    </row>
    <row r="105" spans="1:20" ht="15.75" customHeight="1">
      <c r="A105" s="671" t="str">
        <f>CONCATENATE("（様式-",INDEX(発注者入力シート!$B$20:$G$24,MATCH(発注者入力シート!L6,発注者入力シート!$C$20:$C$24,0),4),"-２）")</f>
        <v>（様式-２-２）</v>
      </c>
      <c r="B105" s="671"/>
      <c r="C105" s="671"/>
      <c r="D105" s="671"/>
      <c r="E105" s="671"/>
      <c r="F105" s="671"/>
      <c r="Q105" s="122" t="str">
        <f>Q1</f>
        <v>【令和６年度完成工事分】</v>
      </c>
      <c r="R105" s="417"/>
      <c r="S105" s="4" t="s">
        <v>202</v>
      </c>
      <c r="T105" s="4"/>
    </row>
    <row r="106" spans="1:20" ht="15.75" customHeight="1">
      <c r="A106" s="671" t="str">
        <f>CONCATENATE("評価項目",INDEX(発注者入力シート!$B$20:$G$24,MATCH(発注者入力シート!L6,発注者入力シート!$C$20:$C$24,0),5),"-",INDEX(発注者入力シート!$B$20:$G$24,MATCH(発注者入力シート!L6,発注者入力シート!$C$20:$C$24,0),6))</f>
        <v>評価項目（１）-①</v>
      </c>
      <c r="B106" s="671"/>
      <c r="C106" s="671"/>
      <c r="D106" s="671"/>
      <c r="E106" s="671"/>
      <c r="S106" s="4" t="s">
        <v>203</v>
      </c>
      <c r="T106" s="4"/>
    </row>
    <row r="107" spans="1:20" ht="15.75" customHeight="1">
      <c r="A107" s="772" t="s">
        <v>66</v>
      </c>
      <c r="B107" s="772"/>
      <c r="C107" s="772"/>
      <c r="D107" s="772"/>
      <c r="E107" s="772"/>
      <c r="F107" s="772"/>
      <c r="G107" s="772"/>
      <c r="H107" s="772"/>
      <c r="I107" s="772"/>
      <c r="J107" s="772"/>
      <c r="K107" s="772"/>
      <c r="L107" s="772"/>
      <c r="M107" s="772"/>
      <c r="N107" s="772"/>
      <c r="O107" s="772"/>
      <c r="P107" s="772"/>
      <c r="Q107" s="772"/>
      <c r="R107" s="169"/>
      <c r="S107" s="98"/>
      <c r="T107" s="4" t="s">
        <v>210</v>
      </c>
    </row>
    <row r="108" spans="1:20" ht="15.75" customHeight="1">
      <c r="H108" s="733" t="s">
        <v>146</v>
      </c>
      <c r="I108" s="733"/>
      <c r="J108" s="733"/>
      <c r="K108" s="680" t="str">
        <f>IF(企業入力シート!C7="","",企業入力シート!C7)</f>
        <v>〇〇建設</v>
      </c>
      <c r="L108" s="680"/>
      <c r="M108" s="680"/>
      <c r="N108" s="680"/>
      <c r="O108" s="680"/>
      <c r="P108" s="680"/>
      <c r="Q108" s="680"/>
      <c r="S108" s="87"/>
      <c r="T108" s="4" t="s">
        <v>205</v>
      </c>
    </row>
    <row r="109" spans="1:20" ht="12" customHeight="1">
      <c r="R109" s="163"/>
      <c r="S109" s="123"/>
      <c r="T109" s="4"/>
    </row>
    <row r="110" spans="1:20" ht="12" customHeight="1">
      <c r="R110" s="163"/>
      <c r="S110" s="4" t="s">
        <v>206</v>
      </c>
      <c r="T110" s="4"/>
    </row>
    <row r="111" spans="1:20" ht="15.75" customHeight="1">
      <c r="A111" s="559" t="s">
        <v>11</v>
      </c>
      <c r="B111" s="558" t="s">
        <v>13</v>
      </c>
      <c r="C111" s="763" t="s">
        <v>15</v>
      </c>
      <c r="D111" s="763"/>
      <c r="E111" s="760" t="s">
        <v>16</v>
      </c>
      <c r="F111" s="763"/>
      <c r="G111" s="765"/>
      <c r="H111" s="760" t="s">
        <v>17</v>
      </c>
      <c r="I111" s="763"/>
      <c r="J111" s="763"/>
      <c r="K111" s="763"/>
      <c r="L111" s="763"/>
      <c r="M111" s="763"/>
      <c r="N111" s="763"/>
      <c r="O111" s="765"/>
      <c r="P111" s="760" t="s">
        <v>31</v>
      </c>
      <c r="Q111" s="765"/>
      <c r="R111" s="212"/>
      <c r="S111" s="89"/>
      <c r="T111" s="4" t="s">
        <v>207</v>
      </c>
    </row>
    <row r="112" spans="1:20" ht="15.75" customHeight="1">
      <c r="A112" s="560" t="s">
        <v>12</v>
      </c>
      <c r="B112" s="127" t="s">
        <v>14</v>
      </c>
      <c r="C112" s="764"/>
      <c r="D112" s="764"/>
      <c r="E112" s="766" t="s">
        <v>386</v>
      </c>
      <c r="F112" s="767"/>
      <c r="G112" s="768"/>
      <c r="H112" s="761"/>
      <c r="I112" s="770"/>
      <c r="J112" s="770"/>
      <c r="K112" s="770"/>
      <c r="L112" s="770"/>
      <c r="M112" s="770"/>
      <c r="N112" s="770"/>
      <c r="O112" s="771"/>
      <c r="P112" s="762" t="s">
        <v>30</v>
      </c>
      <c r="Q112" s="769"/>
      <c r="S112" s="90"/>
      <c r="T112" s="4" t="s">
        <v>205</v>
      </c>
    </row>
    <row r="113" spans="1:20" ht="15.75" customHeight="1">
      <c r="A113" s="760">
        <v>41</v>
      </c>
      <c r="B113" s="734" t="str">
        <f>B99</f>
        <v>R６</v>
      </c>
      <c r="C113" s="736"/>
      <c r="D113" s="737"/>
      <c r="E113" s="740"/>
      <c r="F113" s="741"/>
      <c r="G113" s="742"/>
      <c r="H113" s="754"/>
      <c r="I113" s="755"/>
      <c r="J113" s="755"/>
      <c r="K113" s="755"/>
      <c r="L113" s="755"/>
      <c r="M113" s="755"/>
      <c r="N113" s="755"/>
      <c r="O113" s="756"/>
      <c r="P113" s="746"/>
      <c r="Q113" s="748" t="s">
        <v>67</v>
      </c>
      <c r="S113" s="4"/>
      <c r="T113" s="4"/>
    </row>
    <row r="114" spans="1:20" ht="15.75" customHeight="1">
      <c r="A114" s="761"/>
      <c r="B114" s="735"/>
      <c r="C114" s="738"/>
      <c r="D114" s="739"/>
      <c r="E114" s="743"/>
      <c r="F114" s="744"/>
      <c r="G114" s="745"/>
      <c r="H114" s="757"/>
      <c r="I114" s="758"/>
      <c r="J114" s="758"/>
      <c r="K114" s="758"/>
      <c r="L114" s="758"/>
      <c r="M114" s="758"/>
      <c r="N114" s="758"/>
      <c r="O114" s="759"/>
      <c r="P114" s="747"/>
      <c r="Q114" s="749"/>
      <c r="R114" s="490"/>
      <c r="S114" s="100" t="s">
        <v>208</v>
      </c>
      <c r="T114" s="4"/>
    </row>
    <row r="115" spans="1:20" ht="15.75" customHeight="1">
      <c r="A115" s="762">
        <v>42</v>
      </c>
      <c r="B115" s="734" t="str">
        <f>B113</f>
        <v>R６</v>
      </c>
      <c r="C115" s="736"/>
      <c r="D115" s="737"/>
      <c r="E115" s="740"/>
      <c r="F115" s="741"/>
      <c r="G115" s="742"/>
      <c r="H115" s="754"/>
      <c r="I115" s="755"/>
      <c r="J115" s="755"/>
      <c r="K115" s="755"/>
      <c r="L115" s="755"/>
      <c r="M115" s="755"/>
      <c r="N115" s="755"/>
      <c r="O115" s="756"/>
      <c r="P115" s="746"/>
      <c r="Q115" s="748" t="s">
        <v>67</v>
      </c>
      <c r="R115" s="490"/>
      <c r="S115" s="100" t="s">
        <v>209</v>
      </c>
      <c r="T115" s="4"/>
    </row>
    <row r="116" spans="1:20" ht="15.75" customHeight="1">
      <c r="A116" s="762"/>
      <c r="B116" s="735"/>
      <c r="C116" s="738"/>
      <c r="D116" s="739"/>
      <c r="E116" s="743"/>
      <c r="F116" s="744"/>
      <c r="G116" s="745"/>
      <c r="H116" s="757"/>
      <c r="I116" s="758"/>
      <c r="J116" s="758"/>
      <c r="K116" s="758"/>
      <c r="L116" s="758"/>
      <c r="M116" s="758"/>
      <c r="N116" s="758"/>
      <c r="O116" s="759"/>
      <c r="P116" s="747"/>
      <c r="Q116" s="749"/>
      <c r="R116" s="490"/>
      <c r="S116" s="100" t="s">
        <v>433</v>
      </c>
    </row>
    <row r="117" spans="1:20" ht="15.75" customHeight="1">
      <c r="A117" s="760">
        <v>43</v>
      </c>
      <c r="B117" s="734" t="str">
        <f t="shared" ref="B117" si="36">B115</f>
        <v>R６</v>
      </c>
      <c r="C117" s="736"/>
      <c r="D117" s="737"/>
      <c r="E117" s="740"/>
      <c r="F117" s="741"/>
      <c r="G117" s="742"/>
      <c r="H117" s="754"/>
      <c r="I117" s="755"/>
      <c r="J117" s="755"/>
      <c r="K117" s="755"/>
      <c r="L117" s="755"/>
      <c r="M117" s="755"/>
      <c r="N117" s="755"/>
      <c r="O117" s="756"/>
      <c r="P117" s="746"/>
      <c r="Q117" s="748" t="s">
        <v>67</v>
      </c>
      <c r="R117" s="490"/>
    </row>
    <row r="118" spans="1:20" ht="15.75" customHeight="1">
      <c r="A118" s="761"/>
      <c r="B118" s="735"/>
      <c r="C118" s="738"/>
      <c r="D118" s="739"/>
      <c r="E118" s="743"/>
      <c r="F118" s="744"/>
      <c r="G118" s="745"/>
      <c r="H118" s="757"/>
      <c r="I118" s="758"/>
      <c r="J118" s="758"/>
      <c r="K118" s="758"/>
      <c r="L118" s="758"/>
      <c r="M118" s="758"/>
      <c r="N118" s="758"/>
      <c r="O118" s="759"/>
      <c r="P118" s="747"/>
      <c r="Q118" s="749"/>
      <c r="R118" s="490"/>
    </row>
    <row r="119" spans="1:20" ht="15.75" customHeight="1">
      <c r="A119" s="762">
        <v>44</v>
      </c>
      <c r="B119" s="734" t="str">
        <f t="shared" ref="B119" si="37">B117</f>
        <v>R６</v>
      </c>
      <c r="C119" s="736"/>
      <c r="D119" s="737"/>
      <c r="E119" s="740"/>
      <c r="F119" s="741"/>
      <c r="G119" s="742"/>
      <c r="H119" s="754"/>
      <c r="I119" s="755"/>
      <c r="J119" s="755"/>
      <c r="K119" s="755"/>
      <c r="L119" s="755"/>
      <c r="M119" s="755"/>
      <c r="N119" s="755"/>
      <c r="O119" s="756"/>
      <c r="P119" s="746"/>
      <c r="Q119" s="748" t="s">
        <v>67</v>
      </c>
      <c r="R119" s="490"/>
    </row>
    <row r="120" spans="1:20" ht="15.75" customHeight="1">
      <c r="A120" s="762"/>
      <c r="B120" s="735"/>
      <c r="C120" s="738"/>
      <c r="D120" s="739"/>
      <c r="E120" s="743"/>
      <c r="F120" s="744"/>
      <c r="G120" s="745"/>
      <c r="H120" s="757"/>
      <c r="I120" s="758"/>
      <c r="J120" s="758"/>
      <c r="K120" s="758"/>
      <c r="L120" s="758"/>
      <c r="M120" s="758"/>
      <c r="N120" s="758"/>
      <c r="O120" s="759"/>
      <c r="P120" s="747"/>
      <c r="Q120" s="749"/>
      <c r="R120" s="490"/>
    </row>
    <row r="121" spans="1:20" ht="15.75" customHeight="1">
      <c r="A121" s="760">
        <v>45</v>
      </c>
      <c r="B121" s="734" t="str">
        <f t="shared" ref="B121" si="38">B119</f>
        <v>R６</v>
      </c>
      <c r="C121" s="736"/>
      <c r="D121" s="737"/>
      <c r="E121" s="740"/>
      <c r="F121" s="741"/>
      <c r="G121" s="742"/>
      <c r="H121" s="754"/>
      <c r="I121" s="755"/>
      <c r="J121" s="755"/>
      <c r="K121" s="755"/>
      <c r="L121" s="755"/>
      <c r="M121" s="755"/>
      <c r="N121" s="755"/>
      <c r="O121" s="756"/>
      <c r="P121" s="746"/>
      <c r="Q121" s="748" t="s">
        <v>67</v>
      </c>
      <c r="R121" s="490"/>
    </row>
    <row r="122" spans="1:20" ht="15.75" customHeight="1">
      <c r="A122" s="761"/>
      <c r="B122" s="735"/>
      <c r="C122" s="738"/>
      <c r="D122" s="739"/>
      <c r="E122" s="743"/>
      <c r="F122" s="744"/>
      <c r="G122" s="745"/>
      <c r="H122" s="757"/>
      <c r="I122" s="758"/>
      <c r="J122" s="758"/>
      <c r="K122" s="758"/>
      <c r="L122" s="758"/>
      <c r="M122" s="758"/>
      <c r="N122" s="758"/>
      <c r="O122" s="759"/>
      <c r="P122" s="747"/>
      <c r="Q122" s="749"/>
      <c r="R122" s="490"/>
    </row>
    <row r="123" spans="1:20" ht="15.75" customHeight="1">
      <c r="A123" s="762">
        <v>46</v>
      </c>
      <c r="B123" s="734" t="str">
        <f t="shared" ref="B123" si="39">B121</f>
        <v>R６</v>
      </c>
      <c r="C123" s="736"/>
      <c r="D123" s="737"/>
      <c r="E123" s="740"/>
      <c r="F123" s="741"/>
      <c r="G123" s="742"/>
      <c r="H123" s="754"/>
      <c r="I123" s="755"/>
      <c r="J123" s="755"/>
      <c r="K123" s="755"/>
      <c r="L123" s="755"/>
      <c r="M123" s="755"/>
      <c r="N123" s="755"/>
      <c r="O123" s="756"/>
      <c r="P123" s="746"/>
      <c r="Q123" s="748" t="s">
        <v>67</v>
      </c>
      <c r="R123" s="490"/>
    </row>
    <row r="124" spans="1:20" ht="15.75" customHeight="1">
      <c r="A124" s="762"/>
      <c r="B124" s="735"/>
      <c r="C124" s="738"/>
      <c r="D124" s="739"/>
      <c r="E124" s="743"/>
      <c r="F124" s="744"/>
      <c r="G124" s="745"/>
      <c r="H124" s="757"/>
      <c r="I124" s="758"/>
      <c r="J124" s="758"/>
      <c r="K124" s="758"/>
      <c r="L124" s="758"/>
      <c r="M124" s="758"/>
      <c r="N124" s="758"/>
      <c r="O124" s="759"/>
      <c r="P124" s="747"/>
      <c r="Q124" s="749"/>
      <c r="R124" s="490"/>
    </row>
    <row r="125" spans="1:20" ht="15.75" customHeight="1">
      <c r="A125" s="760">
        <v>47</v>
      </c>
      <c r="B125" s="734" t="str">
        <f t="shared" ref="B125" si="40">B123</f>
        <v>R６</v>
      </c>
      <c r="C125" s="736"/>
      <c r="D125" s="737"/>
      <c r="E125" s="740"/>
      <c r="F125" s="741"/>
      <c r="G125" s="742"/>
      <c r="H125" s="754"/>
      <c r="I125" s="755"/>
      <c r="J125" s="755"/>
      <c r="K125" s="755"/>
      <c r="L125" s="755"/>
      <c r="M125" s="755"/>
      <c r="N125" s="755"/>
      <c r="O125" s="756"/>
      <c r="P125" s="746"/>
      <c r="Q125" s="748" t="s">
        <v>67</v>
      </c>
      <c r="R125" s="490"/>
    </row>
    <row r="126" spans="1:20" ht="15.75" customHeight="1">
      <c r="A126" s="761"/>
      <c r="B126" s="735"/>
      <c r="C126" s="738"/>
      <c r="D126" s="739"/>
      <c r="E126" s="743"/>
      <c r="F126" s="744"/>
      <c r="G126" s="745"/>
      <c r="H126" s="757"/>
      <c r="I126" s="758"/>
      <c r="J126" s="758"/>
      <c r="K126" s="758"/>
      <c r="L126" s="758"/>
      <c r="M126" s="758"/>
      <c r="N126" s="758"/>
      <c r="O126" s="759"/>
      <c r="P126" s="747"/>
      <c r="Q126" s="749"/>
      <c r="R126" s="490"/>
    </row>
    <row r="127" spans="1:20" ht="15.75" customHeight="1">
      <c r="A127" s="762">
        <v>48</v>
      </c>
      <c r="B127" s="734" t="str">
        <f t="shared" ref="B127" si="41">B125</f>
        <v>R６</v>
      </c>
      <c r="C127" s="736"/>
      <c r="D127" s="737"/>
      <c r="E127" s="740"/>
      <c r="F127" s="741"/>
      <c r="G127" s="742"/>
      <c r="H127" s="754"/>
      <c r="I127" s="755"/>
      <c r="J127" s="755"/>
      <c r="K127" s="755"/>
      <c r="L127" s="755"/>
      <c r="M127" s="755"/>
      <c r="N127" s="755"/>
      <c r="O127" s="756"/>
      <c r="P127" s="746"/>
      <c r="Q127" s="748" t="s">
        <v>67</v>
      </c>
      <c r="R127" s="490"/>
    </row>
    <row r="128" spans="1:20" ht="15.75" customHeight="1">
      <c r="A128" s="762"/>
      <c r="B128" s="735"/>
      <c r="C128" s="738"/>
      <c r="D128" s="739"/>
      <c r="E128" s="743"/>
      <c r="F128" s="744"/>
      <c r="G128" s="745"/>
      <c r="H128" s="757"/>
      <c r="I128" s="758"/>
      <c r="J128" s="758"/>
      <c r="K128" s="758"/>
      <c r="L128" s="758"/>
      <c r="M128" s="758"/>
      <c r="N128" s="758"/>
      <c r="O128" s="759"/>
      <c r="P128" s="747"/>
      <c r="Q128" s="749"/>
      <c r="R128" s="490"/>
    </row>
    <row r="129" spans="1:18" ht="15.75" customHeight="1">
      <c r="A129" s="760">
        <v>49</v>
      </c>
      <c r="B129" s="734" t="str">
        <f t="shared" ref="B129" si="42">B127</f>
        <v>R６</v>
      </c>
      <c r="C129" s="736"/>
      <c r="D129" s="737"/>
      <c r="E129" s="740"/>
      <c r="F129" s="741"/>
      <c r="G129" s="742"/>
      <c r="H129" s="754"/>
      <c r="I129" s="755"/>
      <c r="J129" s="755"/>
      <c r="K129" s="755"/>
      <c r="L129" s="755"/>
      <c r="M129" s="755"/>
      <c r="N129" s="755"/>
      <c r="O129" s="756"/>
      <c r="P129" s="746"/>
      <c r="Q129" s="748" t="s">
        <v>67</v>
      </c>
      <c r="R129" s="490"/>
    </row>
    <row r="130" spans="1:18" ht="15.75" customHeight="1">
      <c r="A130" s="761"/>
      <c r="B130" s="735"/>
      <c r="C130" s="738"/>
      <c r="D130" s="739"/>
      <c r="E130" s="743"/>
      <c r="F130" s="744"/>
      <c r="G130" s="745"/>
      <c r="H130" s="757"/>
      <c r="I130" s="758"/>
      <c r="J130" s="758"/>
      <c r="K130" s="758"/>
      <c r="L130" s="758"/>
      <c r="M130" s="758"/>
      <c r="N130" s="758"/>
      <c r="O130" s="759"/>
      <c r="P130" s="747"/>
      <c r="Q130" s="749"/>
      <c r="R130" s="490"/>
    </row>
    <row r="131" spans="1:18" ht="15.75" customHeight="1">
      <c r="A131" s="762">
        <v>50</v>
      </c>
      <c r="B131" s="734" t="str">
        <f t="shared" ref="B131" si="43">B129</f>
        <v>R６</v>
      </c>
      <c r="C131" s="736"/>
      <c r="D131" s="737"/>
      <c r="E131" s="740"/>
      <c r="F131" s="741"/>
      <c r="G131" s="742"/>
      <c r="H131" s="754"/>
      <c r="I131" s="755"/>
      <c r="J131" s="755"/>
      <c r="K131" s="755"/>
      <c r="L131" s="755"/>
      <c r="M131" s="755"/>
      <c r="N131" s="755"/>
      <c r="O131" s="756"/>
      <c r="P131" s="746"/>
      <c r="Q131" s="748" t="s">
        <v>67</v>
      </c>
      <c r="R131" s="490"/>
    </row>
    <row r="132" spans="1:18" ht="15.75" customHeight="1">
      <c r="A132" s="762"/>
      <c r="B132" s="735"/>
      <c r="C132" s="738"/>
      <c r="D132" s="739"/>
      <c r="E132" s="743"/>
      <c r="F132" s="744"/>
      <c r="G132" s="745"/>
      <c r="H132" s="757"/>
      <c r="I132" s="758"/>
      <c r="J132" s="758"/>
      <c r="K132" s="758"/>
      <c r="L132" s="758"/>
      <c r="M132" s="758"/>
      <c r="N132" s="758"/>
      <c r="O132" s="759"/>
      <c r="P132" s="747"/>
      <c r="Q132" s="749"/>
      <c r="R132" s="490"/>
    </row>
    <row r="133" spans="1:18" ht="15.75" customHeight="1">
      <c r="A133" s="760">
        <v>51</v>
      </c>
      <c r="B133" s="734" t="str">
        <f t="shared" ref="B133" si="44">B131</f>
        <v>R６</v>
      </c>
      <c r="C133" s="736"/>
      <c r="D133" s="737"/>
      <c r="E133" s="740"/>
      <c r="F133" s="741"/>
      <c r="G133" s="742"/>
      <c r="H133" s="754"/>
      <c r="I133" s="755"/>
      <c r="J133" s="755"/>
      <c r="K133" s="755"/>
      <c r="L133" s="755"/>
      <c r="M133" s="755"/>
      <c r="N133" s="755"/>
      <c r="O133" s="756"/>
      <c r="P133" s="746"/>
      <c r="Q133" s="748" t="s">
        <v>67</v>
      </c>
      <c r="R133" s="490"/>
    </row>
    <row r="134" spans="1:18" ht="15.75" customHeight="1">
      <c r="A134" s="761"/>
      <c r="B134" s="735"/>
      <c r="C134" s="738"/>
      <c r="D134" s="739"/>
      <c r="E134" s="743"/>
      <c r="F134" s="744"/>
      <c r="G134" s="745"/>
      <c r="H134" s="757"/>
      <c r="I134" s="758"/>
      <c r="J134" s="758"/>
      <c r="K134" s="758"/>
      <c r="L134" s="758"/>
      <c r="M134" s="758"/>
      <c r="N134" s="758"/>
      <c r="O134" s="759"/>
      <c r="P134" s="747"/>
      <c r="Q134" s="749"/>
      <c r="R134" s="490"/>
    </row>
    <row r="135" spans="1:18" ht="15.75" customHeight="1">
      <c r="A135" s="762">
        <v>52</v>
      </c>
      <c r="B135" s="734" t="str">
        <f t="shared" ref="B135" si="45">B133</f>
        <v>R６</v>
      </c>
      <c r="C135" s="736"/>
      <c r="D135" s="737"/>
      <c r="E135" s="740"/>
      <c r="F135" s="741"/>
      <c r="G135" s="742"/>
      <c r="H135" s="754"/>
      <c r="I135" s="755"/>
      <c r="J135" s="755"/>
      <c r="K135" s="755"/>
      <c r="L135" s="755"/>
      <c r="M135" s="755"/>
      <c r="N135" s="755"/>
      <c r="O135" s="756"/>
      <c r="P135" s="746"/>
      <c r="Q135" s="748" t="s">
        <v>67</v>
      </c>
      <c r="R135" s="490"/>
    </row>
    <row r="136" spans="1:18" ht="15.75" customHeight="1">
      <c r="A136" s="762"/>
      <c r="B136" s="735"/>
      <c r="C136" s="738"/>
      <c r="D136" s="739"/>
      <c r="E136" s="743"/>
      <c r="F136" s="744"/>
      <c r="G136" s="745"/>
      <c r="H136" s="757"/>
      <c r="I136" s="758"/>
      <c r="J136" s="758"/>
      <c r="K136" s="758"/>
      <c r="L136" s="758"/>
      <c r="M136" s="758"/>
      <c r="N136" s="758"/>
      <c r="O136" s="759"/>
      <c r="P136" s="747"/>
      <c r="Q136" s="749"/>
      <c r="R136" s="490"/>
    </row>
    <row r="137" spans="1:18" ht="15.75" customHeight="1">
      <c r="A137" s="760">
        <v>53</v>
      </c>
      <c r="B137" s="734" t="str">
        <f t="shared" ref="B137" si="46">B135</f>
        <v>R６</v>
      </c>
      <c r="C137" s="736"/>
      <c r="D137" s="737"/>
      <c r="E137" s="740"/>
      <c r="F137" s="741"/>
      <c r="G137" s="742"/>
      <c r="H137" s="754"/>
      <c r="I137" s="755"/>
      <c r="J137" s="755"/>
      <c r="K137" s="755"/>
      <c r="L137" s="755"/>
      <c r="M137" s="755"/>
      <c r="N137" s="755"/>
      <c r="O137" s="756"/>
      <c r="P137" s="746"/>
      <c r="Q137" s="748" t="s">
        <v>67</v>
      </c>
      <c r="R137" s="490"/>
    </row>
    <row r="138" spans="1:18" ht="15.75" customHeight="1">
      <c r="A138" s="761"/>
      <c r="B138" s="735"/>
      <c r="C138" s="738"/>
      <c r="D138" s="739"/>
      <c r="E138" s="743"/>
      <c r="F138" s="744"/>
      <c r="G138" s="745"/>
      <c r="H138" s="757"/>
      <c r="I138" s="758"/>
      <c r="J138" s="758"/>
      <c r="K138" s="758"/>
      <c r="L138" s="758"/>
      <c r="M138" s="758"/>
      <c r="N138" s="758"/>
      <c r="O138" s="759"/>
      <c r="P138" s="747"/>
      <c r="Q138" s="749"/>
      <c r="R138" s="490"/>
    </row>
    <row r="139" spans="1:18" ht="15.75" customHeight="1">
      <c r="A139" s="762">
        <v>54</v>
      </c>
      <c r="B139" s="734" t="str">
        <f t="shared" ref="B139" si="47">B137</f>
        <v>R６</v>
      </c>
      <c r="C139" s="736"/>
      <c r="D139" s="737"/>
      <c r="E139" s="740"/>
      <c r="F139" s="741"/>
      <c r="G139" s="742"/>
      <c r="H139" s="754"/>
      <c r="I139" s="755"/>
      <c r="J139" s="755"/>
      <c r="K139" s="755"/>
      <c r="L139" s="755"/>
      <c r="M139" s="755"/>
      <c r="N139" s="755"/>
      <c r="O139" s="756"/>
      <c r="P139" s="746"/>
      <c r="Q139" s="748" t="s">
        <v>67</v>
      </c>
      <c r="R139" s="490"/>
    </row>
    <row r="140" spans="1:18" ht="15.75" customHeight="1">
      <c r="A140" s="762"/>
      <c r="B140" s="735"/>
      <c r="C140" s="738"/>
      <c r="D140" s="739"/>
      <c r="E140" s="743"/>
      <c r="F140" s="744"/>
      <c r="G140" s="745"/>
      <c r="H140" s="757"/>
      <c r="I140" s="758"/>
      <c r="J140" s="758"/>
      <c r="K140" s="758"/>
      <c r="L140" s="758"/>
      <c r="M140" s="758"/>
      <c r="N140" s="758"/>
      <c r="O140" s="759"/>
      <c r="P140" s="747"/>
      <c r="Q140" s="749"/>
      <c r="R140" s="490"/>
    </row>
    <row r="141" spans="1:18" ht="15.75" customHeight="1">
      <c r="A141" s="760">
        <v>55</v>
      </c>
      <c r="B141" s="734" t="str">
        <f t="shared" ref="B141" si="48">B139</f>
        <v>R６</v>
      </c>
      <c r="C141" s="736"/>
      <c r="D141" s="737"/>
      <c r="E141" s="740"/>
      <c r="F141" s="741"/>
      <c r="G141" s="742"/>
      <c r="H141" s="754"/>
      <c r="I141" s="755"/>
      <c r="J141" s="755"/>
      <c r="K141" s="755"/>
      <c r="L141" s="755"/>
      <c r="M141" s="755"/>
      <c r="N141" s="755"/>
      <c r="O141" s="756"/>
      <c r="P141" s="746"/>
      <c r="Q141" s="748" t="s">
        <v>67</v>
      </c>
      <c r="R141" s="490"/>
    </row>
    <row r="142" spans="1:18" ht="15.75" customHeight="1">
      <c r="A142" s="761"/>
      <c r="B142" s="735"/>
      <c r="C142" s="738"/>
      <c r="D142" s="739"/>
      <c r="E142" s="743"/>
      <c r="F142" s="744"/>
      <c r="G142" s="745"/>
      <c r="H142" s="757"/>
      <c r="I142" s="758"/>
      <c r="J142" s="758"/>
      <c r="K142" s="758"/>
      <c r="L142" s="758"/>
      <c r="M142" s="758"/>
      <c r="N142" s="758"/>
      <c r="O142" s="759"/>
      <c r="P142" s="747"/>
      <c r="Q142" s="749"/>
      <c r="R142" s="490"/>
    </row>
    <row r="143" spans="1:18" ht="15.75" customHeight="1">
      <c r="A143" s="762">
        <v>56</v>
      </c>
      <c r="B143" s="734" t="str">
        <f t="shared" ref="B143" si="49">B141</f>
        <v>R６</v>
      </c>
      <c r="C143" s="736"/>
      <c r="D143" s="737"/>
      <c r="E143" s="740"/>
      <c r="F143" s="741"/>
      <c r="G143" s="742"/>
      <c r="H143" s="754"/>
      <c r="I143" s="755"/>
      <c r="J143" s="755"/>
      <c r="K143" s="755"/>
      <c r="L143" s="755"/>
      <c r="M143" s="755"/>
      <c r="N143" s="755"/>
      <c r="O143" s="756"/>
      <c r="P143" s="746"/>
      <c r="Q143" s="748" t="s">
        <v>67</v>
      </c>
      <c r="R143" s="490"/>
    </row>
    <row r="144" spans="1:18" ht="15.75" customHeight="1">
      <c r="A144" s="762"/>
      <c r="B144" s="735"/>
      <c r="C144" s="738"/>
      <c r="D144" s="739"/>
      <c r="E144" s="743"/>
      <c r="F144" s="744"/>
      <c r="G144" s="745"/>
      <c r="H144" s="757"/>
      <c r="I144" s="758"/>
      <c r="J144" s="758"/>
      <c r="K144" s="758"/>
      <c r="L144" s="758"/>
      <c r="M144" s="758"/>
      <c r="N144" s="758"/>
      <c r="O144" s="759"/>
      <c r="P144" s="747"/>
      <c r="Q144" s="749"/>
      <c r="R144" s="490"/>
    </row>
    <row r="145" spans="1:18" ht="15.75" customHeight="1">
      <c r="A145" s="760">
        <v>57</v>
      </c>
      <c r="B145" s="734" t="str">
        <f t="shared" ref="B145" si="50">B143</f>
        <v>R６</v>
      </c>
      <c r="C145" s="736"/>
      <c r="D145" s="737"/>
      <c r="E145" s="740"/>
      <c r="F145" s="741"/>
      <c r="G145" s="742"/>
      <c r="H145" s="754"/>
      <c r="I145" s="755"/>
      <c r="J145" s="755"/>
      <c r="K145" s="755"/>
      <c r="L145" s="755"/>
      <c r="M145" s="755"/>
      <c r="N145" s="755"/>
      <c r="O145" s="756"/>
      <c r="P145" s="746"/>
      <c r="Q145" s="748" t="s">
        <v>67</v>
      </c>
      <c r="R145" s="490"/>
    </row>
    <row r="146" spans="1:18" ht="15.75" customHeight="1">
      <c r="A146" s="761"/>
      <c r="B146" s="735"/>
      <c r="C146" s="738"/>
      <c r="D146" s="739"/>
      <c r="E146" s="743"/>
      <c r="F146" s="744"/>
      <c r="G146" s="745"/>
      <c r="H146" s="757"/>
      <c r="I146" s="758"/>
      <c r="J146" s="758"/>
      <c r="K146" s="758"/>
      <c r="L146" s="758"/>
      <c r="M146" s="758"/>
      <c r="N146" s="758"/>
      <c r="O146" s="759"/>
      <c r="P146" s="747"/>
      <c r="Q146" s="749"/>
      <c r="R146" s="490"/>
    </row>
    <row r="147" spans="1:18" ht="15.75" customHeight="1">
      <c r="A147" s="762">
        <v>58</v>
      </c>
      <c r="B147" s="734" t="str">
        <f t="shared" ref="B147" si="51">B145</f>
        <v>R６</v>
      </c>
      <c r="C147" s="736"/>
      <c r="D147" s="737"/>
      <c r="E147" s="740"/>
      <c r="F147" s="741"/>
      <c r="G147" s="742"/>
      <c r="H147" s="754"/>
      <c r="I147" s="755"/>
      <c r="J147" s="755"/>
      <c r="K147" s="755"/>
      <c r="L147" s="755"/>
      <c r="M147" s="755"/>
      <c r="N147" s="755"/>
      <c r="O147" s="756"/>
      <c r="P147" s="746"/>
      <c r="Q147" s="748" t="s">
        <v>67</v>
      </c>
      <c r="R147" s="490"/>
    </row>
    <row r="148" spans="1:18" ht="15.75" customHeight="1">
      <c r="A148" s="762"/>
      <c r="B148" s="735"/>
      <c r="C148" s="738"/>
      <c r="D148" s="739"/>
      <c r="E148" s="743"/>
      <c r="F148" s="744"/>
      <c r="G148" s="745"/>
      <c r="H148" s="757"/>
      <c r="I148" s="758"/>
      <c r="J148" s="758"/>
      <c r="K148" s="758"/>
      <c r="L148" s="758"/>
      <c r="M148" s="758"/>
      <c r="N148" s="758"/>
      <c r="O148" s="759"/>
      <c r="P148" s="747"/>
      <c r="Q148" s="749"/>
      <c r="R148" s="490"/>
    </row>
    <row r="149" spans="1:18" ht="15.75" customHeight="1">
      <c r="A149" s="760">
        <v>59</v>
      </c>
      <c r="B149" s="734" t="str">
        <f t="shared" ref="B149" si="52">B147</f>
        <v>R６</v>
      </c>
      <c r="C149" s="736"/>
      <c r="D149" s="737"/>
      <c r="E149" s="740"/>
      <c r="F149" s="741"/>
      <c r="G149" s="742"/>
      <c r="H149" s="754"/>
      <c r="I149" s="755"/>
      <c r="J149" s="755"/>
      <c r="K149" s="755"/>
      <c r="L149" s="755"/>
      <c r="M149" s="755"/>
      <c r="N149" s="755"/>
      <c r="O149" s="756"/>
      <c r="P149" s="746"/>
      <c r="Q149" s="748" t="s">
        <v>67</v>
      </c>
      <c r="R149" s="490"/>
    </row>
    <row r="150" spans="1:18" ht="15.75" customHeight="1">
      <c r="A150" s="761"/>
      <c r="B150" s="735"/>
      <c r="C150" s="738"/>
      <c r="D150" s="739"/>
      <c r="E150" s="743"/>
      <c r="F150" s="744"/>
      <c r="G150" s="745"/>
      <c r="H150" s="757"/>
      <c r="I150" s="758"/>
      <c r="J150" s="758"/>
      <c r="K150" s="758"/>
      <c r="L150" s="758"/>
      <c r="M150" s="758"/>
      <c r="N150" s="758"/>
      <c r="O150" s="759"/>
      <c r="P150" s="747"/>
      <c r="Q150" s="749"/>
      <c r="R150" s="490"/>
    </row>
    <row r="151" spans="1:18" ht="15.75" customHeight="1">
      <c r="A151" s="684">
        <v>60</v>
      </c>
      <c r="B151" s="734" t="str">
        <f t="shared" ref="B151" si="53">B149</f>
        <v>R６</v>
      </c>
      <c r="C151" s="736"/>
      <c r="D151" s="737"/>
      <c r="E151" s="740"/>
      <c r="F151" s="741"/>
      <c r="G151" s="742"/>
      <c r="H151" s="754"/>
      <c r="I151" s="755"/>
      <c r="J151" s="755"/>
      <c r="K151" s="755"/>
      <c r="L151" s="755"/>
      <c r="M151" s="755"/>
      <c r="N151" s="755"/>
      <c r="O151" s="756"/>
      <c r="P151" s="746"/>
      <c r="Q151" s="748" t="s">
        <v>67</v>
      </c>
      <c r="R151" s="490"/>
    </row>
    <row r="152" spans="1:18" ht="15.75" customHeight="1">
      <c r="A152" s="682"/>
      <c r="B152" s="735"/>
      <c r="C152" s="738"/>
      <c r="D152" s="739"/>
      <c r="E152" s="743"/>
      <c r="F152" s="744"/>
      <c r="G152" s="745"/>
      <c r="H152" s="757"/>
      <c r="I152" s="758"/>
      <c r="J152" s="758"/>
      <c r="K152" s="758"/>
      <c r="L152" s="758"/>
      <c r="M152" s="758"/>
      <c r="N152" s="758"/>
      <c r="O152" s="759"/>
      <c r="P152" s="747"/>
      <c r="Q152" s="749"/>
      <c r="R152" s="490"/>
    </row>
    <row r="153" spans="1:18" ht="15.75" customHeight="1">
      <c r="A153" s="130" t="s">
        <v>27</v>
      </c>
      <c r="B153" s="752" t="s">
        <v>307</v>
      </c>
      <c r="C153" s="753"/>
      <c r="D153" s="753"/>
      <c r="E153" s="753"/>
      <c r="F153" s="753"/>
      <c r="G153" s="753"/>
      <c r="H153" s="753"/>
      <c r="I153" s="753"/>
      <c r="J153" s="753"/>
      <c r="K153" s="753"/>
      <c r="L153" s="753"/>
      <c r="M153" s="753"/>
      <c r="N153" s="753"/>
      <c r="O153" s="753"/>
      <c r="P153" s="753"/>
      <c r="Q153" s="563"/>
      <c r="R153" s="490"/>
    </row>
    <row r="154" spans="1:18" ht="15.75" customHeight="1">
      <c r="A154" s="130" t="s">
        <v>28</v>
      </c>
      <c r="B154" s="732" t="s">
        <v>475</v>
      </c>
      <c r="C154" s="732"/>
      <c r="D154" s="732"/>
      <c r="E154" s="732"/>
      <c r="F154" s="732"/>
      <c r="G154" s="732"/>
      <c r="H154" s="732"/>
      <c r="I154" s="732"/>
      <c r="J154" s="732"/>
      <c r="K154" s="732"/>
      <c r="L154" s="732"/>
      <c r="M154" s="732"/>
      <c r="N154" s="732"/>
      <c r="O154" s="732"/>
      <c r="P154" s="732"/>
      <c r="Q154" s="732"/>
      <c r="R154" s="490"/>
    </row>
    <row r="155" spans="1:18" ht="15.75" customHeight="1">
      <c r="A155" s="130"/>
      <c r="B155" s="732"/>
      <c r="C155" s="732"/>
      <c r="D155" s="732"/>
      <c r="E155" s="732"/>
      <c r="F155" s="732"/>
      <c r="G155" s="732"/>
      <c r="H155" s="732"/>
      <c r="I155" s="732"/>
      <c r="J155" s="732"/>
      <c r="K155" s="732"/>
      <c r="L155" s="732"/>
      <c r="M155" s="732"/>
      <c r="N155" s="732"/>
      <c r="O155" s="732"/>
      <c r="P155" s="732"/>
      <c r="Q155" s="732"/>
      <c r="R155" s="490"/>
    </row>
    <row r="156" spans="1:18" ht="15.75" customHeight="1">
      <c r="B156" s="427"/>
      <c r="C156" s="427"/>
      <c r="D156" s="427"/>
      <c r="E156" s="427"/>
      <c r="F156" s="427"/>
      <c r="G156" s="427"/>
      <c r="H156" s="427"/>
      <c r="I156" s="427"/>
      <c r="J156" s="427"/>
      <c r="K156" s="427"/>
      <c r="L156" s="427"/>
      <c r="M156" s="427"/>
      <c r="N156" s="427"/>
      <c r="O156" s="427"/>
      <c r="P156" s="427"/>
      <c r="Q156" s="427"/>
      <c r="R156" s="490"/>
    </row>
    <row r="157" spans="1:18" s="570" customFormat="1">
      <c r="A157" s="491"/>
      <c r="B157" s="491"/>
      <c r="C157" s="491"/>
      <c r="D157" s="491"/>
      <c r="E157" s="491"/>
      <c r="F157" s="491"/>
      <c r="G157" s="491"/>
      <c r="H157" s="491"/>
      <c r="I157" s="491"/>
      <c r="J157" s="491"/>
      <c r="K157" s="491"/>
      <c r="L157" s="491"/>
      <c r="M157" s="491"/>
      <c r="N157" s="491"/>
      <c r="O157" s="491"/>
      <c r="P157" s="491"/>
      <c r="Q157" s="491"/>
      <c r="R157" s="564"/>
    </row>
    <row r="158" spans="1:18" s="570" customFormat="1">
      <c r="A158" s="491"/>
      <c r="B158" s="491"/>
      <c r="C158" s="491"/>
      <c r="D158" s="491"/>
      <c r="E158" s="491"/>
      <c r="F158" s="491"/>
      <c r="G158" s="491"/>
      <c r="H158" s="491"/>
      <c r="I158" s="491"/>
      <c r="J158" s="491"/>
      <c r="K158" s="491"/>
      <c r="L158" s="491"/>
      <c r="M158" s="491"/>
      <c r="N158" s="491"/>
      <c r="O158" s="491"/>
      <c r="P158" s="491"/>
      <c r="Q158" s="491"/>
      <c r="R158" s="564"/>
    </row>
    <row r="159" spans="1:18" ht="15.75" customHeight="1"/>
  </sheetData>
  <mergeCells count="519">
    <mergeCell ref="B153:P153"/>
    <mergeCell ref="B154:Q155"/>
    <mergeCell ref="Q149:Q150"/>
    <mergeCell ref="E150:G150"/>
    <mergeCell ref="A151:A152"/>
    <mergeCell ref="B151:B152"/>
    <mergeCell ref="C151:D152"/>
    <mergeCell ref="E151:G151"/>
    <mergeCell ref="H151:O152"/>
    <mergeCell ref="P151:P152"/>
    <mergeCell ref="Q151:Q152"/>
    <mergeCell ref="E152:G152"/>
    <mergeCell ref="A149:A150"/>
    <mergeCell ref="B149:B150"/>
    <mergeCell ref="C149:D150"/>
    <mergeCell ref="E149:G149"/>
    <mergeCell ref="H149:O150"/>
    <mergeCell ref="P149:P150"/>
    <mergeCell ref="Q145:Q146"/>
    <mergeCell ref="E146:G146"/>
    <mergeCell ref="A147:A148"/>
    <mergeCell ref="B147:B148"/>
    <mergeCell ref="C147:D148"/>
    <mergeCell ref="E147:G147"/>
    <mergeCell ref="H147:O148"/>
    <mergeCell ref="P147:P148"/>
    <mergeCell ref="Q147:Q148"/>
    <mergeCell ref="E148:G148"/>
    <mergeCell ref="A145:A146"/>
    <mergeCell ref="B145:B146"/>
    <mergeCell ref="C145:D146"/>
    <mergeCell ref="E145:G145"/>
    <mergeCell ref="H145:O146"/>
    <mergeCell ref="P145:P146"/>
    <mergeCell ref="Q141:Q142"/>
    <mergeCell ref="E142:G142"/>
    <mergeCell ref="A143:A144"/>
    <mergeCell ref="B143:B144"/>
    <mergeCell ref="C143:D144"/>
    <mergeCell ref="E143:G143"/>
    <mergeCell ref="H143:O144"/>
    <mergeCell ref="P143:P144"/>
    <mergeCell ref="Q143:Q144"/>
    <mergeCell ref="E144:G144"/>
    <mergeCell ref="A141:A142"/>
    <mergeCell ref="B141:B142"/>
    <mergeCell ref="C141:D142"/>
    <mergeCell ref="E141:G141"/>
    <mergeCell ref="H141:O142"/>
    <mergeCell ref="P141:P142"/>
    <mergeCell ref="Q137:Q138"/>
    <mergeCell ref="E138:G138"/>
    <mergeCell ref="A139:A140"/>
    <mergeCell ref="B139:B140"/>
    <mergeCell ref="C139:D140"/>
    <mergeCell ref="E139:G139"/>
    <mergeCell ref="H139:O140"/>
    <mergeCell ref="P139:P140"/>
    <mergeCell ref="Q139:Q140"/>
    <mergeCell ref="E140:G140"/>
    <mergeCell ref="A137:A138"/>
    <mergeCell ref="B137:B138"/>
    <mergeCell ref="C137:D138"/>
    <mergeCell ref="E137:G137"/>
    <mergeCell ref="H137:O138"/>
    <mergeCell ref="P137:P138"/>
    <mergeCell ref="Q133:Q134"/>
    <mergeCell ref="E134:G134"/>
    <mergeCell ref="A135:A136"/>
    <mergeCell ref="B135:B136"/>
    <mergeCell ref="C135:D136"/>
    <mergeCell ref="E135:G135"/>
    <mergeCell ref="H135:O136"/>
    <mergeCell ref="P135:P136"/>
    <mergeCell ref="Q135:Q136"/>
    <mergeCell ref="E136:G136"/>
    <mergeCell ref="A133:A134"/>
    <mergeCell ref="B133:B134"/>
    <mergeCell ref="C133:D134"/>
    <mergeCell ref="E133:G133"/>
    <mergeCell ref="H133:O134"/>
    <mergeCell ref="P133:P134"/>
    <mergeCell ref="Q129:Q130"/>
    <mergeCell ref="E130:G130"/>
    <mergeCell ref="A131:A132"/>
    <mergeCell ref="B131:B132"/>
    <mergeCell ref="C131:D132"/>
    <mergeCell ref="E131:G131"/>
    <mergeCell ref="H131:O132"/>
    <mergeCell ref="P131:P132"/>
    <mergeCell ref="Q131:Q132"/>
    <mergeCell ref="E132:G132"/>
    <mergeCell ref="A129:A130"/>
    <mergeCell ref="B129:B130"/>
    <mergeCell ref="C129:D130"/>
    <mergeCell ref="E129:G129"/>
    <mergeCell ref="H129:O130"/>
    <mergeCell ref="P129:P130"/>
    <mergeCell ref="Q125:Q126"/>
    <mergeCell ref="E126:G126"/>
    <mergeCell ref="A127:A128"/>
    <mergeCell ref="B127:B128"/>
    <mergeCell ref="C127:D128"/>
    <mergeCell ref="E127:G127"/>
    <mergeCell ref="H127:O128"/>
    <mergeCell ref="P127:P128"/>
    <mergeCell ref="Q127:Q128"/>
    <mergeCell ref="E128:G128"/>
    <mergeCell ref="A125:A126"/>
    <mergeCell ref="B125:B126"/>
    <mergeCell ref="C125:D126"/>
    <mergeCell ref="E125:G125"/>
    <mergeCell ref="H125:O126"/>
    <mergeCell ref="P125:P126"/>
    <mergeCell ref="Q121:Q122"/>
    <mergeCell ref="E122:G122"/>
    <mergeCell ref="A123:A124"/>
    <mergeCell ref="B123:B124"/>
    <mergeCell ref="C123:D124"/>
    <mergeCell ref="E123:G123"/>
    <mergeCell ref="H123:O124"/>
    <mergeCell ref="P123:P124"/>
    <mergeCell ref="Q123:Q124"/>
    <mergeCell ref="E124:G124"/>
    <mergeCell ref="A121:A122"/>
    <mergeCell ref="B121:B122"/>
    <mergeCell ref="C121:D122"/>
    <mergeCell ref="E121:G121"/>
    <mergeCell ref="H121:O122"/>
    <mergeCell ref="P121:P122"/>
    <mergeCell ref="Q117:Q118"/>
    <mergeCell ref="E118:G118"/>
    <mergeCell ref="A119:A120"/>
    <mergeCell ref="B119:B120"/>
    <mergeCell ref="C119:D120"/>
    <mergeCell ref="E119:G119"/>
    <mergeCell ref="H119:O120"/>
    <mergeCell ref="P119:P120"/>
    <mergeCell ref="Q119:Q120"/>
    <mergeCell ref="E120:G120"/>
    <mergeCell ref="A117:A118"/>
    <mergeCell ref="B117:B118"/>
    <mergeCell ref="C117:D118"/>
    <mergeCell ref="E117:G117"/>
    <mergeCell ref="H117:O118"/>
    <mergeCell ref="P117:P118"/>
    <mergeCell ref="Q113:Q114"/>
    <mergeCell ref="E114:G114"/>
    <mergeCell ref="A115:A116"/>
    <mergeCell ref="B115:B116"/>
    <mergeCell ref="C115:D116"/>
    <mergeCell ref="E115:G115"/>
    <mergeCell ref="H115:O116"/>
    <mergeCell ref="P115:P116"/>
    <mergeCell ref="Q115:Q116"/>
    <mergeCell ref="E116:G116"/>
    <mergeCell ref="A113:A114"/>
    <mergeCell ref="B113:B114"/>
    <mergeCell ref="C113:D114"/>
    <mergeCell ref="E113:G113"/>
    <mergeCell ref="H113:O114"/>
    <mergeCell ref="P113:P114"/>
    <mergeCell ref="C111:D112"/>
    <mergeCell ref="E111:G111"/>
    <mergeCell ref="H111:O112"/>
    <mergeCell ref="P111:Q111"/>
    <mergeCell ref="E112:G112"/>
    <mergeCell ref="P112:Q112"/>
    <mergeCell ref="B101:P101"/>
    <mergeCell ref="B102:Q103"/>
    <mergeCell ref="A105:F105"/>
    <mergeCell ref="A106:E106"/>
    <mergeCell ref="A107:Q107"/>
    <mergeCell ref="H108:J108"/>
    <mergeCell ref="K108:Q108"/>
    <mergeCell ref="Q97:Q98"/>
    <mergeCell ref="E98:G98"/>
    <mergeCell ref="A99:A100"/>
    <mergeCell ref="B99:B100"/>
    <mergeCell ref="C99:D100"/>
    <mergeCell ref="E99:G99"/>
    <mergeCell ref="H99:O100"/>
    <mergeCell ref="P99:P100"/>
    <mergeCell ref="Q99:Q100"/>
    <mergeCell ref="E100:G100"/>
    <mergeCell ref="A97:A98"/>
    <mergeCell ref="B97:B98"/>
    <mergeCell ref="C97:D98"/>
    <mergeCell ref="E97:G97"/>
    <mergeCell ref="H97:O98"/>
    <mergeCell ref="P97:P98"/>
    <mergeCell ref="Q93:Q94"/>
    <mergeCell ref="E94:G94"/>
    <mergeCell ref="A95:A96"/>
    <mergeCell ref="B95:B96"/>
    <mergeCell ref="C95:D96"/>
    <mergeCell ref="E95:G95"/>
    <mergeCell ref="H95:O96"/>
    <mergeCell ref="P95:P96"/>
    <mergeCell ref="Q95:Q96"/>
    <mergeCell ref="E96:G96"/>
    <mergeCell ref="A93:A94"/>
    <mergeCell ref="B93:B94"/>
    <mergeCell ref="C93:D94"/>
    <mergeCell ref="E93:G93"/>
    <mergeCell ref="H93:O94"/>
    <mergeCell ref="P93:P94"/>
    <mergeCell ref="Q89:Q90"/>
    <mergeCell ref="E90:G90"/>
    <mergeCell ref="A91:A92"/>
    <mergeCell ref="B91:B92"/>
    <mergeCell ref="C91:D92"/>
    <mergeCell ref="E91:G91"/>
    <mergeCell ref="H91:O92"/>
    <mergeCell ref="P91:P92"/>
    <mergeCell ref="Q91:Q92"/>
    <mergeCell ref="E92:G92"/>
    <mergeCell ref="A89:A90"/>
    <mergeCell ref="B89:B90"/>
    <mergeCell ref="C89:D90"/>
    <mergeCell ref="E89:G89"/>
    <mergeCell ref="H89:O90"/>
    <mergeCell ref="P89:P90"/>
    <mergeCell ref="Q85:Q86"/>
    <mergeCell ref="E86:G86"/>
    <mergeCell ref="A87:A88"/>
    <mergeCell ref="B87:B88"/>
    <mergeCell ref="C87:D88"/>
    <mergeCell ref="E87:G87"/>
    <mergeCell ref="H87:O88"/>
    <mergeCell ref="P87:P88"/>
    <mergeCell ref="Q87:Q88"/>
    <mergeCell ref="E88:G88"/>
    <mergeCell ref="A85:A86"/>
    <mergeCell ref="B85:B86"/>
    <mergeCell ref="C85:D86"/>
    <mergeCell ref="E85:G85"/>
    <mergeCell ref="H85:O86"/>
    <mergeCell ref="P85:P86"/>
    <mergeCell ref="Q81:Q82"/>
    <mergeCell ref="E82:G82"/>
    <mergeCell ref="A83:A84"/>
    <mergeCell ref="B83:B84"/>
    <mergeCell ref="C83:D84"/>
    <mergeCell ref="E83:G83"/>
    <mergeCell ref="H83:O84"/>
    <mergeCell ref="P83:P84"/>
    <mergeCell ref="Q83:Q84"/>
    <mergeCell ref="E84:G84"/>
    <mergeCell ref="A81:A82"/>
    <mergeCell ref="B81:B82"/>
    <mergeCell ref="C81:D82"/>
    <mergeCell ref="E81:G81"/>
    <mergeCell ref="H81:O82"/>
    <mergeCell ref="P81:P82"/>
    <mergeCell ref="Q77:Q78"/>
    <mergeCell ref="E78:G78"/>
    <mergeCell ref="A79:A80"/>
    <mergeCell ref="B79:B80"/>
    <mergeCell ref="C79:D80"/>
    <mergeCell ref="E79:G79"/>
    <mergeCell ref="H79:O80"/>
    <mergeCell ref="P79:P80"/>
    <mergeCell ref="Q79:Q80"/>
    <mergeCell ref="E80:G80"/>
    <mergeCell ref="A77:A78"/>
    <mergeCell ref="B77:B78"/>
    <mergeCell ref="C77:D78"/>
    <mergeCell ref="E77:G77"/>
    <mergeCell ref="H77:O78"/>
    <mergeCell ref="P77:P78"/>
    <mergeCell ref="Q73:Q74"/>
    <mergeCell ref="E74:G74"/>
    <mergeCell ref="A75:A76"/>
    <mergeCell ref="B75:B76"/>
    <mergeCell ref="C75:D76"/>
    <mergeCell ref="E75:G75"/>
    <mergeCell ref="H75:O76"/>
    <mergeCell ref="P75:P76"/>
    <mergeCell ref="Q75:Q76"/>
    <mergeCell ref="E76:G76"/>
    <mergeCell ref="A73:A74"/>
    <mergeCell ref="B73:B74"/>
    <mergeCell ref="C73:D74"/>
    <mergeCell ref="E73:G73"/>
    <mergeCell ref="H73:O74"/>
    <mergeCell ref="P73:P74"/>
    <mergeCell ref="Q69:Q70"/>
    <mergeCell ref="E70:G70"/>
    <mergeCell ref="A71:A72"/>
    <mergeCell ref="B71:B72"/>
    <mergeCell ref="C71:D72"/>
    <mergeCell ref="E71:G71"/>
    <mergeCell ref="H71:O72"/>
    <mergeCell ref="P71:P72"/>
    <mergeCell ref="Q71:Q72"/>
    <mergeCell ref="E72:G72"/>
    <mergeCell ref="A69:A70"/>
    <mergeCell ref="B69:B70"/>
    <mergeCell ref="C69:D70"/>
    <mergeCell ref="E69:G69"/>
    <mergeCell ref="H69:O70"/>
    <mergeCell ref="P69:P70"/>
    <mergeCell ref="Q65:Q66"/>
    <mergeCell ref="E66:G66"/>
    <mergeCell ref="A67:A68"/>
    <mergeCell ref="B67:B68"/>
    <mergeCell ref="C67:D68"/>
    <mergeCell ref="E67:G67"/>
    <mergeCell ref="H67:O68"/>
    <mergeCell ref="P67:P68"/>
    <mergeCell ref="Q67:Q68"/>
    <mergeCell ref="E68:G68"/>
    <mergeCell ref="A65:A66"/>
    <mergeCell ref="B65:B66"/>
    <mergeCell ref="C65:D66"/>
    <mergeCell ref="E65:G65"/>
    <mergeCell ref="H65:O66"/>
    <mergeCell ref="P65:P66"/>
    <mergeCell ref="Q61:Q62"/>
    <mergeCell ref="E62:G62"/>
    <mergeCell ref="A63:A64"/>
    <mergeCell ref="B63:B64"/>
    <mergeCell ref="C63:D64"/>
    <mergeCell ref="E63:G63"/>
    <mergeCell ref="H63:O64"/>
    <mergeCell ref="P63:P64"/>
    <mergeCell ref="Q63:Q64"/>
    <mergeCell ref="E64:G64"/>
    <mergeCell ref="A61:A62"/>
    <mergeCell ref="B61:B62"/>
    <mergeCell ref="C61:D62"/>
    <mergeCell ref="E61:G61"/>
    <mergeCell ref="H61:O62"/>
    <mergeCell ref="P61:P62"/>
    <mergeCell ref="A55:Q55"/>
    <mergeCell ref="H56:J56"/>
    <mergeCell ref="K56:Q56"/>
    <mergeCell ref="C59:D60"/>
    <mergeCell ref="E59:G59"/>
    <mergeCell ref="H59:O60"/>
    <mergeCell ref="P59:Q59"/>
    <mergeCell ref="E60:G60"/>
    <mergeCell ref="P60:Q60"/>
    <mergeCell ref="Q47:Q48"/>
    <mergeCell ref="E48:G48"/>
    <mergeCell ref="B49:P49"/>
    <mergeCell ref="B50:Q51"/>
    <mergeCell ref="A53:F53"/>
    <mergeCell ref="A54:E54"/>
    <mergeCell ref="A47:A48"/>
    <mergeCell ref="B47:B48"/>
    <mergeCell ref="C47:D48"/>
    <mergeCell ref="E47:G47"/>
    <mergeCell ref="H47:O48"/>
    <mergeCell ref="P47:P48"/>
    <mergeCell ref="Q43:Q44"/>
    <mergeCell ref="E44:G44"/>
    <mergeCell ref="A45:A46"/>
    <mergeCell ref="B45:B46"/>
    <mergeCell ref="C45:D46"/>
    <mergeCell ref="E45:G45"/>
    <mergeCell ref="H45:O46"/>
    <mergeCell ref="P45:P46"/>
    <mergeCell ref="Q45:Q46"/>
    <mergeCell ref="E46:G46"/>
    <mergeCell ref="A43:A44"/>
    <mergeCell ref="B43:B44"/>
    <mergeCell ref="C43:D44"/>
    <mergeCell ref="E43:G43"/>
    <mergeCell ref="H43:O44"/>
    <mergeCell ref="P43:P44"/>
    <mergeCell ref="Q39:Q40"/>
    <mergeCell ref="E40:G40"/>
    <mergeCell ref="A41:A42"/>
    <mergeCell ref="B41:B42"/>
    <mergeCell ref="C41:D42"/>
    <mergeCell ref="E41:G41"/>
    <mergeCell ref="H41:O42"/>
    <mergeCell ref="P41:P42"/>
    <mergeCell ref="Q41:Q42"/>
    <mergeCell ref="E42:G42"/>
    <mergeCell ref="A39:A40"/>
    <mergeCell ref="B39:B40"/>
    <mergeCell ref="C39:D40"/>
    <mergeCell ref="E39:G39"/>
    <mergeCell ref="H39:O40"/>
    <mergeCell ref="P39:P40"/>
    <mergeCell ref="Q35:Q36"/>
    <mergeCell ref="E36:G36"/>
    <mergeCell ref="A37:A38"/>
    <mergeCell ref="B37:B38"/>
    <mergeCell ref="C37:D38"/>
    <mergeCell ref="E37:G37"/>
    <mergeCell ref="H37:O38"/>
    <mergeCell ref="P37:P38"/>
    <mergeCell ref="Q37:Q38"/>
    <mergeCell ref="E38:G38"/>
    <mergeCell ref="A35:A36"/>
    <mergeCell ref="B35:B36"/>
    <mergeCell ref="C35:D36"/>
    <mergeCell ref="E35:G35"/>
    <mergeCell ref="H35:O36"/>
    <mergeCell ref="P35:P36"/>
    <mergeCell ref="Q31:Q32"/>
    <mergeCell ref="E32:G32"/>
    <mergeCell ref="A33:A34"/>
    <mergeCell ref="B33:B34"/>
    <mergeCell ref="C33:D34"/>
    <mergeCell ref="E33:G33"/>
    <mergeCell ref="H33:O34"/>
    <mergeCell ref="P33:P34"/>
    <mergeCell ref="Q33:Q34"/>
    <mergeCell ref="E34:G34"/>
    <mergeCell ref="A31:A32"/>
    <mergeCell ref="B31:B32"/>
    <mergeCell ref="C31:D32"/>
    <mergeCell ref="E31:G31"/>
    <mergeCell ref="H31:O32"/>
    <mergeCell ref="P31:P32"/>
    <mergeCell ref="Q27:Q28"/>
    <mergeCell ref="E28:G28"/>
    <mergeCell ref="A29:A30"/>
    <mergeCell ref="B29:B30"/>
    <mergeCell ref="C29:D30"/>
    <mergeCell ref="E29:G29"/>
    <mergeCell ref="H29:O30"/>
    <mergeCell ref="P29:P30"/>
    <mergeCell ref="Q29:Q30"/>
    <mergeCell ref="E30:G30"/>
    <mergeCell ref="A27:A28"/>
    <mergeCell ref="B27:B28"/>
    <mergeCell ref="C27:D28"/>
    <mergeCell ref="E27:G27"/>
    <mergeCell ref="H27:O28"/>
    <mergeCell ref="P27:P28"/>
    <mergeCell ref="Q23:Q24"/>
    <mergeCell ref="E24:G24"/>
    <mergeCell ref="A25:A26"/>
    <mergeCell ref="B25:B26"/>
    <mergeCell ref="C25:D26"/>
    <mergeCell ref="E25:G25"/>
    <mergeCell ref="H25:O26"/>
    <mergeCell ref="P25:P26"/>
    <mergeCell ref="Q25:Q26"/>
    <mergeCell ref="E26:G26"/>
    <mergeCell ref="A23:A24"/>
    <mergeCell ref="B23:B24"/>
    <mergeCell ref="C23:D24"/>
    <mergeCell ref="E23:G23"/>
    <mergeCell ref="H23:O24"/>
    <mergeCell ref="P23:P24"/>
    <mergeCell ref="Q19:Q20"/>
    <mergeCell ref="E20:G20"/>
    <mergeCell ref="A21:A22"/>
    <mergeCell ref="B21:B22"/>
    <mergeCell ref="C21:D22"/>
    <mergeCell ref="E21:G21"/>
    <mergeCell ref="H21:O22"/>
    <mergeCell ref="P21:P22"/>
    <mergeCell ref="Q21:Q22"/>
    <mergeCell ref="E22:G22"/>
    <mergeCell ref="A19:A20"/>
    <mergeCell ref="B19:B20"/>
    <mergeCell ref="C19:D20"/>
    <mergeCell ref="E19:G19"/>
    <mergeCell ref="H19:O20"/>
    <mergeCell ref="P19:P20"/>
    <mergeCell ref="Q15:Q16"/>
    <mergeCell ref="E16:G16"/>
    <mergeCell ref="A17:A18"/>
    <mergeCell ref="B17:B18"/>
    <mergeCell ref="C17:D18"/>
    <mergeCell ref="E17:G17"/>
    <mergeCell ref="H17:O18"/>
    <mergeCell ref="P17:P18"/>
    <mergeCell ref="Q17:Q18"/>
    <mergeCell ref="E18:G18"/>
    <mergeCell ref="A15:A16"/>
    <mergeCell ref="B15:B16"/>
    <mergeCell ref="C15:D16"/>
    <mergeCell ref="E15:G15"/>
    <mergeCell ref="H15:O16"/>
    <mergeCell ref="P15:P16"/>
    <mergeCell ref="A13:A14"/>
    <mergeCell ref="B13:B14"/>
    <mergeCell ref="C13:D14"/>
    <mergeCell ref="E13:G13"/>
    <mergeCell ref="H13:O14"/>
    <mergeCell ref="P13:P14"/>
    <mergeCell ref="Q13:Q14"/>
    <mergeCell ref="E14:G14"/>
    <mergeCell ref="A11:A12"/>
    <mergeCell ref="B11:B12"/>
    <mergeCell ref="C11:D12"/>
    <mergeCell ref="E11:G11"/>
    <mergeCell ref="H11:O12"/>
    <mergeCell ref="P11:P12"/>
    <mergeCell ref="A9:A10"/>
    <mergeCell ref="B9:B10"/>
    <mergeCell ref="C9:D10"/>
    <mergeCell ref="E9:G9"/>
    <mergeCell ref="H9:O10"/>
    <mergeCell ref="P9:P10"/>
    <mergeCell ref="Q9:Q10"/>
    <mergeCell ref="E10:G10"/>
    <mergeCell ref="Q11:Q12"/>
    <mergeCell ref="E12:G12"/>
    <mergeCell ref="A1:F1"/>
    <mergeCell ref="A2:E2"/>
    <mergeCell ref="A3:Q3"/>
    <mergeCell ref="H4:J4"/>
    <mergeCell ref="K4:Q4"/>
    <mergeCell ref="C7:D8"/>
    <mergeCell ref="E7:G7"/>
    <mergeCell ref="H7:O8"/>
    <mergeCell ref="P7:Q7"/>
    <mergeCell ref="E8:G8"/>
    <mergeCell ref="P8:Q8"/>
  </mergeCells>
  <phoneticPr fontId="2"/>
  <printOptions horizontalCentered="1"/>
  <pageMargins left="0.70866141732283472" right="0.70866141732283472" top="0.74803149606299213" bottom="0.74803149606299213" header="0.31496062992125984" footer="0.31496062992125984"/>
  <pageSetup paperSize="9" scale="96" orientation="portrait" blackAndWhite="1" r:id="rId1"/>
  <rowBreaks count="1" manualBreakCount="1">
    <brk id="52" max="16"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J73"/>
  <sheetViews>
    <sheetView view="pageBreakPreview" zoomScale="85" zoomScaleNormal="100" zoomScaleSheetLayoutView="85" workbookViewId="0">
      <selection activeCell="T45" sqref="T45"/>
    </sheetView>
  </sheetViews>
  <sheetFormatPr defaultColWidth="9" defaultRowHeight="13.5"/>
  <cols>
    <col min="1" max="6" width="5.125" style="4" customWidth="1"/>
    <col min="7" max="16" width="5.625" style="4" customWidth="1"/>
    <col min="17" max="17" width="5.625" style="123" customWidth="1"/>
    <col min="18" max="18" width="9" style="4"/>
    <col min="19" max="19" width="9" style="4" customWidth="1"/>
    <col min="20" max="16384" width="9" style="4"/>
  </cols>
  <sheetData>
    <row r="1" spans="1:19" ht="15.75" customHeight="1">
      <c r="A1" s="671" t="str">
        <f>CONCATENATE("（様式-",INDEX(発注者入力シート!$B$20:$G$24,MATCH(発注者入力シート!L6,発注者入力シート!$C$20:$C$24,0),4),"-１）")</f>
        <v>（様式-２-１）</v>
      </c>
      <c r="B1" s="671"/>
      <c r="C1" s="671"/>
      <c r="D1" s="671"/>
      <c r="E1" s="671"/>
      <c r="F1" s="671"/>
      <c r="R1" s="4" t="s">
        <v>202</v>
      </c>
    </row>
    <row r="2" spans="1:19" ht="15.75" customHeight="1">
      <c r="A2" s="671" t="str">
        <f>CONCATENATE("評価項目",INDEX(発注者入力シート!$B$20:$G$24,MATCH(発注者入力シート!L6,発注者入力シート!$C$20:$C$24,0),5),"-",INDEX(発注者入力シート!$B$20:$G$24,MATCH(発注者入力シート!L6,発注者入力シート!$C$20:$C$24,0),6))</f>
        <v>評価項目（１）-①</v>
      </c>
      <c r="B2" s="671"/>
      <c r="C2" s="671"/>
      <c r="D2" s="671"/>
      <c r="E2" s="671"/>
      <c r="R2" s="4" t="s">
        <v>203</v>
      </c>
    </row>
    <row r="3" spans="1:19" ht="15.75" customHeight="1">
      <c r="A3" s="679" t="s">
        <v>119</v>
      </c>
      <c r="B3" s="679"/>
      <c r="C3" s="679"/>
      <c r="D3" s="679"/>
      <c r="E3" s="679"/>
      <c r="F3" s="679"/>
      <c r="G3" s="679"/>
      <c r="H3" s="679"/>
      <c r="I3" s="679"/>
      <c r="J3" s="679"/>
      <c r="K3" s="679"/>
      <c r="L3" s="679"/>
      <c r="M3" s="679"/>
      <c r="N3" s="679"/>
      <c r="O3" s="679"/>
      <c r="P3" s="679"/>
      <c r="Q3" s="168"/>
      <c r="R3" s="98"/>
      <c r="S3" s="4" t="s">
        <v>210</v>
      </c>
    </row>
    <row r="4" spans="1:19" ht="15.75" customHeight="1">
      <c r="B4" s="86"/>
      <c r="C4" s="86"/>
      <c r="D4" s="86"/>
      <c r="E4" s="86"/>
      <c r="F4" s="86"/>
      <c r="G4" s="86"/>
      <c r="H4" s="691" t="s">
        <v>146</v>
      </c>
      <c r="I4" s="691"/>
      <c r="J4" s="691"/>
      <c r="K4" s="680" t="str">
        <f>IF(企業入力シート!C7="","",企業入力シート!C7)</f>
        <v>〇〇建設</v>
      </c>
      <c r="L4" s="680"/>
      <c r="M4" s="680"/>
      <c r="N4" s="680"/>
      <c r="O4" s="680"/>
      <c r="P4" s="680"/>
      <c r="Q4" s="212"/>
      <c r="R4" s="87"/>
      <c r="S4" s="4" t="s">
        <v>438</v>
      </c>
    </row>
    <row r="5" spans="1:19" ht="15.75" customHeight="1">
      <c r="B5" s="86"/>
      <c r="C5" s="86"/>
      <c r="D5" s="86"/>
      <c r="E5" s="86"/>
      <c r="F5" s="86"/>
      <c r="G5" s="86"/>
      <c r="H5" s="86"/>
      <c r="J5" s="86"/>
      <c r="R5" s="88"/>
      <c r="S5" s="4" t="s">
        <v>211</v>
      </c>
    </row>
    <row r="6" spans="1:19" ht="14.25" customHeight="1">
      <c r="A6" s="681" t="s">
        <v>6</v>
      </c>
      <c r="B6" s="681"/>
      <c r="C6" s="681"/>
      <c r="D6" s="684" t="s">
        <v>56</v>
      </c>
      <c r="E6" s="684"/>
      <c r="F6" s="684"/>
      <c r="G6" s="685" t="s">
        <v>668</v>
      </c>
      <c r="H6" s="686"/>
      <c r="I6" s="686"/>
      <c r="J6" s="686"/>
      <c r="K6" s="686"/>
      <c r="L6" s="686"/>
      <c r="M6" s="686"/>
      <c r="N6" s="686"/>
      <c r="O6" s="686"/>
      <c r="P6" s="687"/>
      <c r="Q6" s="212"/>
      <c r="R6" s="4" t="s">
        <v>206</v>
      </c>
    </row>
    <row r="7" spans="1:19" ht="14.25" customHeight="1">
      <c r="A7" s="681"/>
      <c r="B7" s="681"/>
      <c r="C7" s="681"/>
      <c r="D7" s="683" t="s">
        <v>95</v>
      </c>
      <c r="E7" s="683"/>
      <c r="F7" s="683"/>
      <c r="G7" s="688" t="s">
        <v>148</v>
      </c>
      <c r="H7" s="689"/>
      <c r="I7" s="689"/>
      <c r="J7" s="689"/>
      <c r="K7" s="689"/>
      <c r="L7" s="689"/>
      <c r="M7" s="689"/>
      <c r="N7" s="689"/>
      <c r="O7" s="689"/>
      <c r="P7" s="690"/>
      <c r="Q7" s="212"/>
      <c r="R7" s="89"/>
      <c r="S7" s="4" t="s">
        <v>207</v>
      </c>
    </row>
    <row r="8" spans="1:19" ht="14.25" customHeight="1">
      <c r="A8" s="681"/>
      <c r="B8" s="681"/>
      <c r="C8" s="681"/>
      <c r="D8" s="683" t="s">
        <v>57</v>
      </c>
      <c r="E8" s="683"/>
      <c r="F8" s="683"/>
      <c r="G8" s="692" t="s">
        <v>705</v>
      </c>
      <c r="H8" s="693"/>
      <c r="I8" s="693"/>
      <c r="J8" s="693"/>
      <c r="K8" s="693"/>
      <c r="L8" s="693"/>
      <c r="M8" s="693"/>
      <c r="N8" s="693"/>
      <c r="O8" s="693"/>
      <c r="P8" s="694"/>
      <c r="Q8" s="212"/>
      <c r="R8" s="90"/>
      <c r="S8" s="4" t="s">
        <v>205</v>
      </c>
    </row>
    <row r="9" spans="1:19" ht="14.25" customHeight="1">
      <c r="A9" s="681"/>
      <c r="B9" s="681"/>
      <c r="C9" s="681"/>
      <c r="D9" s="682" t="s">
        <v>98</v>
      </c>
      <c r="E9" s="682"/>
      <c r="F9" s="682"/>
      <c r="G9" s="676" t="s">
        <v>706</v>
      </c>
      <c r="H9" s="677"/>
      <c r="I9" s="677"/>
      <c r="J9" s="677"/>
      <c r="K9" s="677"/>
      <c r="L9" s="677"/>
      <c r="M9" s="677"/>
      <c r="N9" s="677"/>
      <c r="O9" s="677"/>
      <c r="P9" s="678"/>
      <c r="Q9" s="212"/>
    </row>
    <row r="10" spans="1:19" ht="13.5" customHeight="1">
      <c r="A10" s="422"/>
      <c r="B10" s="422"/>
      <c r="C10" s="422"/>
      <c r="D10" s="348"/>
      <c r="E10" s="348"/>
      <c r="F10" s="348"/>
      <c r="G10" s="414"/>
      <c r="H10" s="414"/>
      <c r="I10" s="414"/>
      <c r="J10" s="414"/>
      <c r="K10" s="414"/>
      <c r="L10" s="414"/>
      <c r="M10" s="414"/>
      <c r="N10" s="414"/>
      <c r="O10" s="414"/>
      <c r="P10" s="414"/>
      <c r="Q10" s="212"/>
    </row>
    <row r="11" spans="1:19" ht="14.25" customHeight="1">
      <c r="A11" s="411"/>
      <c r="B11" s="411"/>
      <c r="C11" s="411"/>
      <c r="D11" s="569"/>
      <c r="E11" s="569"/>
      <c r="F11" s="569"/>
      <c r="G11" s="413"/>
      <c r="H11" s="413"/>
      <c r="I11" s="413"/>
      <c r="J11" s="413"/>
      <c r="K11" s="413"/>
      <c r="L11" s="413"/>
      <c r="M11" s="413"/>
      <c r="N11" s="413"/>
      <c r="O11" s="413"/>
      <c r="P11" s="413"/>
      <c r="Q11" s="212"/>
    </row>
    <row r="12" spans="1:19" ht="14.25" hidden="1" customHeight="1">
      <c r="A12" s="708" t="s">
        <v>7</v>
      </c>
      <c r="B12" s="709"/>
      <c r="C12" s="710"/>
      <c r="D12" s="717" t="s">
        <v>631</v>
      </c>
      <c r="E12" s="717"/>
      <c r="F12" s="717"/>
      <c r="G12" s="107" t="str">
        <f>IF('R４評定点一覧(法面)'!P9="","",'R４評定点一覧(法面)'!P9)</f>
        <v/>
      </c>
      <c r="H12" s="108" t="str">
        <f>IF('R４評定点一覧(法面)'!P11="","",'R４評定点一覧(法面)'!P11)</f>
        <v/>
      </c>
      <c r="I12" s="108" t="str">
        <f>IF('R４評定点一覧(法面)'!P13="","",'R４評定点一覧(法面)'!P13)</f>
        <v/>
      </c>
      <c r="J12" s="108" t="str">
        <f>IF('R４評定点一覧(法面)'!P15="","",'R４評定点一覧(法面)'!P15)</f>
        <v/>
      </c>
      <c r="K12" s="108" t="str">
        <f>IF('R４評定点一覧(法面)'!P17="","",'R４評定点一覧(法面)'!P17)</f>
        <v/>
      </c>
      <c r="L12" s="108" t="str">
        <f>IF('R４評定点一覧(法面)'!P19="","",'R４評定点一覧(法面)'!P19)</f>
        <v/>
      </c>
      <c r="M12" s="108" t="str">
        <f>IF('R４評定点一覧(法面)'!P21="","",'R４評定点一覧(法面)'!P21)</f>
        <v/>
      </c>
      <c r="N12" s="108" t="str">
        <f>IF('R４評定点一覧(法面)'!P23="","",'R４評定点一覧(法面)'!P23)</f>
        <v/>
      </c>
      <c r="O12" s="108" t="str">
        <f>IF('R４評定点一覧(法面)'!P25="","",'R４評定点一覧(法面)'!P25)</f>
        <v/>
      </c>
      <c r="P12" s="109" t="str">
        <f>IF('R４評定点一覧(法面)'!P27="","",'R４評定点一覧(法面)'!P27)</f>
        <v/>
      </c>
      <c r="Q12" s="165"/>
      <c r="R12" s="100"/>
    </row>
    <row r="13" spans="1:19" ht="14.25" hidden="1" customHeight="1">
      <c r="A13" s="711"/>
      <c r="B13" s="712"/>
      <c r="C13" s="713"/>
      <c r="D13" s="717"/>
      <c r="E13" s="717"/>
      <c r="F13" s="717"/>
      <c r="G13" s="110" t="str">
        <f>IF('R４評定点一覧(法面)'!P29="","",'R４評定点一覧(法面)'!P29)</f>
        <v/>
      </c>
      <c r="H13" s="111" t="str">
        <f>IF('R４評定点一覧(法面)'!P31="","",'R４評定点一覧(法面)'!P31)</f>
        <v/>
      </c>
      <c r="I13" s="111" t="str">
        <f>IF('R４評定点一覧(法面)'!P33="","",'R４評定点一覧(法面)'!P33)</f>
        <v/>
      </c>
      <c r="J13" s="111" t="str">
        <f>IF('R４評定点一覧(法面)'!P35="","",'R４評定点一覧(法面)'!P35)</f>
        <v/>
      </c>
      <c r="K13" s="111" t="str">
        <f>IF('R４評定点一覧(法面)'!P37="","",'R４評定点一覧(法面)'!P37)</f>
        <v/>
      </c>
      <c r="L13" s="111" t="str">
        <f>IF('R４評定点一覧(法面)'!P39="","",'R４評定点一覧(法面)'!P39)</f>
        <v/>
      </c>
      <c r="M13" s="111" t="str">
        <f>IF('R４評定点一覧(法面)'!P41="","",'R４評定点一覧(法面)'!P41)</f>
        <v/>
      </c>
      <c r="N13" s="111" t="str">
        <f>IF('R４評定点一覧(法面)'!P43="","",'R４評定点一覧(法面)'!P43)</f>
        <v/>
      </c>
      <c r="O13" s="111" t="str">
        <f>IF('R４評定点一覧(法面)'!P45="","",'R４評定点一覧(法面)'!P45)</f>
        <v/>
      </c>
      <c r="P13" s="112" t="str">
        <f>IF('R４評定点一覧(法面)'!P47="","",'R４評定点一覧(法面)'!P47)</f>
        <v/>
      </c>
      <c r="Q13" s="165"/>
    </row>
    <row r="14" spans="1:19" ht="14.25" hidden="1" customHeight="1">
      <c r="A14" s="711"/>
      <c r="B14" s="712"/>
      <c r="C14" s="713"/>
      <c r="D14" s="717"/>
      <c r="E14" s="717"/>
      <c r="F14" s="717"/>
      <c r="G14" s="113" t="str">
        <f>IF('R４評定点一覧(法面)'!P61="","",'R４評定点一覧(法面)'!P61)</f>
        <v/>
      </c>
      <c r="H14" s="114" t="str">
        <f>IF('R４評定点一覧(法面)'!P63="","",'R４評定点一覧(法面)'!P63)</f>
        <v/>
      </c>
      <c r="I14" s="114" t="str">
        <f>IF('R４評定点一覧(法面)'!P65="","",'R４評定点一覧(法面)'!P65)</f>
        <v/>
      </c>
      <c r="J14" s="114" t="str">
        <f>IF('R４評定点一覧(法面)'!P67="","",'R４評定点一覧(法面)'!P67)</f>
        <v/>
      </c>
      <c r="K14" s="114" t="str">
        <f>IF('R４評定点一覧(法面)'!P69="","",'R４評定点一覧(法面)'!P69)</f>
        <v/>
      </c>
      <c r="L14" s="114" t="str">
        <f>IF('R４評定点一覧(法面)'!P71="","",'R４評定点一覧(法面)'!P71)</f>
        <v/>
      </c>
      <c r="M14" s="114" t="str">
        <f>IF('R４評定点一覧(法面)'!P73="","",'R４評定点一覧(法面)'!P73)</f>
        <v/>
      </c>
      <c r="N14" s="114" t="str">
        <f>IF('R４評定点一覧(法面)'!P75="","",'R４評定点一覧(法面)'!P75)</f>
        <v/>
      </c>
      <c r="O14" s="114" t="str">
        <f>IF('R４評定点一覧(法面)'!P77="","",'R４評定点一覧(法面)'!P77)</f>
        <v/>
      </c>
      <c r="P14" s="115" t="str">
        <f>IF('R４評定点一覧(法面)'!P79="","",'R４評定点一覧(法面)'!P79)</f>
        <v/>
      </c>
      <c r="Q14" s="165"/>
    </row>
    <row r="15" spans="1:19" ht="14.25" hidden="1" customHeight="1">
      <c r="A15" s="711"/>
      <c r="B15" s="712"/>
      <c r="C15" s="713"/>
      <c r="D15" s="717"/>
      <c r="E15" s="717"/>
      <c r="F15" s="717"/>
      <c r="G15" s="113" t="str">
        <f>IF('R４評定点一覧(法面)'!P81="","",'R４評定点一覧(法面)'!P81)</f>
        <v/>
      </c>
      <c r="H15" s="114" t="str">
        <f>IF('R４評定点一覧(法面)'!P83="","",'R４評定点一覧(法面)'!P83)</f>
        <v/>
      </c>
      <c r="I15" s="114" t="str">
        <f>IF('R４評定点一覧(法面)'!P85="","",'R４評定点一覧(法面)'!P85)</f>
        <v/>
      </c>
      <c r="J15" s="114" t="str">
        <f>IF('R４評定点一覧(法面)'!P87="","",'R４評定点一覧(法面)'!P87)</f>
        <v/>
      </c>
      <c r="K15" s="114" t="str">
        <f>IF('R４評定点一覧(法面)'!P89="","",'R４評定点一覧(法面)'!P89)</f>
        <v/>
      </c>
      <c r="L15" s="114" t="str">
        <f>IF('R４評定点一覧(法面)'!P91="","",'R４評定点一覧(法面)'!P91)</f>
        <v/>
      </c>
      <c r="M15" s="114" t="str">
        <f>IF('R４評定点一覧(法面)'!P93="","",'R４評定点一覧(法面)'!P93)</f>
        <v/>
      </c>
      <c r="N15" s="114" t="str">
        <f>IF('R４評定点一覧(法面)'!P95="","",'R４評定点一覧(法面)'!P95)</f>
        <v/>
      </c>
      <c r="O15" s="114" t="str">
        <f>IF('R４評定点一覧(法面)'!P97="","",'R４評定点一覧(法面)'!P97)</f>
        <v/>
      </c>
      <c r="P15" s="115" t="str">
        <f>IF('R４評定点一覧(法面)'!P99="","",'R４評定点一覧(法面)'!P99)</f>
        <v/>
      </c>
      <c r="Q15" s="165"/>
    </row>
    <row r="16" spans="1:19" ht="14.25" hidden="1" customHeight="1">
      <c r="A16" s="711"/>
      <c r="B16" s="712"/>
      <c r="C16" s="713"/>
      <c r="D16" s="717"/>
      <c r="E16" s="717"/>
      <c r="F16" s="717"/>
      <c r="G16" s="113" t="str">
        <f>IF('R４評定点一覧(法面)'!P113="","",'R４評定点一覧(法面)'!P113)</f>
        <v/>
      </c>
      <c r="H16" s="114" t="str">
        <f>IF('R４評定点一覧(法面)'!P115="","",'R４評定点一覧(法面)'!P115)</f>
        <v/>
      </c>
      <c r="I16" s="114" t="str">
        <f>IF('R４評定点一覧(法面)'!P117="","",'R４評定点一覧(法面)'!P117)</f>
        <v/>
      </c>
      <c r="J16" s="114" t="str">
        <f>IF('R４評定点一覧(法面)'!P119="","",'R４評定点一覧(法面)'!P119)</f>
        <v/>
      </c>
      <c r="K16" s="114" t="str">
        <f>IF('R４評定点一覧(法面)'!P121="","",'R４評定点一覧(法面)'!P121)</f>
        <v/>
      </c>
      <c r="L16" s="114" t="str">
        <f>IF('R４評定点一覧(法面)'!P123="","",'R４評定点一覧(法面)'!P123)</f>
        <v/>
      </c>
      <c r="M16" s="114" t="str">
        <f>IF('R４評定点一覧(法面)'!P125="","",'R４評定点一覧(法面)'!P125)</f>
        <v/>
      </c>
      <c r="N16" s="114" t="str">
        <f>IF('R４評定点一覧(法面)'!P127="","",'R４評定点一覧(法面)'!P127)</f>
        <v/>
      </c>
      <c r="O16" s="114" t="str">
        <f>IF('R４評定点一覧(法面)'!P129="","",'R４評定点一覧(法面)'!P129)</f>
        <v/>
      </c>
      <c r="P16" s="115" t="str">
        <f>IF('R４評定点一覧(法面)'!P131="","",'R４評定点一覧(法面)'!P131)</f>
        <v/>
      </c>
      <c r="Q16" s="165"/>
    </row>
    <row r="17" spans="1:18" ht="14.25" hidden="1" customHeight="1">
      <c r="A17" s="711"/>
      <c r="B17" s="712"/>
      <c r="C17" s="713"/>
      <c r="D17" s="717"/>
      <c r="E17" s="717"/>
      <c r="F17" s="717"/>
      <c r="G17" s="116" t="str">
        <f>IF('R４評定点一覧(法面)'!P133="","",'R４評定点一覧(法面)'!P133)</f>
        <v/>
      </c>
      <c r="H17" s="117" t="str">
        <f>IF('R４評定点一覧(法面)'!P135="","",'R４評定点一覧(法面)'!P135)</f>
        <v/>
      </c>
      <c r="I17" s="117" t="str">
        <f>IF('R４評定点一覧(法面)'!P137="","",'R４評定点一覧(法面)'!P137)</f>
        <v/>
      </c>
      <c r="J17" s="117" t="str">
        <f>IF('R４評定点一覧(法面)'!P139="","",'R４評定点一覧(法面)'!P139)</f>
        <v/>
      </c>
      <c r="K17" s="117" t="str">
        <f>IF('R４評定点一覧(法面)'!P141="","",'R４評定点一覧(法面)'!P141)</f>
        <v/>
      </c>
      <c r="L17" s="117" t="str">
        <f>IF('R４評定点一覧(法面)'!P143="","",'R４評定点一覧(法面)'!P143)</f>
        <v/>
      </c>
      <c r="M17" s="117" t="str">
        <f>IF('R４評定点一覧(法面)'!P145="","",'R４評定点一覧(法面)'!P145)</f>
        <v/>
      </c>
      <c r="N17" s="117" t="str">
        <f>IF('R４評定点一覧(法面)'!P147="","",'R４評定点一覧(法面)'!P147)</f>
        <v/>
      </c>
      <c r="O17" s="117" t="str">
        <f>IF('R４評定点一覧(法面)'!P149="","",'R４評定点一覧(法面)'!P149)</f>
        <v/>
      </c>
      <c r="P17" s="118" t="str">
        <f>IF('R４評定点一覧(法面)'!P151="","",'R４評定点一覧(法面)'!P151)</f>
        <v/>
      </c>
      <c r="Q17" s="165"/>
    </row>
    <row r="18" spans="1:18" ht="14.25" hidden="1" customHeight="1">
      <c r="A18" s="711"/>
      <c r="B18" s="712"/>
      <c r="C18" s="713"/>
      <c r="D18" s="717" t="s">
        <v>632</v>
      </c>
      <c r="E18" s="717"/>
      <c r="F18" s="717"/>
      <c r="G18" s="107" t="str">
        <f>IF('R５評定点一覧(法面)'!P9="","",'R５評定点一覧(法面)'!P9)</f>
        <v/>
      </c>
      <c r="H18" s="108" t="str">
        <f>IF('R５評定点一覧(法面)'!P11="","",'R５評定点一覧(法面)'!P11)</f>
        <v/>
      </c>
      <c r="I18" s="108" t="str">
        <f>IF('R５評定点一覧(法面)'!P13="","",'R５評定点一覧(法面)'!P13)</f>
        <v/>
      </c>
      <c r="J18" s="108" t="str">
        <f>IF('R５評定点一覧(法面)'!P15="","",'R５評定点一覧(法面)'!P15)</f>
        <v/>
      </c>
      <c r="K18" s="108" t="str">
        <f>IF('R５評定点一覧(法面)'!P17="","",'R５評定点一覧(法面)'!P17)</f>
        <v/>
      </c>
      <c r="L18" s="108" t="str">
        <f>IF('R５評定点一覧(法面)'!P19="","",'R５評定点一覧(法面)'!P19)</f>
        <v/>
      </c>
      <c r="M18" s="108" t="str">
        <f>IF('R５評定点一覧(法面)'!P21="","",'R５評定点一覧(法面)'!P21)</f>
        <v/>
      </c>
      <c r="N18" s="108" t="str">
        <f>IF('R５評定点一覧(法面)'!P23="","",'R５評定点一覧(法面)'!P23)</f>
        <v/>
      </c>
      <c r="O18" s="108" t="str">
        <f>IF('R５評定点一覧(法面)'!P25="","",'R５評定点一覧(法面)'!P25)</f>
        <v/>
      </c>
      <c r="P18" s="109" t="str">
        <f>IF('R５評定点一覧(法面)'!P27="","",'R５評定点一覧(法面)'!P27)</f>
        <v/>
      </c>
      <c r="Q18" s="165"/>
    </row>
    <row r="19" spans="1:18" ht="14.25" hidden="1" customHeight="1">
      <c r="A19" s="711"/>
      <c r="B19" s="712"/>
      <c r="C19" s="713"/>
      <c r="D19" s="717"/>
      <c r="E19" s="717"/>
      <c r="F19" s="717"/>
      <c r="G19" s="119" t="str">
        <f>IF('R５評定点一覧(法面)'!P29="","",'R５評定点一覧(法面)'!P29)</f>
        <v/>
      </c>
      <c r="H19" s="120" t="str">
        <f>IF('R５評定点一覧(法面)'!P31="","",'R５評定点一覧(法面)'!P31)</f>
        <v/>
      </c>
      <c r="I19" s="120" t="str">
        <f>IF('R５評定点一覧(法面)'!P33="","",'R５評定点一覧(法面)'!P33)</f>
        <v/>
      </c>
      <c r="J19" s="120" t="str">
        <f>IF('R５評定点一覧(法面)'!P35="","",'R５評定点一覧(法面)'!P35)</f>
        <v/>
      </c>
      <c r="K19" s="120" t="str">
        <f>IF('R５評定点一覧(法面)'!P37="","",'R５評定点一覧(法面)'!P37)</f>
        <v/>
      </c>
      <c r="L19" s="120" t="str">
        <f>IF('R５評定点一覧(法面)'!P39="","",'R５評定点一覧(法面)'!P39)</f>
        <v/>
      </c>
      <c r="M19" s="120" t="str">
        <f>IF('R５評定点一覧(法面)'!P41="","",'R５評定点一覧(法面)'!P41)</f>
        <v/>
      </c>
      <c r="N19" s="120" t="str">
        <f>IF('R５評定点一覧(法面)'!P43="","",'R５評定点一覧(法面)'!P43)</f>
        <v/>
      </c>
      <c r="O19" s="120" t="str">
        <f>IF('R５評定点一覧(法面)'!P45="","",'R５評定点一覧(法面)'!P45)</f>
        <v/>
      </c>
      <c r="P19" s="121" t="str">
        <f>IF('R５評定点一覧(法面)'!P47="","",'R５評定点一覧(法面)'!P47)</f>
        <v/>
      </c>
      <c r="Q19" s="165"/>
    </row>
    <row r="20" spans="1:18" ht="14.25" hidden="1" customHeight="1">
      <c r="A20" s="711"/>
      <c r="B20" s="712"/>
      <c r="C20" s="713"/>
      <c r="D20" s="717"/>
      <c r="E20" s="717"/>
      <c r="F20" s="717"/>
      <c r="G20" s="119" t="str">
        <f>IF('R５評定点一覧(法面)'!P61="","",'R５評定点一覧(法面)'!P61)</f>
        <v/>
      </c>
      <c r="H20" s="120" t="str">
        <f>IF('R５評定点一覧(法面)'!P63="","",'R５評定点一覧(法面)'!P63)</f>
        <v/>
      </c>
      <c r="I20" s="120" t="str">
        <f>IF('R５評定点一覧(法面)'!P65="","",'R５評定点一覧(法面)'!P65)</f>
        <v/>
      </c>
      <c r="J20" s="120" t="str">
        <f>IF('R５評定点一覧(法面)'!P67="","",'R５評定点一覧(法面)'!P67)</f>
        <v/>
      </c>
      <c r="K20" s="120" t="str">
        <f>IF('R５評定点一覧(法面)'!P69="","",'R５評定点一覧(法面)'!P69)</f>
        <v/>
      </c>
      <c r="L20" s="120" t="str">
        <f>IF('R５評定点一覧(法面)'!P71="","",'R５評定点一覧(法面)'!P71)</f>
        <v/>
      </c>
      <c r="M20" s="120" t="str">
        <f>IF('R５評定点一覧(法面)'!P73="","",'R５評定点一覧(法面)'!P73)</f>
        <v/>
      </c>
      <c r="N20" s="120" t="str">
        <f>IF('R５評定点一覧(法面)'!P75="","",'R５評定点一覧(法面)'!P75)</f>
        <v/>
      </c>
      <c r="O20" s="120" t="str">
        <f>IF('R５評定点一覧(法面)'!P77="","",'R５評定点一覧(法面)'!P77)</f>
        <v/>
      </c>
      <c r="P20" s="121" t="str">
        <f>IF('R５評定点一覧(法面)'!P79="","",'R５評定点一覧(法面)'!P79)</f>
        <v/>
      </c>
      <c r="Q20" s="165"/>
    </row>
    <row r="21" spans="1:18" ht="14.25" hidden="1" customHeight="1">
      <c r="A21" s="711"/>
      <c r="B21" s="712"/>
      <c r="C21" s="713"/>
      <c r="D21" s="717"/>
      <c r="E21" s="717"/>
      <c r="F21" s="717"/>
      <c r="G21" s="119" t="str">
        <f>IF('R５評定点一覧(法面)'!P81="","",'R５評定点一覧(法面)'!P81)</f>
        <v/>
      </c>
      <c r="H21" s="120" t="str">
        <f>IF('R５評定点一覧(法面)'!P83="","",'R５評定点一覧(法面)'!P83)</f>
        <v/>
      </c>
      <c r="I21" s="120" t="str">
        <f>IF('R５評定点一覧(法面)'!P85="","",'R５評定点一覧(法面)'!P85)</f>
        <v/>
      </c>
      <c r="J21" s="120" t="str">
        <f>IF('R５評定点一覧(法面)'!P87="","",'R５評定点一覧(法面)'!P87)</f>
        <v/>
      </c>
      <c r="K21" s="120" t="str">
        <f>IF('R５評定点一覧(法面)'!P89="","",'R５評定点一覧(法面)'!P89)</f>
        <v/>
      </c>
      <c r="L21" s="120" t="str">
        <f>IF('R５評定点一覧(法面)'!P91="","",'R５評定点一覧(法面)'!P91)</f>
        <v/>
      </c>
      <c r="M21" s="120" t="str">
        <f>IF('R５評定点一覧(法面)'!P93="","",'R５評定点一覧(法面)'!P93)</f>
        <v/>
      </c>
      <c r="N21" s="120" t="str">
        <f>IF('R５評定点一覧(法面)'!P95="","",'R５評定点一覧(法面)'!P95)</f>
        <v/>
      </c>
      <c r="O21" s="120" t="str">
        <f>IF('R５評定点一覧(法面)'!P97="","",'R５評定点一覧(法面)'!P97)</f>
        <v/>
      </c>
      <c r="P21" s="121" t="str">
        <f>IF('R５評定点一覧(法面)'!P99="","",'R５評定点一覧(法面)'!P99)</f>
        <v/>
      </c>
      <c r="Q21" s="165"/>
    </row>
    <row r="22" spans="1:18" ht="13.5" hidden="1" customHeight="1">
      <c r="A22" s="711"/>
      <c r="B22" s="712"/>
      <c r="C22" s="713"/>
      <c r="D22" s="717"/>
      <c r="E22" s="717"/>
      <c r="F22" s="717"/>
      <c r="G22" s="110" t="str">
        <f>IF('R５評定点一覧(法面)'!P113="","",'R５評定点一覧(法面)'!P113)</f>
        <v/>
      </c>
      <c r="H22" s="111" t="str">
        <f>IF('R５評定点一覧(法面)'!P115="","",'R５評定点一覧(法面)'!P115)</f>
        <v/>
      </c>
      <c r="I22" s="111" t="str">
        <f>IF('R５評定点一覧(法面)'!P117="","",'R５評定点一覧(法面)'!P117)</f>
        <v/>
      </c>
      <c r="J22" s="111" t="str">
        <f>IF('R５評定点一覧(法面)'!P119="","",'R５評定点一覧(法面)'!P119)</f>
        <v/>
      </c>
      <c r="K22" s="111" t="str">
        <f>IF('R５評定点一覧(法面)'!P121="","",'R５評定点一覧(法面)'!P121)</f>
        <v/>
      </c>
      <c r="L22" s="111" t="str">
        <f>IF('R５評定点一覧(法面)'!P123="","",'R５評定点一覧(法面)'!P123)</f>
        <v/>
      </c>
      <c r="M22" s="111" t="str">
        <f>IF('R５評定点一覧(法面)'!P125="","",'R５評定点一覧(法面)'!P125)</f>
        <v/>
      </c>
      <c r="N22" s="111" t="str">
        <f>IF('R５評定点一覧(法面)'!P127="","",'R５評定点一覧(法面)'!P127)</f>
        <v/>
      </c>
      <c r="O22" s="111" t="str">
        <f>IF('R５評定点一覧(法面)'!P129="","",'R５評定点一覧(法面)'!P129)</f>
        <v/>
      </c>
      <c r="P22" s="112" t="str">
        <f>IF('R５評定点一覧(法面)'!P131="","",'R５評定点一覧(法面)'!P131)</f>
        <v/>
      </c>
      <c r="Q22" s="165"/>
    </row>
    <row r="23" spans="1:18" ht="13.5" hidden="1" customHeight="1">
      <c r="A23" s="711"/>
      <c r="B23" s="712"/>
      <c r="C23" s="713"/>
      <c r="D23" s="717"/>
      <c r="E23" s="717"/>
      <c r="F23" s="717"/>
      <c r="G23" s="116" t="str">
        <f>IF('R５評定点一覧(法面)'!P133="","",'R５評定点一覧(法面)'!P133)</f>
        <v/>
      </c>
      <c r="H23" s="117" t="str">
        <f>IF('R５評定点一覧(法面)'!P135="","",'R５評定点一覧(法面)'!P135)</f>
        <v/>
      </c>
      <c r="I23" s="117" t="str">
        <f>IF('R５評定点一覧(法面)'!P137="","",'R５評定点一覧(法面)'!P137)</f>
        <v/>
      </c>
      <c r="J23" s="117" t="str">
        <f>IF('R５評定点一覧(法面)'!P139="","",'R５評定点一覧(法面)'!P139)</f>
        <v/>
      </c>
      <c r="K23" s="117" t="str">
        <f>IF('R５評定点一覧(法面)'!P141="","",'R５評定点一覧(法面)'!P141)</f>
        <v/>
      </c>
      <c r="L23" s="117" t="str">
        <f>IF('R５評定点一覧(法面)'!P143="","",'R５評定点一覧(法面)'!P143)</f>
        <v/>
      </c>
      <c r="M23" s="117" t="str">
        <f>IF('R５評定点一覧(法面)'!P145="","",'R５評定点一覧(法面)'!P145)</f>
        <v/>
      </c>
      <c r="N23" s="117" t="str">
        <f>IF('R５評定点一覧(法面)'!P147="","",'R５評定点一覧(法面)'!P147)</f>
        <v/>
      </c>
      <c r="O23" s="117" t="str">
        <f>IF('R５評定点一覧(法面)'!P149="","",'R５評定点一覧(法面)'!P149)</f>
        <v/>
      </c>
      <c r="P23" s="118" t="str">
        <f>IF('R５評定点一覧(法面)'!P151="","",'R５評定点一覧(法面)'!P151)</f>
        <v/>
      </c>
      <c r="Q23" s="165"/>
    </row>
    <row r="24" spans="1:18" ht="13.5" hidden="1" customHeight="1">
      <c r="A24" s="711"/>
      <c r="B24" s="712"/>
      <c r="C24" s="713"/>
      <c r="D24" s="717" t="s">
        <v>650</v>
      </c>
      <c r="E24" s="717"/>
      <c r="F24" s="717"/>
      <c r="G24" s="107" t="str">
        <f>IF('R６評定点一覧(法面)'!P9="","",'R６評定点一覧(法面)'!P9)</f>
        <v/>
      </c>
      <c r="H24" s="108" t="str">
        <f>IF('R６評定点一覧(法面)'!P11="","",'R６評定点一覧(法面)'!P11)</f>
        <v/>
      </c>
      <c r="I24" s="108" t="str">
        <f>IF('R６評定点一覧(法面)'!P13="","",'R６評定点一覧(法面)'!P13)</f>
        <v/>
      </c>
      <c r="J24" s="108" t="str">
        <f>IF('R６評定点一覧(法面)'!P15="","",'R６評定点一覧(法面)'!P15)</f>
        <v/>
      </c>
      <c r="K24" s="108" t="str">
        <f>IF('R６評定点一覧(法面)'!P17="","",'R６評定点一覧(法面)'!P17)</f>
        <v/>
      </c>
      <c r="L24" s="108" t="str">
        <f>IF('R６評定点一覧(法面)'!P19="","",'R６評定点一覧(法面)'!P19)</f>
        <v/>
      </c>
      <c r="M24" s="108" t="str">
        <f>IF('R６評定点一覧(法面)'!P21="","",'R６評定点一覧(法面)'!P21)</f>
        <v/>
      </c>
      <c r="N24" s="108" t="str">
        <f>IF('R６評定点一覧(法面)'!P23="","",'R６評定点一覧(法面)'!P23)</f>
        <v/>
      </c>
      <c r="O24" s="108" t="str">
        <f>IF('R６評定点一覧(法面)'!P25="","",'R６評定点一覧(法面)'!P25)</f>
        <v/>
      </c>
      <c r="P24" s="109" t="str">
        <f>IF('R６評定点一覧(法面)'!P27="","",'R６評定点一覧(法面)'!P27)</f>
        <v/>
      </c>
      <c r="Q24" s="165"/>
    </row>
    <row r="25" spans="1:18" ht="13.5" hidden="1" customHeight="1">
      <c r="A25" s="711"/>
      <c r="B25" s="712"/>
      <c r="C25" s="713"/>
      <c r="D25" s="717"/>
      <c r="E25" s="717"/>
      <c r="F25" s="717"/>
      <c r="G25" s="119" t="str">
        <f>IF('R６評定点一覧(法面)'!P29="","",'R６評定点一覧(法面)'!P29)</f>
        <v/>
      </c>
      <c r="H25" s="120" t="str">
        <f>IF('R６評定点一覧(法面)'!P31="","",'R６評定点一覧(法面)'!P31)</f>
        <v/>
      </c>
      <c r="I25" s="120" t="str">
        <f>IF('R６評定点一覧(法面)'!P33="","",'R６評定点一覧(法面)'!P33)</f>
        <v/>
      </c>
      <c r="J25" s="120" t="str">
        <f>IF('R６評定点一覧(法面)'!P35="","",'R６評定点一覧(法面)'!P35)</f>
        <v/>
      </c>
      <c r="K25" s="120" t="str">
        <f>IF('R６評定点一覧(法面)'!P37="","",'R６評定点一覧(法面)'!P37)</f>
        <v/>
      </c>
      <c r="L25" s="120" t="str">
        <f>IF('R６評定点一覧(法面)'!P39="","",'R６評定点一覧(法面)'!P39)</f>
        <v/>
      </c>
      <c r="M25" s="120" t="str">
        <f>IF('R６評定点一覧(法面)'!P41="","",'R６評定点一覧(法面)'!P41)</f>
        <v/>
      </c>
      <c r="N25" s="120" t="str">
        <f>IF('R６評定点一覧(法面)'!P43="","",'R６評定点一覧(法面)'!P43)</f>
        <v/>
      </c>
      <c r="O25" s="120" t="str">
        <f>IF('R６評定点一覧(法面)'!P45="","",'R６評定点一覧(法面)'!P45)</f>
        <v/>
      </c>
      <c r="P25" s="121" t="str">
        <f>IF('R６評定点一覧(法面)'!P47="","",'R６評定点一覧(法面)'!P47)</f>
        <v/>
      </c>
      <c r="Q25" s="165"/>
    </row>
    <row r="26" spans="1:18" ht="13.5" hidden="1" customHeight="1">
      <c r="A26" s="711"/>
      <c r="B26" s="712"/>
      <c r="C26" s="713"/>
      <c r="D26" s="717"/>
      <c r="E26" s="717"/>
      <c r="F26" s="717"/>
      <c r="G26" s="119" t="str">
        <f>IF('R６評定点一覧(法面)'!P61="","",'R６評定点一覧(法面)'!P61)</f>
        <v/>
      </c>
      <c r="H26" s="120" t="str">
        <f>IF('R６評定点一覧(法面)'!P63="","",'R６評定点一覧(法面)'!P63)</f>
        <v/>
      </c>
      <c r="I26" s="120" t="str">
        <f>IF('R６評定点一覧(法面)'!P65="","",'R６評定点一覧(法面)'!P65)</f>
        <v/>
      </c>
      <c r="J26" s="120" t="str">
        <f>IF('R６評定点一覧(法面)'!P67="","",'R６評定点一覧(法面)'!P67)</f>
        <v/>
      </c>
      <c r="K26" s="120" t="str">
        <f>IF('R６評定点一覧(法面)'!P69="","",'R６評定点一覧(法面)'!P69)</f>
        <v/>
      </c>
      <c r="L26" s="120" t="str">
        <f>IF('R６評定点一覧(法面)'!P71="","",'R６評定点一覧(法面)'!P71)</f>
        <v/>
      </c>
      <c r="M26" s="120" t="str">
        <f>IF('R６評定点一覧(法面)'!P73="","",'R６評定点一覧(法面)'!P73)</f>
        <v/>
      </c>
      <c r="N26" s="120" t="str">
        <f>IF('R６評定点一覧(法面)'!P75="","",'R６評定点一覧(法面)'!P75)</f>
        <v/>
      </c>
      <c r="O26" s="120" t="str">
        <f>IF('R６評定点一覧(法面)'!P77="","",'R６評定点一覧(法面)'!P77)</f>
        <v/>
      </c>
      <c r="P26" s="121" t="str">
        <f>IF('R６評定点一覧(法面)'!P79="","",'R６評定点一覧(法面)'!P79)</f>
        <v/>
      </c>
      <c r="Q26" s="165"/>
    </row>
    <row r="27" spans="1:18" ht="13.5" hidden="1" customHeight="1">
      <c r="A27" s="711"/>
      <c r="B27" s="712"/>
      <c r="C27" s="713"/>
      <c r="D27" s="717"/>
      <c r="E27" s="717"/>
      <c r="F27" s="717"/>
      <c r="G27" s="119" t="str">
        <f>IF('R６評定点一覧(法面)'!P81="","",'R６評定点一覧(法面)'!P81)</f>
        <v/>
      </c>
      <c r="H27" s="120" t="str">
        <f>IF('R６評定点一覧(法面)'!P83="","",'R６評定点一覧(法面)'!P83)</f>
        <v/>
      </c>
      <c r="I27" s="120" t="str">
        <f>IF('R６評定点一覧(法面)'!P85="","",'R６評定点一覧(法面)'!P85)</f>
        <v/>
      </c>
      <c r="J27" s="120" t="str">
        <f>IF('R６評定点一覧(法面)'!P87="","",'R６評定点一覧(法面)'!P87)</f>
        <v/>
      </c>
      <c r="K27" s="120" t="str">
        <f>IF('R６評定点一覧(法面)'!P89="","",'R６評定点一覧(法面)'!P89)</f>
        <v/>
      </c>
      <c r="L27" s="120" t="str">
        <f>IF('R６評定点一覧(法面)'!P91="","",'R６評定点一覧(法面)'!P91)</f>
        <v/>
      </c>
      <c r="M27" s="120" t="str">
        <f>IF('R６評定点一覧(法面)'!P93="","",'R６評定点一覧(法面)'!P93)</f>
        <v/>
      </c>
      <c r="N27" s="120" t="str">
        <f>IF('R６評定点一覧(法面)'!P95="","",'R６評定点一覧(法面)'!P95)</f>
        <v/>
      </c>
      <c r="O27" s="120" t="str">
        <f>IF('R６評定点一覧(法面)'!P97="","",'R６評定点一覧(法面)'!P97)</f>
        <v/>
      </c>
      <c r="P27" s="121" t="str">
        <f>IF('R６評定点一覧(法面)'!P99="","",'R６評定点一覧(法面)'!P99)</f>
        <v/>
      </c>
      <c r="Q27" s="165"/>
    </row>
    <row r="28" spans="1:18" ht="13.5" hidden="1" customHeight="1">
      <c r="A28" s="711"/>
      <c r="B28" s="712"/>
      <c r="C28" s="713"/>
      <c r="D28" s="717"/>
      <c r="E28" s="717"/>
      <c r="F28" s="717"/>
      <c r="G28" s="110" t="str">
        <f>IF('R６評定点一覧(法面)'!P113="","",'R６評定点一覧(法面)'!P113)</f>
        <v/>
      </c>
      <c r="H28" s="111" t="str">
        <f>IF('R６評定点一覧(法面)'!P115="","",'R６評定点一覧(法面)'!P115)</f>
        <v/>
      </c>
      <c r="I28" s="111" t="str">
        <f>IF('R６評定点一覧(法面)'!P117="","",'R６評定点一覧(法面)'!P117)</f>
        <v/>
      </c>
      <c r="J28" s="111" t="str">
        <f>IF('R６評定点一覧(法面)'!P119="","",'R６評定点一覧(法面)'!P119)</f>
        <v/>
      </c>
      <c r="K28" s="111" t="str">
        <f>IF('R６評定点一覧(法面)'!P121="","",'R６評定点一覧(法面)'!P121)</f>
        <v/>
      </c>
      <c r="L28" s="111" t="str">
        <f>IF('R６評定点一覧(法面)'!P123="","",'R６評定点一覧(法面)'!P123)</f>
        <v/>
      </c>
      <c r="M28" s="111" t="str">
        <f>IF('R６評定点一覧(法面)'!P125="","",'R６評定点一覧(法面)'!P125)</f>
        <v/>
      </c>
      <c r="N28" s="111" t="str">
        <f>IF('R６評定点一覧(法面)'!P127="","",'R６評定点一覧(法面)'!P127)</f>
        <v/>
      </c>
      <c r="O28" s="111" t="str">
        <f>IF('R６評定点一覧(法面)'!P129="","",'R６評定点一覧(法面)'!P129)</f>
        <v/>
      </c>
      <c r="P28" s="112" t="str">
        <f>IF('R６評定点一覧(法面)'!P131="","",'R６評定点一覧(法面)'!P131)</f>
        <v/>
      </c>
      <c r="Q28" s="165"/>
    </row>
    <row r="29" spans="1:18" ht="13.5" hidden="1" customHeight="1">
      <c r="A29" s="714"/>
      <c r="B29" s="715"/>
      <c r="C29" s="716"/>
      <c r="D29" s="717"/>
      <c r="E29" s="717"/>
      <c r="F29" s="717"/>
      <c r="G29" s="116" t="str">
        <f>IF('R６評定点一覧(法面)'!P133="","",'R６評定点一覧(法面)'!P133)</f>
        <v/>
      </c>
      <c r="H29" s="117" t="str">
        <f>IF('R６評定点一覧(法面)'!P135="","",'R６評定点一覧(法面)'!P135)</f>
        <v/>
      </c>
      <c r="I29" s="117" t="str">
        <f>IF('R６評定点一覧(法面)'!P137="","",'R６評定点一覧(法面)'!P137)</f>
        <v/>
      </c>
      <c r="J29" s="117" t="str">
        <f>IF('R６評定点一覧(法面)'!P139="","",'R６評定点一覧(法面)'!P139)</f>
        <v/>
      </c>
      <c r="K29" s="117" t="str">
        <f>IF('R６評定点一覧(法面)'!P141="","",'R６評定点一覧(法面)'!P141)</f>
        <v/>
      </c>
      <c r="L29" s="117" t="str">
        <f>IF('R６評定点一覧(法面)'!P143="","",'R６評定点一覧(法面)'!P143)</f>
        <v/>
      </c>
      <c r="M29" s="117" t="str">
        <f>IF('R６評定点一覧(法面)'!P145="","",'R６評定点一覧(法面)'!P145)</f>
        <v/>
      </c>
      <c r="N29" s="117" t="str">
        <f>IF('R６評定点一覧(法面)'!P147="","",'R６評定点一覧(法面)'!P147)</f>
        <v/>
      </c>
      <c r="O29" s="117" t="str">
        <f>IF('R６評定点一覧(法面)'!P149="","",'R６評定点一覧(法面)'!P149)</f>
        <v/>
      </c>
      <c r="P29" s="118" t="str">
        <f>IF('R６評定点一覧(法面)'!P151="","",'R６評定点一覧(法面)'!P151)</f>
        <v/>
      </c>
      <c r="Q29" s="165"/>
    </row>
    <row r="30" spans="1:18" ht="14.25" customHeight="1">
      <c r="A30" s="103" t="s">
        <v>8</v>
      </c>
      <c r="B30" s="86"/>
      <c r="C30" s="86"/>
      <c r="D30" s="561"/>
      <c r="E30" s="561"/>
      <c r="F30" s="561"/>
      <c r="G30" s="701" t="str">
        <f>IF((COUNTA(G12:P29)-COUNTBLANK(G12:P29))=0,"",COUNTA(G12:P29)-COUNTBLANK(G12:P29))</f>
        <v/>
      </c>
      <c r="H30" s="702"/>
      <c r="I30" s="699" t="s">
        <v>105</v>
      </c>
      <c r="J30" s="706" t="str">
        <f>IF(OR(G30="",G30=0),"",ROUND(AVERAGE(G12:P29),1))</f>
        <v/>
      </c>
      <c r="K30" s="706"/>
      <c r="L30" s="706"/>
      <c r="M30" s="695" t="s">
        <v>67</v>
      </c>
      <c r="N30" s="695"/>
      <c r="O30" s="695"/>
      <c r="P30" s="696"/>
      <c r="Q30" s="212"/>
      <c r="R30" s="100" t="s">
        <v>208</v>
      </c>
    </row>
    <row r="31" spans="1:18" ht="14.25" customHeight="1">
      <c r="A31" s="104" t="s">
        <v>9</v>
      </c>
      <c r="B31" s="105"/>
      <c r="C31" s="562"/>
      <c r="D31" s="562"/>
      <c r="E31" s="562"/>
      <c r="F31" s="562"/>
      <c r="G31" s="703"/>
      <c r="H31" s="704"/>
      <c r="I31" s="700"/>
      <c r="J31" s="707"/>
      <c r="K31" s="707"/>
      <c r="L31" s="707"/>
      <c r="M31" s="697"/>
      <c r="N31" s="697"/>
      <c r="O31" s="697"/>
      <c r="P31" s="698"/>
      <c r="Q31" s="212"/>
      <c r="R31" s="100" t="s">
        <v>209</v>
      </c>
    </row>
    <row r="32" spans="1:18" s="465" customFormat="1">
      <c r="A32" s="129" t="s">
        <v>27</v>
      </c>
      <c r="B32" s="465" t="s">
        <v>463</v>
      </c>
      <c r="Q32" s="571"/>
      <c r="R32" s="100" t="s">
        <v>433</v>
      </c>
    </row>
    <row r="33" spans="1:17" s="465" customFormat="1">
      <c r="A33" s="129" t="s">
        <v>28</v>
      </c>
      <c r="B33" s="705" t="s">
        <v>461</v>
      </c>
      <c r="C33" s="705"/>
      <c r="D33" s="705"/>
      <c r="E33" s="705"/>
      <c r="F33" s="705"/>
      <c r="G33" s="705"/>
      <c r="H33" s="705"/>
      <c r="I33" s="705"/>
      <c r="J33" s="705"/>
      <c r="K33" s="705"/>
      <c r="L33" s="705"/>
      <c r="M33" s="705"/>
      <c r="N33" s="705"/>
      <c r="O33" s="705"/>
      <c r="P33" s="705"/>
      <c r="Q33" s="425"/>
    </row>
    <row r="34" spans="1:17" s="465" customFormat="1">
      <c r="A34" s="129"/>
      <c r="B34" s="705"/>
      <c r="C34" s="705"/>
      <c r="D34" s="705"/>
      <c r="E34" s="705"/>
      <c r="F34" s="705"/>
      <c r="G34" s="705"/>
      <c r="H34" s="705"/>
      <c r="I34" s="705"/>
      <c r="J34" s="705"/>
      <c r="K34" s="705"/>
      <c r="L34" s="705"/>
      <c r="M34" s="705"/>
      <c r="N34" s="705"/>
      <c r="O34" s="705"/>
      <c r="P34" s="705"/>
      <c r="Q34" s="425"/>
    </row>
    <row r="35" spans="1:17" s="465" customFormat="1" ht="13.5" customHeight="1">
      <c r="A35" s="129" t="s">
        <v>29</v>
      </c>
      <c r="B35" s="673" t="s">
        <v>460</v>
      </c>
      <c r="C35" s="673"/>
      <c r="D35" s="673"/>
      <c r="E35" s="673"/>
      <c r="F35" s="673"/>
      <c r="G35" s="673"/>
      <c r="H35" s="673"/>
      <c r="I35" s="673"/>
      <c r="J35" s="673"/>
      <c r="K35" s="673"/>
      <c r="L35" s="673"/>
      <c r="M35" s="673"/>
      <c r="N35" s="673"/>
      <c r="O35" s="673"/>
      <c r="P35" s="673"/>
      <c r="Q35" s="441"/>
    </row>
    <row r="36" spans="1:17" s="465" customFormat="1" ht="13.5" customHeight="1">
      <c r="A36" s="129"/>
      <c r="B36" s="673"/>
      <c r="C36" s="673"/>
      <c r="D36" s="673"/>
      <c r="E36" s="673"/>
      <c r="F36" s="673"/>
      <c r="G36" s="673"/>
      <c r="H36" s="673"/>
      <c r="I36" s="673"/>
      <c r="J36" s="673"/>
      <c r="K36" s="673"/>
      <c r="L36" s="673"/>
      <c r="M36" s="673"/>
      <c r="N36" s="673"/>
      <c r="O36" s="673"/>
      <c r="P36" s="673"/>
      <c r="Q36" s="441"/>
    </row>
    <row r="37" spans="1:17" s="465" customFormat="1">
      <c r="A37" s="129" t="s">
        <v>35</v>
      </c>
      <c r="B37" s="465" t="s">
        <v>34</v>
      </c>
      <c r="Q37" s="571"/>
    </row>
    <row r="38" spans="1:17" s="465" customFormat="1">
      <c r="A38" s="129"/>
      <c r="Q38" s="571"/>
    </row>
    <row r="39" spans="1:17">
      <c r="A39" s="90"/>
      <c r="B39" s="90"/>
      <c r="C39" s="90"/>
      <c r="D39" s="90"/>
      <c r="E39" s="90"/>
      <c r="F39" s="90"/>
      <c r="G39" s="90"/>
      <c r="H39" s="90"/>
      <c r="I39" s="90"/>
      <c r="J39" s="90"/>
      <c r="K39" s="90"/>
      <c r="L39" s="90"/>
      <c r="M39" s="90"/>
      <c r="N39" s="90"/>
      <c r="O39" s="90"/>
      <c r="P39" s="90"/>
    </row>
    <row r="40" spans="1:17" ht="13.5" customHeight="1">
      <c r="A40" s="90"/>
      <c r="B40" s="675"/>
      <c r="C40" s="675"/>
      <c r="D40" s="675"/>
      <c r="E40" s="675"/>
      <c r="F40" s="675"/>
      <c r="G40" s="675"/>
      <c r="H40" s="675"/>
      <c r="I40" s="675"/>
      <c r="J40" s="675"/>
      <c r="K40" s="675"/>
      <c r="L40" s="675"/>
      <c r="M40" s="675"/>
      <c r="N40" s="675"/>
      <c r="O40" s="675"/>
      <c r="P40" s="675"/>
      <c r="Q40" s="492"/>
    </row>
    <row r="41" spans="1:17">
      <c r="A41" s="90"/>
      <c r="B41" s="675"/>
      <c r="C41" s="675"/>
      <c r="D41" s="675"/>
      <c r="E41" s="675"/>
      <c r="F41" s="675"/>
      <c r="G41" s="675"/>
      <c r="H41" s="675"/>
      <c r="I41" s="675"/>
      <c r="J41" s="675"/>
      <c r="K41" s="675"/>
      <c r="L41" s="675"/>
      <c r="M41" s="675"/>
      <c r="N41" s="675"/>
      <c r="O41" s="675"/>
      <c r="P41" s="675"/>
      <c r="Q41" s="492"/>
    </row>
    <row r="42" spans="1:17">
      <c r="A42" s="90"/>
      <c r="B42" s="675"/>
      <c r="C42" s="675"/>
      <c r="D42" s="675"/>
      <c r="E42" s="675"/>
      <c r="F42" s="675"/>
      <c r="G42" s="675"/>
      <c r="H42" s="675"/>
      <c r="I42" s="675"/>
      <c r="J42" s="675"/>
      <c r="K42" s="675"/>
      <c r="L42" s="675"/>
      <c r="M42" s="675"/>
      <c r="N42" s="675"/>
      <c r="O42" s="675"/>
      <c r="P42" s="675"/>
      <c r="Q42" s="492"/>
    </row>
    <row r="43" spans="1:17">
      <c r="A43" s="90"/>
      <c r="B43" s="675"/>
      <c r="C43" s="675"/>
      <c r="D43" s="675"/>
      <c r="E43" s="675"/>
      <c r="F43" s="675"/>
      <c r="G43" s="675"/>
      <c r="H43" s="675"/>
      <c r="I43" s="675"/>
      <c r="J43" s="675"/>
      <c r="K43" s="675"/>
      <c r="L43" s="675"/>
      <c r="M43" s="675"/>
      <c r="N43" s="675"/>
      <c r="O43" s="675"/>
      <c r="P43" s="675"/>
      <c r="Q43" s="492"/>
    </row>
    <row r="44" spans="1:17" ht="15.75" customHeight="1">
      <c r="A44" s="93"/>
      <c r="B44" s="93"/>
      <c r="C44" s="93"/>
      <c r="D44" s="93"/>
      <c r="E44" s="93"/>
      <c r="F44" s="93"/>
      <c r="G44" s="93"/>
      <c r="H44" s="93"/>
      <c r="I44" s="93"/>
      <c r="J44" s="93"/>
      <c r="K44" s="93"/>
      <c r="L44" s="93"/>
      <c r="M44" s="93"/>
      <c r="N44" s="93"/>
      <c r="O44" s="93"/>
      <c r="P44" s="93"/>
      <c r="Q44" s="91"/>
    </row>
    <row r="45" spans="1:17" ht="15.75" customHeight="1">
      <c r="A45" s="728" t="s">
        <v>61</v>
      </c>
      <c r="B45" s="728"/>
      <c r="C45" s="728"/>
      <c r="D45" s="728"/>
      <c r="E45" s="730" t="str">
        <f>IF(発注者入力シート!C10="","",発注者入力シート!C10)</f>
        <v>令和７年度 島根県総合評価方式 評価項目 事前審査申請</v>
      </c>
      <c r="F45" s="730"/>
      <c r="G45" s="730"/>
      <c r="H45" s="730"/>
      <c r="I45" s="730"/>
      <c r="J45" s="730"/>
      <c r="K45" s="730"/>
      <c r="L45" s="730"/>
      <c r="M45" s="730"/>
      <c r="N45" s="730"/>
      <c r="O45" s="730"/>
      <c r="P45" s="730"/>
      <c r="Q45" s="212"/>
    </row>
    <row r="46" spans="1:17" ht="15.75" customHeight="1"/>
    <row r="47" spans="1:17" ht="15.75" customHeight="1">
      <c r="A47" s="727" t="s">
        <v>62</v>
      </c>
      <c r="B47" s="728"/>
      <c r="C47" s="728"/>
      <c r="D47" s="728"/>
      <c r="E47" s="730" t="str">
        <f>IF(企業入力シート!C5="","",発注者入力シート!C6)</f>
        <v>〇〇県土整備事務所</v>
      </c>
      <c r="F47" s="730"/>
      <c r="G47" s="730"/>
      <c r="H47" s="730"/>
      <c r="I47" s="730"/>
      <c r="J47" s="730"/>
      <c r="K47" s="730"/>
      <c r="L47" s="730"/>
      <c r="M47" s="730"/>
      <c r="N47" s="730"/>
      <c r="O47" s="730"/>
      <c r="P47" s="730"/>
      <c r="Q47" s="212"/>
    </row>
    <row r="48" spans="1:17" ht="15.75" customHeight="1"/>
    <row r="49" spans="1:36" ht="15.75" customHeight="1">
      <c r="A49" s="728" t="s">
        <v>63</v>
      </c>
      <c r="B49" s="728"/>
      <c r="C49" s="728"/>
      <c r="D49" s="728"/>
      <c r="E49" s="731" t="str">
        <f>発注者入力シート!$C$11</f>
        <v>令和８年７月３１日までに入札公告された工事　　</v>
      </c>
      <c r="F49" s="731"/>
      <c r="G49" s="731"/>
      <c r="H49" s="731"/>
      <c r="I49" s="731"/>
      <c r="J49" s="731"/>
      <c r="K49" s="731"/>
      <c r="L49" s="731"/>
      <c r="M49" s="731"/>
      <c r="N49" s="731"/>
      <c r="O49" s="731"/>
      <c r="P49" s="731"/>
      <c r="Q49" s="212"/>
    </row>
    <row r="50" spans="1:36" ht="16.5" customHeight="1">
      <c r="E50" s="565"/>
      <c r="F50" s="565"/>
      <c r="G50" s="565"/>
      <c r="H50" s="565"/>
      <c r="I50" s="565"/>
      <c r="J50" s="565"/>
      <c r="K50" s="565"/>
      <c r="L50" s="565"/>
      <c r="M50" s="565"/>
      <c r="N50" s="565"/>
      <c r="O50" s="565"/>
      <c r="P50" s="565"/>
    </row>
    <row r="51" spans="1:36" ht="15.75" customHeight="1">
      <c r="A51" s="729" t="str">
        <f>CONCATENATE("　今後、",企業入力シート!C5,"が発注する工事においては、本書の写し（※）をもって「企業の工事成績評定点」の貴社技術資料とみなし、その他添付資料の提出は不要とする。
※本書の写しとは、収受印欄に収受の押印がある資料いう。")</f>
        <v>　今後、〇〇県土整備事務所が発注する工事においては、本書の写し（※）をもって「企業の工事成績評定点」の貴社技術資料とみなし、その他添付資料の提出は不要とする。
※本書の写しとは、収受印欄に収受の押印がある資料いう。</v>
      </c>
      <c r="B51" s="729"/>
      <c r="C51" s="729"/>
      <c r="D51" s="729"/>
      <c r="E51" s="729"/>
      <c r="F51" s="729"/>
      <c r="G51" s="729"/>
      <c r="H51" s="729"/>
      <c r="I51" s="729"/>
      <c r="J51" s="729"/>
      <c r="K51" s="729"/>
      <c r="L51" s="729"/>
      <c r="M51" s="729"/>
      <c r="N51" s="729"/>
      <c r="O51" s="729"/>
      <c r="P51" s="729"/>
      <c r="Q51" s="492"/>
    </row>
    <row r="52" spans="1:36" ht="31.7" customHeight="1">
      <c r="A52" s="729"/>
      <c r="B52" s="729"/>
      <c r="C52" s="729"/>
      <c r="D52" s="729"/>
      <c r="E52" s="729"/>
      <c r="F52" s="729"/>
      <c r="G52" s="729"/>
      <c r="H52" s="729"/>
      <c r="I52" s="729"/>
      <c r="J52" s="729"/>
      <c r="K52" s="729"/>
      <c r="L52" s="729"/>
      <c r="M52" s="729"/>
      <c r="N52" s="729"/>
      <c r="O52" s="729"/>
      <c r="P52" s="729"/>
      <c r="Q52" s="492"/>
    </row>
    <row r="53" spans="1:36" ht="15.75" customHeight="1">
      <c r="M53" s="667" t="s">
        <v>147</v>
      </c>
      <c r="N53" s="667"/>
    </row>
    <row r="54" spans="1:36" ht="15.75" customHeight="1">
      <c r="B54" s="3" t="s">
        <v>454</v>
      </c>
      <c r="C54" s="394"/>
      <c r="D54" s="394"/>
      <c r="E54" s="394"/>
      <c r="F54" s="394"/>
      <c r="G54" s="394"/>
      <c r="H54" s="394"/>
      <c r="I54" s="394"/>
      <c r="J54" s="394"/>
      <c r="L54" s="102"/>
      <c r="M54" s="395"/>
      <c r="N54" s="395"/>
      <c r="O54" s="466"/>
    </row>
    <row r="55" spans="1:36" ht="15.75" customHeight="1">
      <c r="B55" s="718" t="str">
        <f>IF(INDEX(発注者入力シート!$B$20:$J$24,MATCH(発注者入力シート!L6,発注者入力シート!$C$20:$C$24,0),7)="未記入",発注者入力シート!$AL$8,IF(INDEX(発注者入力シート!$B$20:$J$24,MATCH(発注者入力シート!L6,発注者入力シート!$C$20:$C$24,0),7)="無",発注者入力シート!$AL$9,IF(INDEX(発注者入力シート!$B$20:$J$24,MATCH(発注者入力シート!L6,発注者入力シート!$C$20:$C$24,0),7)="有",発注者入力シート!$AL$10)))</f>
        <v>本技術資料により提出します</v>
      </c>
      <c r="C55" s="719"/>
      <c r="D55" s="719"/>
      <c r="E55" s="719"/>
      <c r="F55" s="719"/>
      <c r="G55" s="719"/>
      <c r="H55" s="719"/>
      <c r="I55" s="720"/>
      <c r="J55" s="394"/>
      <c r="L55" s="103"/>
      <c r="M55" s="86"/>
      <c r="N55" s="86"/>
      <c r="O55" s="467"/>
    </row>
    <row r="56" spans="1:36" ht="15.75" customHeight="1">
      <c r="A56" s="4" t="s">
        <v>10</v>
      </c>
      <c r="B56" s="721"/>
      <c r="C56" s="722"/>
      <c r="D56" s="722"/>
      <c r="E56" s="722"/>
      <c r="F56" s="722"/>
      <c r="G56" s="722"/>
      <c r="H56" s="722"/>
      <c r="I56" s="723"/>
      <c r="J56" s="394"/>
      <c r="L56" s="103"/>
      <c r="M56" s="86"/>
      <c r="N56" s="86"/>
      <c r="O56" s="467"/>
    </row>
    <row r="57" spans="1:36" ht="15.75" customHeight="1">
      <c r="A57" s="491"/>
      <c r="B57" s="721"/>
      <c r="C57" s="722"/>
      <c r="D57" s="722"/>
      <c r="E57" s="722"/>
      <c r="F57" s="722"/>
      <c r="G57" s="722"/>
      <c r="H57" s="722"/>
      <c r="I57" s="723"/>
      <c r="J57" s="394"/>
      <c r="L57" s="103"/>
      <c r="M57" s="86"/>
      <c r="N57" s="86"/>
      <c r="O57" s="467"/>
    </row>
    <row r="58" spans="1:36" ht="15.75" customHeight="1">
      <c r="B58" s="721"/>
      <c r="C58" s="722"/>
      <c r="D58" s="722"/>
      <c r="E58" s="722"/>
      <c r="F58" s="722"/>
      <c r="G58" s="722"/>
      <c r="H58" s="722"/>
      <c r="I58" s="723"/>
      <c r="J58" s="394"/>
      <c r="L58" s="103"/>
      <c r="M58" s="86"/>
      <c r="N58" s="86"/>
      <c r="O58" s="467"/>
    </row>
    <row r="59" spans="1:36" ht="15.75" customHeight="1">
      <c r="B59" s="724"/>
      <c r="C59" s="725"/>
      <c r="D59" s="725"/>
      <c r="E59" s="725"/>
      <c r="F59" s="725"/>
      <c r="G59" s="725"/>
      <c r="H59" s="725"/>
      <c r="I59" s="726"/>
      <c r="L59" s="103"/>
      <c r="M59" s="86"/>
      <c r="N59" s="86"/>
      <c r="O59" s="467"/>
    </row>
    <row r="60" spans="1:36" ht="15.75" customHeight="1">
      <c r="A60" s="219"/>
      <c r="B60" s="568"/>
      <c r="C60" s="568"/>
      <c r="D60" s="568"/>
      <c r="E60" s="568"/>
      <c r="F60" s="568"/>
      <c r="G60" s="568"/>
      <c r="H60" s="568"/>
      <c r="I60" s="568"/>
      <c r="L60" s="103"/>
      <c r="M60" s="86"/>
      <c r="N60" s="86"/>
      <c r="O60" s="467"/>
    </row>
    <row r="61" spans="1:36" ht="15.75" customHeight="1">
      <c r="A61" s="219"/>
      <c r="B61" s="567"/>
      <c r="C61" s="567"/>
      <c r="D61" s="567"/>
      <c r="E61" s="567"/>
      <c r="F61" s="567"/>
      <c r="G61" s="567"/>
      <c r="H61" s="567"/>
      <c r="I61" s="567"/>
      <c r="L61" s="104"/>
      <c r="M61" s="105"/>
      <c r="N61" s="105"/>
      <c r="O61" s="468"/>
    </row>
    <row r="62" spans="1:36" ht="15.75" customHeight="1">
      <c r="A62" s="513" t="s">
        <v>612</v>
      </c>
      <c r="C62" s="566"/>
      <c r="D62" s="566"/>
      <c r="E62" s="566"/>
      <c r="F62" s="566"/>
      <c r="G62" s="566"/>
      <c r="H62" s="566"/>
      <c r="I62" s="566"/>
    </row>
    <row r="63" spans="1:36" ht="17.25" customHeight="1">
      <c r="B63" s="674" t="s">
        <v>611</v>
      </c>
      <c r="C63" s="674"/>
      <c r="D63" s="674"/>
      <c r="E63" s="674"/>
      <c r="F63" s="674"/>
      <c r="G63" s="674"/>
      <c r="H63" s="674"/>
      <c r="I63" s="674"/>
      <c r="J63" s="674"/>
      <c r="K63" s="674"/>
      <c r="L63" s="674"/>
      <c r="M63" s="674"/>
      <c r="N63" s="674"/>
      <c r="O63" s="674"/>
      <c r="P63" s="674"/>
      <c r="Q63" s="556"/>
      <c r="U63" s="572"/>
      <c r="V63" s="572"/>
      <c r="W63" s="572"/>
      <c r="X63" s="572"/>
      <c r="Y63" s="572"/>
      <c r="Z63" s="572"/>
      <c r="AA63" s="572"/>
      <c r="AB63" s="572"/>
      <c r="AC63" s="572"/>
      <c r="AD63" s="572"/>
      <c r="AE63" s="572"/>
      <c r="AF63" s="572"/>
      <c r="AG63" s="572"/>
      <c r="AH63" s="572"/>
      <c r="AI63" s="572"/>
      <c r="AJ63" s="572"/>
    </row>
    <row r="64" spans="1:36" ht="17.25" customHeight="1">
      <c r="B64" s="557" t="s">
        <v>613</v>
      </c>
      <c r="C64" s="572"/>
      <c r="D64" s="572"/>
      <c r="E64" s="572"/>
      <c r="F64" s="572"/>
      <c r="G64" s="572"/>
      <c r="H64" s="572"/>
      <c r="I64" s="572"/>
      <c r="J64" s="572"/>
      <c r="K64" s="572"/>
      <c r="L64" s="572"/>
      <c r="M64" s="572"/>
      <c r="N64" s="572"/>
      <c r="O64" s="572"/>
      <c r="P64" s="572"/>
      <c r="Q64" s="556"/>
      <c r="U64" s="572"/>
      <c r="V64" s="572"/>
      <c r="W64" s="572"/>
      <c r="X64" s="572"/>
      <c r="Y64" s="572"/>
      <c r="Z64" s="572"/>
      <c r="AA64" s="572"/>
      <c r="AB64" s="572"/>
      <c r="AC64" s="572"/>
      <c r="AD64" s="572"/>
      <c r="AE64" s="572"/>
      <c r="AF64" s="572"/>
      <c r="AG64" s="572"/>
      <c r="AH64" s="572"/>
      <c r="AI64" s="572"/>
      <c r="AJ64" s="572"/>
    </row>
    <row r="65" spans="1:36" ht="17.25" customHeight="1">
      <c r="B65" s="673" t="str">
        <f>CONCATENATE("・収受印欄に収受印と併せて全県適用 の押印があれば、上記に",発注者入力シート!$C$6,"が発注する工事と記載があっても、本書の写しをもって島根県総務部、防災部、農林水産部及び土木部の事業課、関係地方機関が発注する工事において、その他添付資料の提出は不要とする。")</f>
        <v>・収受印欄に収受印と併せて全県適用 の押印があれば、上記に〇〇県土整備事務所が発注する工事と記載があっても、本書の写しをもって島根県総務部、防災部、農林水産部及び土木部の事業課、関係地方機関が発注する工事において、その他添付資料の提出は不要とする。</v>
      </c>
      <c r="C65" s="673"/>
      <c r="D65" s="673"/>
      <c r="E65" s="673"/>
      <c r="F65" s="673"/>
      <c r="G65" s="673"/>
      <c r="H65" s="673"/>
      <c r="I65" s="673"/>
      <c r="J65" s="673"/>
      <c r="K65" s="673"/>
      <c r="L65" s="673"/>
      <c r="M65" s="673"/>
      <c r="N65" s="673"/>
      <c r="O65" s="673"/>
      <c r="P65" s="673"/>
      <c r="Q65" s="556"/>
      <c r="U65" s="556"/>
      <c r="V65" s="556"/>
      <c r="W65" s="556"/>
      <c r="X65" s="556"/>
      <c r="Y65" s="556"/>
      <c r="Z65" s="556"/>
      <c r="AA65" s="556"/>
      <c r="AB65" s="556"/>
      <c r="AC65" s="556"/>
      <c r="AD65" s="556"/>
      <c r="AE65" s="556"/>
      <c r="AF65" s="556"/>
      <c r="AG65" s="556"/>
      <c r="AH65" s="556"/>
      <c r="AI65" s="556"/>
      <c r="AJ65" s="556"/>
    </row>
    <row r="66" spans="1:36" ht="17.25" customHeight="1">
      <c r="A66" s="556"/>
      <c r="B66" s="673"/>
      <c r="C66" s="673"/>
      <c r="D66" s="673"/>
      <c r="E66" s="673"/>
      <c r="F66" s="673"/>
      <c r="G66" s="673"/>
      <c r="H66" s="673"/>
      <c r="I66" s="673"/>
      <c r="J66" s="673"/>
      <c r="K66" s="673"/>
      <c r="L66" s="673"/>
      <c r="M66" s="673"/>
      <c r="N66" s="673"/>
      <c r="O66" s="673"/>
      <c r="P66" s="673"/>
      <c r="U66" s="556"/>
      <c r="V66" s="556"/>
      <c r="W66" s="556"/>
      <c r="X66" s="556"/>
      <c r="Y66" s="556"/>
      <c r="Z66" s="556"/>
      <c r="AA66" s="556"/>
      <c r="AB66" s="556"/>
      <c r="AC66" s="556"/>
      <c r="AD66" s="556"/>
      <c r="AE66" s="556"/>
      <c r="AF66" s="556"/>
      <c r="AG66" s="556"/>
      <c r="AH66" s="556"/>
      <c r="AI66" s="556"/>
      <c r="AJ66" s="556"/>
    </row>
    <row r="67" spans="1:36" ht="17.25" customHeight="1">
      <c r="A67" s="556"/>
      <c r="B67" s="673"/>
      <c r="C67" s="673"/>
      <c r="D67" s="673"/>
      <c r="E67" s="673"/>
      <c r="F67" s="673"/>
      <c r="G67" s="673"/>
      <c r="H67" s="673"/>
      <c r="I67" s="673"/>
      <c r="J67" s="673"/>
      <c r="K67" s="673"/>
      <c r="L67" s="673"/>
      <c r="M67" s="673"/>
      <c r="N67" s="673"/>
      <c r="O67" s="673"/>
      <c r="P67" s="673"/>
      <c r="U67" s="556"/>
      <c r="V67" s="556"/>
      <c r="W67" s="556"/>
      <c r="X67" s="556"/>
      <c r="Y67" s="556"/>
      <c r="Z67" s="556"/>
      <c r="AA67" s="556"/>
      <c r="AB67" s="556"/>
      <c r="AC67" s="556"/>
      <c r="AD67" s="556"/>
      <c r="AE67" s="556"/>
      <c r="AF67" s="556"/>
      <c r="AG67" s="556"/>
      <c r="AH67" s="556"/>
      <c r="AI67" s="556"/>
      <c r="AJ67" s="556"/>
    </row>
    <row r="68" spans="1:36" ht="15.75" customHeight="1">
      <c r="A68" s="499"/>
      <c r="B68" s="555"/>
      <c r="C68" s="555"/>
      <c r="D68" s="555"/>
      <c r="E68" s="555"/>
      <c r="F68" s="555"/>
      <c r="G68" s="555"/>
      <c r="H68" s="555"/>
      <c r="I68" s="555"/>
      <c r="J68" s="555"/>
      <c r="K68" s="555"/>
      <c r="L68" s="555"/>
      <c r="M68" s="555"/>
      <c r="N68" s="555"/>
      <c r="O68" s="555"/>
      <c r="P68" s="555"/>
    </row>
    <row r="69" spans="1:36" ht="15.75" customHeight="1">
      <c r="A69" s="556"/>
      <c r="B69" s="556"/>
      <c r="C69" s="556"/>
      <c r="D69" s="556"/>
      <c r="E69" s="556"/>
      <c r="F69" s="556"/>
      <c r="G69" s="556"/>
      <c r="H69" s="556"/>
      <c r="I69" s="556"/>
      <c r="J69" s="556"/>
      <c r="K69" s="556"/>
      <c r="L69" s="556"/>
      <c r="M69" s="556"/>
      <c r="N69" s="556"/>
      <c r="O69" s="556"/>
      <c r="P69" s="556"/>
    </row>
    <row r="70" spans="1:36" ht="15.75" customHeight="1">
      <c r="A70" s="465"/>
      <c r="B70" s="556"/>
      <c r="C70" s="556"/>
      <c r="D70" s="556"/>
      <c r="E70" s="556"/>
      <c r="F70" s="556"/>
      <c r="G70" s="556"/>
      <c r="H70" s="556"/>
      <c r="I70" s="556"/>
    </row>
    <row r="71" spans="1:36" ht="15.75" customHeight="1"/>
    <row r="72" spans="1:36" ht="15.75" customHeight="1"/>
    <row r="73" spans="1:36" ht="15.75" customHeight="1"/>
  </sheetData>
  <mergeCells count="36">
    <mergeCell ref="A51:P52"/>
    <mergeCell ref="M53:N53"/>
    <mergeCell ref="B55:I59"/>
    <mergeCell ref="B63:P63"/>
    <mergeCell ref="B65:P67"/>
    <mergeCell ref="A49:D49"/>
    <mergeCell ref="E49:P49"/>
    <mergeCell ref="G30:H31"/>
    <mergeCell ref="I30:I31"/>
    <mergeCell ref="J30:L31"/>
    <mergeCell ref="M30:P31"/>
    <mergeCell ref="B33:P34"/>
    <mergeCell ref="B35:P36"/>
    <mergeCell ref="B40:P43"/>
    <mergeCell ref="A45:D45"/>
    <mergeCell ref="E45:P45"/>
    <mergeCell ref="A47:D47"/>
    <mergeCell ref="E47:P47"/>
    <mergeCell ref="D8:F8"/>
    <mergeCell ref="G8:P8"/>
    <mergeCell ref="D9:F9"/>
    <mergeCell ref="G9:P9"/>
    <mergeCell ref="A12:C29"/>
    <mergeCell ref="D12:F17"/>
    <mergeCell ref="D18:F23"/>
    <mergeCell ref="D24:F29"/>
    <mergeCell ref="A6:C9"/>
    <mergeCell ref="D6:F6"/>
    <mergeCell ref="G6:P6"/>
    <mergeCell ref="D7:F7"/>
    <mergeCell ref="G7:P7"/>
    <mergeCell ref="A1:F1"/>
    <mergeCell ref="A2:E2"/>
    <mergeCell ref="A3:P3"/>
    <mergeCell ref="H4:J4"/>
    <mergeCell ref="K4:P4"/>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T159"/>
  <sheetViews>
    <sheetView view="pageBreakPreview" zoomScaleNormal="100" zoomScaleSheetLayoutView="100" workbookViewId="0">
      <selection activeCell="H25" sqref="H25:O26"/>
    </sheetView>
  </sheetViews>
  <sheetFormatPr defaultColWidth="9" defaultRowHeight="13.5"/>
  <cols>
    <col min="1" max="17" width="5.125" style="491" customWidth="1"/>
    <col min="18" max="18" width="5.125" style="95" customWidth="1"/>
    <col min="19" max="16384" width="9" style="491"/>
  </cols>
  <sheetData>
    <row r="1" spans="1:20" ht="15.75" customHeight="1">
      <c r="A1" s="671" t="str">
        <f>CONCATENATE("（様式-",INDEX(発注者入力シート!$B$20:$G$24,MATCH(発注者入力シート!L6,発注者入力シート!$C$20:$C$24,0),4),"-２）")</f>
        <v>（様式-２-２）</v>
      </c>
      <c r="B1" s="671"/>
      <c r="C1" s="671"/>
      <c r="D1" s="671"/>
      <c r="E1" s="671"/>
      <c r="F1" s="671"/>
      <c r="Q1" s="122" t="s">
        <v>649</v>
      </c>
      <c r="R1" s="169"/>
      <c r="S1" s="4" t="s">
        <v>202</v>
      </c>
      <c r="T1" s="4"/>
    </row>
    <row r="2" spans="1:20" ht="15.75" customHeight="1">
      <c r="A2" s="671" t="str">
        <f>CONCATENATE("評価項目",INDEX(発注者入力シート!$B$20:$G$24,MATCH(発注者入力シート!L6,発注者入力シート!$C$20:$C$24,0),5),"-",INDEX(発注者入力シート!$B$20:$G$24,MATCH(発注者入力シート!L6,発注者入力シート!$C$20:$C$24,0),6))</f>
        <v>評価項目（１）-①</v>
      </c>
      <c r="B2" s="671"/>
      <c r="C2" s="671"/>
      <c r="D2" s="671"/>
      <c r="E2" s="671"/>
      <c r="S2" s="4" t="s">
        <v>203</v>
      </c>
      <c r="T2" s="4"/>
    </row>
    <row r="3" spans="1:20" ht="15.75" customHeight="1">
      <c r="A3" s="772" t="s">
        <v>64</v>
      </c>
      <c r="B3" s="772"/>
      <c r="C3" s="772"/>
      <c r="D3" s="772"/>
      <c r="E3" s="772"/>
      <c r="F3" s="772"/>
      <c r="G3" s="772"/>
      <c r="H3" s="772"/>
      <c r="I3" s="772"/>
      <c r="J3" s="772"/>
      <c r="K3" s="772"/>
      <c r="L3" s="772"/>
      <c r="M3" s="772"/>
      <c r="N3" s="772"/>
      <c r="O3" s="772"/>
      <c r="P3" s="772"/>
      <c r="Q3" s="772"/>
      <c r="R3" s="163"/>
      <c r="S3" s="98"/>
      <c r="T3" s="4" t="s">
        <v>210</v>
      </c>
    </row>
    <row r="4" spans="1:20" ht="15.75" customHeight="1">
      <c r="H4" s="733" t="s">
        <v>146</v>
      </c>
      <c r="I4" s="733"/>
      <c r="J4" s="733"/>
      <c r="K4" s="680" t="str">
        <f>IF(企業入力シート!C7="","",企業入力シート!C7)</f>
        <v>〇〇建設</v>
      </c>
      <c r="L4" s="680"/>
      <c r="M4" s="680"/>
      <c r="N4" s="680"/>
      <c r="O4" s="680"/>
      <c r="P4" s="680"/>
      <c r="Q4" s="680"/>
      <c r="R4" s="163"/>
      <c r="S4" s="87"/>
      <c r="T4" s="4" t="s">
        <v>205</v>
      </c>
    </row>
    <row r="5" spans="1:20" ht="15.75" customHeight="1">
      <c r="R5" s="212"/>
      <c r="S5" s="123"/>
      <c r="T5" s="4"/>
    </row>
    <row r="6" spans="1:20" ht="15.75" customHeight="1">
      <c r="S6" s="4" t="s">
        <v>206</v>
      </c>
      <c r="T6" s="4"/>
    </row>
    <row r="7" spans="1:20" ht="15.75" customHeight="1">
      <c r="A7" s="559" t="s">
        <v>11</v>
      </c>
      <c r="B7" s="558" t="s">
        <v>13</v>
      </c>
      <c r="C7" s="763" t="s">
        <v>15</v>
      </c>
      <c r="D7" s="763"/>
      <c r="E7" s="760" t="s">
        <v>16</v>
      </c>
      <c r="F7" s="763"/>
      <c r="G7" s="765"/>
      <c r="H7" s="760" t="s">
        <v>17</v>
      </c>
      <c r="I7" s="763"/>
      <c r="J7" s="763"/>
      <c r="K7" s="763"/>
      <c r="L7" s="763"/>
      <c r="M7" s="763"/>
      <c r="N7" s="763"/>
      <c r="O7" s="765"/>
      <c r="P7" s="760" t="s">
        <v>31</v>
      </c>
      <c r="Q7" s="765"/>
      <c r="S7" s="89"/>
      <c r="T7" s="4" t="s">
        <v>207</v>
      </c>
    </row>
    <row r="8" spans="1:20" ht="15.75" customHeight="1">
      <c r="A8" s="560" t="s">
        <v>12</v>
      </c>
      <c r="B8" s="127" t="s">
        <v>14</v>
      </c>
      <c r="C8" s="764"/>
      <c r="D8" s="764"/>
      <c r="E8" s="766" t="s">
        <v>386</v>
      </c>
      <c r="F8" s="767"/>
      <c r="G8" s="768"/>
      <c r="H8" s="761"/>
      <c r="I8" s="770"/>
      <c r="J8" s="770"/>
      <c r="K8" s="770"/>
      <c r="L8" s="770"/>
      <c r="M8" s="770"/>
      <c r="N8" s="770"/>
      <c r="O8" s="771"/>
      <c r="P8" s="762" t="s">
        <v>30</v>
      </c>
      <c r="Q8" s="769"/>
      <c r="R8" s="490"/>
      <c r="S8" s="90"/>
      <c r="T8" s="4" t="s">
        <v>205</v>
      </c>
    </row>
    <row r="9" spans="1:20" ht="15.75" customHeight="1">
      <c r="A9" s="760">
        <v>1</v>
      </c>
      <c r="B9" s="750" t="s">
        <v>670</v>
      </c>
      <c r="C9" s="736"/>
      <c r="D9" s="737"/>
      <c r="E9" s="740"/>
      <c r="F9" s="741"/>
      <c r="G9" s="742"/>
      <c r="H9" s="754"/>
      <c r="I9" s="755"/>
      <c r="J9" s="755"/>
      <c r="K9" s="755"/>
      <c r="L9" s="755"/>
      <c r="M9" s="755"/>
      <c r="N9" s="755"/>
      <c r="O9" s="756"/>
      <c r="P9" s="746"/>
      <c r="Q9" s="748" t="s">
        <v>67</v>
      </c>
      <c r="R9" s="490"/>
      <c r="S9" s="4"/>
      <c r="T9" s="4"/>
    </row>
    <row r="10" spans="1:20" ht="15.75" customHeight="1">
      <c r="A10" s="761"/>
      <c r="B10" s="751"/>
      <c r="C10" s="738"/>
      <c r="D10" s="739"/>
      <c r="E10" s="743"/>
      <c r="F10" s="744"/>
      <c r="G10" s="745"/>
      <c r="H10" s="757"/>
      <c r="I10" s="758"/>
      <c r="J10" s="758"/>
      <c r="K10" s="758"/>
      <c r="L10" s="758"/>
      <c r="M10" s="758"/>
      <c r="N10" s="758"/>
      <c r="O10" s="759"/>
      <c r="P10" s="747"/>
      <c r="Q10" s="749"/>
      <c r="R10" s="490"/>
      <c r="S10" s="100" t="s">
        <v>208</v>
      </c>
      <c r="T10" s="4"/>
    </row>
    <row r="11" spans="1:20" ht="15.75" customHeight="1">
      <c r="A11" s="762">
        <v>2</v>
      </c>
      <c r="B11" s="734" t="str">
        <f>B9</f>
        <v>R４</v>
      </c>
      <c r="C11" s="736"/>
      <c r="D11" s="737"/>
      <c r="E11" s="740"/>
      <c r="F11" s="741"/>
      <c r="G11" s="742"/>
      <c r="H11" s="754"/>
      <c r="I11" s="755"/>
      <c r="J11" s="755"/>
      <c r="K11" s="755"/>
      <c r="L11" s="755"/>
      <c r="M11" s="755"/>
      <c r="N11" s="755"/>
      <c r="O11" s="756"/>
      <c r="P11" s="746"/>
      <c r="Q11" s="748" t="s">
        <v>67</v>
      </c>
      <c r="R11" s="490"/>
      <c r="S11" s="100" t="s">
        <v>209</v>
      </c>
      <c r="T11" s="4"/>
    </row>
    <row r="12" spans="1:20" ht="15.75" customHeight="1">
      <c r="A12" s="762"/>
      <c r="B12" s="735"/>
      <c r="C12" s="738"/>
      <c r="D12" s="739"/>
      <c r="E12" s="743"/>
      <c r="F12" s="744"/>
      <c r="G12" s="745"/>
      <c r="H12" s="757"/>
      <c r="I12" s="758"/>
      <c r="J12" s="758"/>
      <c r="K12" s="758"/>
      <c r="L12" s="758"/>
      <c r="M12" s="758"/>
      <c r="N12" s="758"/>
      <c r="O12" s="759"/>
      <c r="P12" s="747"/>
      <c r="Q12" s="749"/>
      <c r="R12" s="490"/>
      <c r="S12" s="100" t="s">
        <v>433</v>
      </c>
    </row>
    <row r="13" spans="1:20" ht="15.75" customHeight="1">
      <c r="A13" s="760">
        <v>3</v>
      </c>
      <c r="B13" s="734" t="str">
        <f t="shared" ref="B13" si="0">B11</f>
        <v>R４</v>
      </c>
      <c r="C13" s="736"/>
      <c r="D13" s="737"/>
      <c r="E13" s="740"/>
      <c r="F13" s="741"/>
      <c r="G13" s="742"/>
      <c r="H13" s="754"/>
      <c r="I13" s="755"/>
      <c r="J13" s="755"/>
      <c r="K13" s="755"/>
      <c r="L13" s="755"/>
      <c r="M13" s="755"/>
      <c r="N13" s="755"/>
      <c r="O13" s="756"/>
      <c r="P13" s="746"/>
      <c r="Q13" s="748" t="s">
        <v>67</v>
      </c>
      <c r="R13" s="490"/>
    </row>
    <row r="14" spans="1:20" ht="15.75" customHeight="1">
      <c r="A14" s="761"/>
      <c r="B14" s="735"/>
      <c r="C14" s="738"/>
      <c r="D14" s="739"/>
      <c r="E14" s="743"/>
      <c r="F14" s="744"/>
      <c r="G14" s="745"/>
      <c r="H14" s="757"/>
      <c r="I14" s="758"/>
      <c r="J14" s="758"/>
      <c r="K14" s="758"/>
      <c r="L14" s="758"/>
      <c r="M14" s="758"/>
      <c r="N14" s="758"/>
      <c r="O14" s="759"/>
      <c r="P14" s="747"/>
      <c r="Q14" s="749"/>
      <c r="R14" s="490"/>
    </row>
    <row r="15" spans="1:20" ht="15.75" customHeight="1">
      <c r="A15" s="762">
        <v>4</v>
      </c>
      <c r="B15" s="734" t="str">
        <f t="shared" ref="B15" si="1">B13</f>
        <v>R４</v>
      </c>
      <c r="C15" s="736"/>
      <c r="D15" s="737"/>
      <c r="E15" s="740"/>
      <c r="F15" s="741"/>
      <c r="G15" s="742"/>
      <c r="H15" s="754"/>
      <c r="I15" s="755"/>
      <c r="J15" s="755"/>
      <c r="K15" s="755"/>
      <c r="L15" s="755"/>
      <c r="M15" s="755"/>
      <c r="N15" s="755"/>
      <c r="O15" s="756"/>
      <c r="P15" s="746"/>
      <c r="Q15" s="748" t="s">
        <v>67</v>
      </c>
      <c r="R15" s="490"/>
    </row>
    <row r="16" spans="1:20" ht="15.75" customHeight="1">
      <c r="A16" s="762"/>
      <c r="B16" s="735"/>
      <c r="C16" s="738"/>
      <c r="D16" s="739"/>
      <c r="E16" s="743"/>
      <c r="F16" s="744"/>
      <c r="G16" s="745"/>
      <c r="H16" s="757"/>
      <c r="I16" s="758"/>
      <c r="J16" s="758"/>
      <c r="K16" s="758"/>
      <c r="L16" s="758"/>
      <c r="M16" s="758"/>
      <c r="N16" s="758"/>
      <c r="O16" s="759"/>
      <c r="P16" s="747"/>
      <c r="Q16" s="749"/>
      <c r="R16" s="490"/>
    </row>
    <row r="17" spans="1:18" ht="15.75" customHeight="1">
      <c r="A17" s="760">
        <v>5</v>
      </c>
      <c r="B17" s="734" t="str">
        <f t="shared" ref="B17" si="2">B15</f>
        <v>R４</v>
      </c>
      <c r="C17" s="736"/>
      <c r="D17" s="737"/>
      <c r="E17" s="740"/>
      <c r="F17" s="741"/>
      <c r="G17" s="742"/>
      <c r="H17" s="754"/>
      <c r="I17" s="755"/>
      <c r="J17" s="755"/>
      <c r="K17" s="755"/>
      <c r="L17" s="755"/>
      <c r="M17" s="755"/>
      <c r="N17" s="755"/>
      <c r="O17" s="756"/>
      <c r="P17" s="746"/>
      <c r="Q17" s="748" t="s">
        <v>67</v>
      </c>
      <c r="R17" s="490"/>
    </row>
    <row r="18" spans="1:18" ht="15.75" customHeight="1">
      <c r="A18" s="761"/>
      <c r="B18" s="735"/>
      <c r="C18" s="738"/>
      <c r="D18" s="739"/>
      <c r="E18" s="743"/>
      <c r="F18" s="744"/>
      <c r="G18" s="745"/>
      <c r="H18" s="757"/>
      <c r="I18" s="758"/>
      <c r="J18" s="758"/>
      <c r="K18" s="758"/>
      <c r="L18" s="758"/>
      <c r="M18" s="758"/>
      <c r="N18" s="758"/>
      <c r="O18" s="759"/>
      <c r="P18" s="747"/>
      <c r="Q18" s="749"/>
      <c r="R18" s="490"/>
    </row>
    <row r="19" spans="1:18" ht="15.75" customHeight="1">
      <c r="A19" s="762">
        <v>6</v>
      </c>
      <c r="B19" s="734" t="str">
        <f t="shared" ref="B19" si="3">B17</f>
        <v>R４</v>
      </c>
      <c r="C19" s="736"/>
      <c r="D19" s="737"/>
      <c r="E19" s="740"/>
      <c r="F19" s="741"/>
      <c r="G19" s="742"/>
      <c r="H19" s="754"/>
      <c r="I19" s="755"/>
      <c r="J19" s="755"/>
      <c r="K19" s="755"/>
      <c r="L19" s="755"/>
      <c r="M19" s="755"/>
      <c r="N19" s="755"/>
      <c r="O19" s="756"/>
      <c r="P19" s="746"/>
      <c r="Q19" s="748" t="s">
        <v>67</v>
      </c>
      <c r="R19" s="490"/>
    </row>
    <row r="20" spans="1:18" ht="15.75" customHeight="1">
      <c r="A20" s="762"/>
      <c r="B20" s="735"/>
      <c r="C20" s="738"/>
      <c r="D20" s="739"/>
      <c r="E20" s="743"/>
      <c r="F20" s="744"/>
      <c r="G20" s="745"/>
      <c r="H20" s="757"/>
      <c r="I20" s="758"/>
      <c r="J20" s="758"/>
      <c r="K20" s="758"/>
      <c r="L20" s="758"/>
      <c r="M20" s="758"/>
      <c r="N20" s="758"/>
      <c r="O20" s="759"/>
      <c r="P20" s="747"/>
      <c r="Q20" s="749"/>
      <c r="R20" s="490"/>
    </row>
    <row r="21" spans="1:18" ht="15.75" customHeight="1">
      <c r="A21" s="760">
        <v>7</v>
      </c>
      <c r="B21" s="734" t="str">
        <f t="shared" ref="B21" si="4">B19</f>
        <v>R４</v>
      </c>
      <c r="C21" s="736"/>
      <c r="D21" s="737"/>
      <c r="E21" s="740"/>
      <c r="F21" s="741"/>
      <c r="G21" s="742"/>
      <c r="H21" s="754"/>
      <c r="I21" s="755"/>
      <c r="J21" s="755"/>
      <c r="K21" s="755"/>
      <c r="L21" s="755"/>
      <c r="M21" s="755"/>
      <c r="N21" s="755"/>
      <c r="O21" s="756"/>
      <c r="P21" s="746"/>
      <c r="Q21" s="748" t="s">
        <v>67</v>
      </c>
      <c r="R21" s="490"/>
    </row>
    <row r="22" spans="1:18" ht="15.75" customHeight="1">
      <c r="A22" s="761"/>
      <c r="B22" s="735"/>
      <c r="C22" s="738"/>
      <c r="D22" s="739"/>
      <c r="E22" s="743"/>
      <c r="F22" s="744"/>
      <c r="G22" s="745"/>
      <c r="H22" s="757"/>
      <c r="I22" s="758"/>
      <c r="J22" s="758"/>
      <c r="K22" s="758"/>
      <c r="L22" s="758"/>
      <c r="M22" s="758"/>
      <c r="N22" s="758"/>
      <c r="O22" s="759"/>
      <c r="P22" s="747"/>
      <c r="Q22" s="749"/>
      <c r="R22" s="490"/>
    </row>
    <row r="23" spans="1:18" ht="15.75" customHeight="1">
      <c r="A23" s="762">
        <v>8</v>
      </c>
      <c r="B23" s="734" t="str">
        <f t="shared" ref="B23" si="5">B21</f>
        <v>R４</v>
      </c>
      <c r="C23" s="736"/>
      <c r="D23" s="737"/>
      <c r="E23" s="740"/>
      <c r="F23" s="741"/>
      <c r="G23" s="742"/>
      <c r="H23" s="754"/>
      <c r="I23" s="755"/>
      <c r="J23" s="755"/>
      <c r="K23" s="755"/>
      <c r="L23" s="755"/>
      <c r="M23" s="755"/>
      <c r="N23" s="755"/>
      <c r="O23" s="756"/>
      <c r="P23" s="746"/>
      <c r="Q23" s="748" t="s">
        <v>67</v>
      </c>
      <c r="R23" s="490"/>
    </row>
    <row r="24" spans="1:18" ht="15.75" customHeight="1">
      <c r="A24" s="762"/>
      <c r="B24" s="735"/>
      <c r="C24" s="738"/>
      <c r="D24" s="739"/>
      <c r="E24" s="743"/>
      <c r="F24" s="744"/>
      <c r="G24" s="745"/>
      <c r="H24" s="757"/>
      <c r="I24" s="758"/>
      <c r="J24" s="758"/>
      <c r="K24" s="758"/>
      <c r="L24" s="758"/>
      <c r="M24" s="758"/>
      <c r="N24" s="758"/>
      <c r="O24" s="759"/>
      <c r="P24" s="747"/>
      <c r="Q24" s="749"/>
      <c r="R24" s="490"/>
    </row>
    <row r="25" spans="1:18" ht="15.75" customHeight="1">
      <c r="A25" s="760">
        <v>9</v>
      </c>
      <c r="B25" s="734" t="str">
        <f t="shared" ref="B25" si="6">B23</f>
        <v>R４</v>
      </c>
      <c r="C25" s="736"/>
      <c r="D25" s="737"/>
      <c r="E25" s="740"/>
      <c r="F25" s="741"/>
      <c r="G25" s="742"/>
      <c r="H25" s="754"/>
      <c r="I25" s="755"/>
      <c r="J25" s="755"/>
      <c r="K25" s="755"/>
      <c r="L25" s="755"/>
      <c r="M25" s="755"/>
      <c r="N25" s="755"/>
      <c r="O25" s="756"/>
      <c r="P25" s="746"/>
      <c r="Q25" s="748" t="s">
        <v>67</v>
      </c>
      <c r="R25" s="490"/>
    </row>
    <row r="26" spans="1:18" ht="15.75" customHeight="1">
      <c r="A26" s="761"/>
      <c r="B26" s="735"/>
      <c r="C26" s="738"/>
      <c r="D26" s="739"/>
      <c r="E26" s="743"/>
      <c r="F26" s="744"/>
      <c r="G26" s="745"/>
      <c r="H26" s="757"/>
      <c r="I26" s="758"/>
      <c r="J26" s="758"/>
      <c r="K26" s="758"/>
      <c r="L26" s="758"/>
      <c r="M26" s="758"/>
      <c r="N26" s="758"/>
      <c r="O26" s="759"/>
      <c r="P26" s="747"/>
      <c r="Q26" s="749"/>
      <c r="R26" s="490"/>
    </row>
    <row r="27" spans="1:18" ht="15.75" customHeight="1">
      <c r="A27" s="762">
        <v>10</v>
      </c>
      <c r="B27" s="734" t="str">
        <f t="shared" ref="B27" si="7">B25</f>
        <v>R４</v>
      </c>
      <c r="C27" s="736"/>
      <c r="D27" s="737"/>
      <c r="E27" s="740"/>
      <c r="F27" s="741"/>
      <c r="G27" s="742"/>
      <c r="H27" s="754"/>
      <c r="I27" s="755"/>
      <c r="J27" s="755"/>
      <c r="K27" s="755"/>
      <c r="L27" s="755"/>
      <c r="M27" s="755"/>
      <c r="N27" s="755"/>
      <c r="O27" s="756"/>
      <c r="P27" s="746"/>
      <c r="Q27" s="748" t="s">
        <v>67</v>
      </c>
      <c r="R27" s="490"/>
    </row>
    <row r="28" spans="1:18" ht="15.75" customHeight="1">
      <c r="A28" s="762"/>
      <c r="B28" s="735"/>
      <c r="C28" s="738"/>
      <c r="D28" s="739"/>
      <c r="E28" s="743"/>
      <c r="F28" s="744"/>
      <c r="G28" s="745"/>
      <c r="H28" s="757"/>
      <c r="I28" s="758"/>
      <c r="J28" s="758"/>
      <c r="K28" s="758"/>
      <c r="L28" s="758"/>
      <c r="M28" s="758"/>
      <c r="N28" s="758"/>
      <c r="O28" s="759"/>
      <c r="P28" s="747"/>
      <c r="Q28" s="749"/>
      <c r="R28" s="490"/>
    </row>
    <row r="29" spans="1:18" ht="15.75" customHeight="1">
      <c r="A29" s="760">
        <v>11</v>
      </c>
      <c r="B29" s="734" t="str">
        <f t="shared" ref="B29" si="8">B27</f>
        <v>R４</v>
      </c>
      <c r="C29" s="736"/>
      <c r="D29" s="737"/>
      <c r="E29" s="740"/>
      <c r="F29" s="741"/>
      <c r="G29" s="742"/>
      <c r="H29" s="754"/>
      <c r="I29" s="755"/>
      <c r="J29" s="755"/>
      <c r="K29" s="755"/>
      <c r="L29" s="755"/>
      <c r="M29" s="755"/>
      <c r="N29" s="755"/>
      <c r="O29" s="756"/>
      <c r="P29" s="746"/>
      <c r="Q29" s="748" t="s">
        <v>67</v>
      </c>
      <c r="R29" s="490"/>
    </row>
    <row r="30" spans="1:18" ht="15.75" customHeight="1">
      <c r="A30" s="761"/>
      <c r="B30" s="735"/>
      <c r="C30" s="738"/>
      <c r="D30" s="739"/>
      <c r="E30" s="743"/>
      <c r="F30" s="744"/>
      <c r="G30" s="745"/>
      <c r="H30" s="757"/>
      <c r="I30" s="758"/>
      <c r="J30" s="758"/>
      <c r="K30" s="758"/>
      <c r="L30" s="758"/>
      <c r="M30" s="758"/>
      <c r="N30" s="758"/>
      <c r="O30" s="759"/>
      <c r="P30" s="747"/>
      <c r="Q30" s="749"/>
      <c r="R30" s="490"/>
    </row>
    <row r="31" spans="1:18" ht="15.75" customHeight="1">
      <c r="A31" s="762">
        <v>12</v>
      </c>
      <c r="B31" s="734" t="str">
        <f t="shared" ref="B31" si="9">B29</f>
        <v>R４</v>
      </c>
      <c r="C31" s="736"/>
      <c r="D31" s="737"/>
      <c r="E31" s="740"/>
      <c r="F31" s="741"/>
      <c r="G31" s="742"/>
      <c r="H31" s="754"/>
      <c r="I31" s="755"/>
      <c r="J31" s="755"/>
      <c r="K31" s="755"/>
      <c r="L31" s="755"/>
      <c r="M31" s="755"/>
      <c r="N31" s="755"/>
      <c r="O31" s="756"/>
      <c r="P31" s="746"/>
      <c r="Q31" s="748" t="s">
        <v>67</v>
      </c>
      <c r="R31" s="490"/>
    </row>
    <row r="32" spans="1:18" ht="15.75" customHeight="1">
      <c r="A32" s="762"/>
      <c r="B32" s="735"/>
      <c r="C32" s="738"/>
      <c r="D32" s="739"/>
      <c r="E32" s="743"/>
      <c r="F32" s="744"/>
      <c r="G32" s="745"/>
      <c r="H32" s="757"/>
      <c r="I32" s="758"/>
      <c r="J32" s="758"/>
      <c r="K32" s="758"/>
      <c r="L32" s="758"/>
      <c r="M32" s="758"/>
      <c r="N32" s="758"/>
      <c r="O32" s="759"/>
      <c r="P32" s="747"/>
      <c r="Q32" s="749"/>
      <c r="R32" s="490"/>
    </row>
    <row r="33" spans="1:18" ht="15.75" customHeight="1">
      <c r="A33" s="760">
        <v>13</v>
      </c>
      <c r="B33" s="734" t="str">
        <f t="shared" ref="B33" si="10">B31</f>
        <v>R４</v>
      </c>
      <c r="C33" s="736"/>
      <c r="D33" s="737"/>
      <c r="E33" s="740"/>
      <c r="F33" s="741"/>
      <c r="G33" s="742"/>
      <c r="H33" s="754"/>
      <c r="I33" s="755"/>
      <c r="J33" s="755"/>
      <c r="K33" s="755"/>
      <c r="L33" s="755"/>
      <c r="M33" s="755"/>
      <c r="N33" s="755"/>
      <c r="O33" s="756"/>
      <c r="P33" s="746"/>
      <c r="Q33" s="748" t="s">
        <v>67</v>
      </c>
      <c r="R33" s="490"/>
    </row>
    <row r="34" spans="1:18" ht="15.75" customHeight="1">
      <c r="A34" s="761"/>
      <c r="B34" s="735"/>
      <c r="C34" s="738"/>
      <c r="D34" s="739"/>
      <c r="E34" s="743"/>
      <c r="F34" s="744"/>
      <c r="G34" s="745"/>
      <c r="H34" s="757"/>
      <c r="I34" s="758"/>
      <c r="J34" s="758"/>
      <c r="K34" s="758"/>
      <c r="L34" s="758"/>
      <c r="M34" s="758"/>
      <c r="N34" s="758"/>
      <c r="O34" s="759"/>
      <c r="P34" s="747"/>
      <c r="Q34" s="749"/>
      <c r="R34" s="490"/>
    </row>
    <row r="35" spans="1:18" ht="15.75" customHeight="1">
      <c r="A35" s="762">
        <v>14</v>
      </c>
      <c r="B35" s="734" t="str">
        <f t="shared" ref="B35" si="11">B33</f>
        <v>R４</v>
      </c>
      <c r="C35" s="736"/>
      <c r="D35" s="737"/>
      <c r="E35" s="740"/>
      <c r="F35" s="741"/>
      <c r="G35" s="742"/>
      <c r="H35" s="754"/>
      <c r="I35" s="755"/>
      <c r="J35" s="755"/>
      <c r="K35" s="755"/>
      <c r="L35" s="755"/>
      <c r="M35" s="755"/>
      <c r="N35" s="755"/>
      <c r="O35" s="756"/>
      <c r="P35" s="746"/>
      <c r="Q35" s="748" t="s">
        <v>67</v>
      </c>
      <c r="R35" s="490"/>
    </row>
    <row r="36" spans="1:18" ht="15.75" customHeight="1">
      <c r="A36" s="762"/>
      <c r="B36" s="735"/>
      <c r="C36" s="738"/>
      <c r="D36" s="739"/>
      <c r="E36" s="743"/>
      <c r="F36" s="744"/>
      <c r="G36" s="745"/>
      <c r="H36" s="757"/>
      <c r="I36" s="758"/>
      <c r="J36" s="758"/>
      <c r="K36" s="758"/>
      <c r="L36" s="758"/>
      <c r="M36" s="758"/>
      <c r="N36" s="758"/>
      <c r="O36" s="759"/>
      <c r="P36" s="747"/>
      <c r="Q36" s="749"/>
      <c r="R36" s="490"/>
    </row>
    <row r="37" spans="1:18" ht="15.75" customHeight="1">
      <c r="A37" s="760">
        <v>15</v>
      </c>
      <c r="B37" s="734" t="str">
        <f t="shared" ref="B37" si="12">B35</f>
        <v>R４</v>
      </c>
      <c r="C37" s="736"/>
      <c r="D37" s="737"/>
      <c r="E37" s="740"/>
      <c r="F37" s="741"/>
      <c r="G37" s="742"/>
      <c r="H37" s="754"/>
      <c r="I37" s="755"/>
      <c r="J37" s="755"/>
      <c r="K37" s="755"/>
      <c r="L37" s="755"/>
      <c r="M37" s="755"/>
      <c r="N37" s="755"/>
      <c r="O37" s="756"/>
      <c r="P37" s="746"/>
      <c r="Q37" s="748" t="s">
        <v>67</v>
      </c>
      <c r="R37" s="490"/>
    </row>
    <row r="38" spans="1:18" ht="15.75" customHeight="1">
      <c r="A38" s="761"/>
      <c r="B38" s="735"/>
      <c r="C38" s="738"/>
      <c r="D38" s="739"/>
      <c r="E38" s="743"/>
      <c r="F38" s="744"/>
      <c r="G38" s="745"/>
      <c r="H38" s="757"/>
      <c r="I38" s="758"/>
      <c r="J38" s="758"/>
      <c r="K38" s="758"/>
      <c r="L38" s="758"/>
      <c r="M38" s="758"/>
      <c r="N38" s="758"/>
      <c r="O38" s="759"/>
      <c r="P38" s="747"/>
      <c r="Q38" s="749"/>
      <c r="R38" s="490"/>
    </row>
    <row r="39" spans="1:18" ht="15.75" customHeight="1">
      <c r="A39" s="762">
        <v>16</v>
      </c>
      <c r="B39" s="734" t="str">
        <f t="shared" ref="B39" si="13">B37</f>
        <v>R４</v>
      </c>
      <c r="C39" s="736"/>
      <c r="D39" s="737"/>
      <c r="E39" s="740"/>
      <c r="F39" s="741"/>
      <c r="G39" s="742"/>
      <c r="H39" s="754"/>
      <c r="I39" s="755"/>
      <c r="J39" s="755"/>
      <c r="K39" s="755"/>
      <c r="L39" s="755"/>
      <c r="M39" s="755"/>
      <c r="N39" s="755"/>
      <c r="O39" s="756"/>
      <c r="P39" s="746"/>
      <c r="Q39" s="748" t="s">
        <v>67</v>
      </c>
      <c r="R39" s="490"/>
    </row>
    <row r="40" spans="1:18" ht="15.75" customHeight="1">
      <c r="A40" s="762"/>
      <c r="B40" s="735"/>
      <c r="C40" s="738"/>
      <c r="D40" s="739"/>
      <c r="E40" s="743"/>
      <c r="F40" s="744"/>
      <c r="G40" s="745"/>
      <c r="H40" s="757"/>
      <c r="I40" s="758"/>
      <c r="J40" s="758"/>
      <c r="K40" s="758"/>
      <c r="L40" s="758"/>
      <c r="M40" s="758"/>
      <c r="N40" s="758"/>
      <c r="O40" s="759"/>
      <c r="P40" s="747"/>
      <c r="Q40" s="749"/>
      <c r="R40" s="490"/>
    </row>
    <row r="41" spans="1:18" ht="15.75" customHeight="1">
      <c r="A41" s="760">
        <v>17</v>
      </c>
      <c r="B41" s="734" t="str">
        <f t="shared" ref="B41" si="14">B39</f>
        <v>R４</v>
      </c>
      <c r="C41" s="736"/>
      <c r="D41" s="737"/>
      <c r="E41" s="740"/>
      <c r="F41" s="741"/>
      <c r="G41" s="742"/>
      <c r="H41" s="754"/>
      <c r="I41" s="755"/>
      <c r="J41" s="755"/>
      <c r="K41" s="755"/>
      <c r="L41" s="755"/>
      <c r="M41" s="755"/>
      <c r="N41" s="755"/>
      <c r="O41" s="756"/>
      <c r="P41" s="746"/>
      <c r="Q41" s="748" t="s">
        <v>67</v>
      </c>
      <c r="R41" s="490"/>
    </row>
    <row r="42" spans="1:18" ht="15.75" customHeight="1">
      <c r="A42" s="761"/>
      <c r="B42" s="735"/>
      <c r="C42" s="738"/>
      <c r="D42" s="739"/>
      <c r="E42" s="743"/>
      <c r="F42" s="744"/>
      <c r="G42" s="745"/>
      <c r="H42" s="757"/>
      <c r="I42" s="758"/>
      <c r="J42" s="758"/>
      <c r="K42" s="758"/>
      <c r="L42" s="758"/>
      <c r="M42" s="758"/>
      <c r="N42" s="758"/>
      <c r="O42" s="759"/>
      <c r="P42" s="747"/>
      <c r="Q42" s="749"/>
      <c r="R42" s="490"/>
    </row>
    <row r="43" spans="1:18" ht="15.75" customHeight="1">
      <c r="A43" s="762">
        <v>18</v>
      </c>
      <c r="B43" s="734" t="str">
        <f t="shared" ref="B43" si="15">B41</f>
        <v>R４</v>
      </c>
      <c r="C43" s="736"/>
      <c r="D43" s="737"/>
      <c r="E43" s="740"/>
      <c r="F43" s="741"/>
      <c r="G43" s="742"/>
      <c r="H43" s="754"/>
      <c r="I43" s="755"/>
      <c r="J43" s="755"/>
      <c r="K43" s="755"/>
      <c r="L43" s="755"/>
      <c r="M43" s="755"/>
      <c r="N43" s="755"/>
      <c r="O43" s="756"/>
      <c r="P43" s="746"/>
      <c r="Q43" s="748" t="s">
        <v>67</v>
      </c>
      <c r="R43" s="490"/>
    </row>
    <row r="44" spans="1:18" ht="15.75" customHeight="1">
      <c r="A44" s="762"/>
      <c r="B44" s="735"/>
      <c r="C44" s="738"/>
      <c r="D44" s="739"/>
      <c r="E44" s="743"/>
      <c r="F44" s="744"/>
      <c r="G44" s="745"/>
      <c r="H44" s="757"/>
      <c r="I44" s="758"/>
      <c r="J44" s="758"/>
      <c r="K44" s="758"/>
      <c r="L44" s="758"/>
      <c r="M44" s="758"/>
      <c r="N44" s="758"/>
      <c r="O44" s="759"/>
      <c r="P44" s="747"/>
      <c r="Q44" s="749"/>
      <c r="R44" s="490"/>
    </row>
    <row r="45" spans="1:18" ht="15.75" customHeight="1">
      <c r="A45" s="760">
        <v>19</v>
      </c>
      <c r="B45" s="734" t="str">
        <f t="shared" ref="B45" si="16">B43</f>
        <v>R４</v>
      </c>
      <c r="C45" s="736"/>
      <c r="D45" s="737"/>
      <c r="E45" s="740"/>
      <c r="F45" s="741"/>
      <c r="G45" s="742"/>
      <c r="H45" s="754"/>
      <c r="I45" s="755"/>
      <c r="J45" s="755"/>
      <c r="K45" s="755"/>
      <c r="L45" s="755"/>
      <c r="M45" s="755"/>
      <c r="N45" s="755"/>
      <c r="O45" s="756"/>
      <c r="P45" s="746"/>
      <c r="Q45" s="748" t="s">
        <v>67</v>
      </c>
      <c r="R45" s="490"/>
    </row>
    <row r="46" spans="1:18" ht="15.75" customHeight="1">
      <c r="A46" s="761"/>
      <c r="B46" s="735"/>
      <c r="C46" s="738"/>
      <c r="D46" s="739"/>
      <c r="E46" s="743"/>
      <c r="F46" s="744"/>
      <c r="G46" s="745"/>
      <c r="H46" s="757"/>
      <c r="I46" s="758"/>
      <c r="J46" s="758"/>
      <c r="K46" s="758"/>
      <c r="L46" s="758"/>
      <c r="M46" s="758"/>
      <c r="N46" s="758"/>
      <c r="O46" s="759"/>
      <c r="P46" s="747"/>
      <c r="Q46" s="749"/>
      <c r="R46" s="490"/>
    </row>
    <row r="47" spans="1:18" ht="15.75" customHeight="1">
      <c r="A47" s="762">
        <v>20</v>
      </c>
      <c r="B47" s="734" t="str">
        <f t="shared" ref="B47" si="17">B45</f>
        <v>R４</v>
      </c>
      <c r="C47" s="736"/>
      <c r="D47" s="737"/>
      <c r="E47" s="740"/>
      <c r="F47" s="741"/>
      <c r="G47" s="742"/>
      <c r="H47" s="754"/>
      <c r="I47" s="755"/>
      <c r="J47" s="755"/>
      <c r="K47" s="755"/>
      <c r="L47" s="755"/>
      <c r="M47" s="755"/>
      <c r="N47" s="755"/>
      <c r="O47" s="756"/>
      <c r="P47" s="746"/>
      <c r="Q47" s="748" t="s">
        <v>67</v>
      </c>
      <c r="R47" s="490"/>
    </row>
    <row r="48" spans="1:18" ht="15.75" customHeight="1">
      <c r="A48" s="761"/>
      <c r="B48" s="735"/>
      <c r="C48" s="738"/>
      <c r="D48" s="739"/>
      <c r="E48" s="743"/>
      <c r="F48" s="744"/>
      <c r="G48" s="745"/>
      <c r="H48" s="757"/>
      <c r="I48" s="758"/>
      <c r="J48" s="758"/>
      <c r="K48" s="758"/>
      <c r="L48" s="758"/>
      <c r="M48" s="758"/>
      <c r="N48" s="758"/>
      <c r="O48" s="759"/>
      <c r="P48" s="747"/>
      <c r="Q48" s="749"/>
      <c r="R48" s="490"/>
    </row>
    <row r="49" spans="1:20" ht="15.75" customHeight="1">
      <c r="A49" s="130" t="s">
        <v>27</v>
      </c>
      <c r="B49" s="752" t="s">
        <v>307</v>
      </c>
      <c r="C49" s="753"/>
      <c r="D49" s="753"/>
      <c r="E49" s="753"/>
      <c r="F49" s="753"/>
      <c r="G49" s="753"/>
      <c r="H49" s="753"/>
      <c r="I49" s="753"/>
      <c r="J49" s="753"/>
      <c r="K49" s="753"/>
      <c r="L49" s="753"/>
      <c r="M49" s="753"/>
      <c r="N49" s="753"/>
      <c r="O49" s="753"/>
      <c r="P49" s="753"/>
      <c r="Q49" s="563"/>
      <c r="R49" s="490"/>
    </row>
    <row r="50" spans="1:20">
      <c r="A50" s="130" t="s">
        <v>28</v>
      </c>
      <c r="B50" s="732" t="s">
        <v>475</v>
      </c>
      <c r="C50" s="732"/>
      <c r="D50" s="732"/>
      <c r="E50" s="732"/>
      <c r="F50" s="732"/>
      <c r="G50" s="732"/>
      <c r="H50" s="732"/>
      <c r="I50" s="732"/>
      <c r="J50" s="732"/>
      <c r="K50" s="732"/>
      <c r="L50" s="732"/>
      <c r="M50" s="732"/>
      <c r="N50" s="732"/>
      <c r="O50" s="732"/>
      <c r="P50" s="732"/>
      <c r="Q50" s="732"/>
      <c r="R50" s="417"/>
    </row>
    <row r="51" spans="1:20">
      <c r="A51" s="130"/>
      <c r="B51" s="732"/>
      <c r="C51" s="732"/>
      <c r="D51" s="732"/>
      <c r="E51" s="732"/>
      <c r="F51" s="732"/>
      <c r="G51" s="732"/>
      <c r="H51" s="732"/>
      <c r="I51" s="732"/>
      <c r="J51" s="732"/>
      <c r="K51" s="732"/>
      <c r="L51" s="732"/>
      <c r="M51" s="732"/>
      <c r="N51" s="732"/>
      <c r="O51" s="732"/>
      <c r="P51" s="732"/>
      <c r="Q51" s="732"/>
      <c r="R51" s="417"/>
    </row>
    <row r="52" spans="1:20">
      <c r="R52" s="417"/>
    </row>
    <row r="53" spans="1:20" ht="15.75" customHeight="1">
      <c r="A53" s="671" t="str">
        <f>CONCATENATE("（様式-",INDEX(発注者入力シート!$B$20:$G$24,MATCH(発注者入力シート!L6,発注者入力シート!$C$20:$C$24,0),4),"-２）")</f>
        <v>（様式-２-２）</v>
      </c>
      <c r="B53" s="671"/>
      <c r="C53" s="671"/>
      <c r="D53" s="671"/>
      <c r="E53" s="671"/>
      <c r="F53" s="671"/>
      <c r="Q53" s="122" t="str">
        <f>Q1</f>
        <v>【令和４年度完成工事分】</v>
      </c>
      <c r="S53" s="4" t="s">
        <v>202</v>
      </c>
      <c r="T53" s="4"/>
    </row>
    <row r="54" spans="1:20" ht="15.75" customHeight="1">
      <c r="A54" s="671" t="str">
        <f>CONCATENATE("評価項目",INDEX(発注者入力シート!$B$20:$G$24,MATCH(発注者入力シート!L6,発注者入力シート!$C$20:$C$24,0),5),"-",INDEX(発注者入力シート!$B$20:$G$24,MATCH(発注者入力シート!L6,発注者入力シート!$C$20:$C$24,0),6))</f>
        <v>評価項目（１）-①</v>
      </c>
      <c r="B54" s="671"/>
      <c r="C54" s="671"/>
      <c r="D54" s="671"/>
      <c r="E54" s="671"/>
      <c r="R54" s="169"/>
      <c r="S54" s="4" t="s">
        <v>203</v>
      </c>
      <c r="T54" s="4"/>
    </row>
    <row r="55" spans="1:20" ht="15.75" customHeight="1">
      <c r="A55" s="772" t="s">
        <v>65</v>
      </c>
      <c r="B55" s="772"/>
      <c r="C55" s="772"/>
      <c r="D55" s="772"/>
      <c r="E55" s="772"/>
      <c r="F55" s="772"/>
      <c r="G55" s="772"/>
      <c r="H55" s="772"/>
      <c r="I55" s="772"/>
      <c r="J55" s="772"/>
      <c r="K55" s="772"/>
      <c r="L55" s="772"/>
      <c r="M55" s="772"/>
      <c r="N55" s="772"/>
      <c r="O55" s="772"/>
      <c r="P55" s="772"/>
      <c r="Q55" s="772"/>
      <c r="S55" s="98"/>
      <c r="T55" s="4" t="s">
        <v>210</v>
      </c>
    </row>
    <row r="56" spans="1:20" ht="15.75" customHeight="1">
      <c r="H56" s="733" t="s">
        <v>146</v>
      </c>
      <c r="I56" s="733"/>
      <c r="J56" s="733"/>
      <c r="K56" s="680" t="str">
        <f>IF(企業入力シート!C7="","",企業入力シート!C7)</f>
        <v>〇〇建設</v>
      </c>
      <c r="L56" s="680"/>
      <c r="M56" s="680"/>
      <c r="N56" s="680"/>
      <c r="O56" s="680"/>
      <c r="P56" s="680"/>
      <c r="Q56" s="680"/>
      <c r="R56" s="163"/>
      <c r="S56" s="87"/>
      <c r="T56" s="4" t="s">
        <v>205</v>
      </c>
    </row>
    <row r="57" spans="1:20" ht="15.75" customHeight="1">
      <c r="R57" s="163"/>
      <c r="S57" s="123"/>
      <c r="T57" s="4"/>
    </row>
    <row r="58" spans="1:20" ht="15.75" customHeight="1">
      <c r="R58" s="212"/>
      <c r="S58" s="4" t="s">
        <v>206</v>
      </c>
      <c r="T58" s="4"/>
    </row>
    <row r="59" spans="1:20" ht="15.75" customHeight="1">
      <c r="A59" s="559" t="s">
        <v>11</v>
      </c>
      <c r="B59" s="558" t="s">
        <v>13</v>
      </c>
      <c r="C59" s="763" t="s">
        <v>15</v>
      </c>
      <c r="D59" s="763"/>
      <c r="E59" s="760" t="s">
        <v>16</v>
      </c>
      <c r="F59" s="763"/>
      <c r="G59" s="765"/>
      <c r="H59" s="760" t="s">
        <v>17</v>
      </c>
      <c r="I59" s="763"/>
      <c r="J59" s="763"/>
      <c r="K59" s="763"/>
      <c r="L59" s="763"/>
      <c r="M59" s="763"/>
      <c r="N59" s="763"/>
      <c r="O59" s="765"/>
      <c r="P59" s="760" t="s">
        <v>31</v>
      </c>
      <c r="Q59" s="765"/>
      <c r="S59" s="89"/>
      <c r="T59" s="4" t="s">
        <v>207</v>
      </c>
    </row>
    <row r="60" spans="1:20" ht="15.75" customHeight="1">
      <c r="A60" s="560" t="s">
        <v>12</v>
      </c>
      <c r="B60" s="127" t="s">
        <v>14</v>
      </c>
      <c r="C60" s="764"/>
      <c r="D60" s="764"/>
      <c r="E60" s="766" t="s">
        <v>386</v>
      </c>
      <c r="F60" s="767"/>
      <c r="G60" s="768"/>
      <c r="H60" s="761"/>
      <c r="I60" s="770"/>
      <c r="J60" s="770"/>
      <c r="K60" s="770"/>
      <c r="L60" s="770"/>
      <c r="M60" s="770"/>
      <c r="N60" s="770"/>
      <c r="O60" s="771"/>
      <c r="P60" s="762" t="s">
        <v>30</v>
      </c>
      <c r="Q60" s="769"/>
      <c r="S60" s="90"/>
      <c r="T60" s="4" t="s">
        <v>205</v>
      </c>
    </row>
    <row r="61" spans="1:20" ht="15.75" customHeight="1">
      <c r="A61" s="760">
        <v>21</v>
      </c>
      <c r="B61" s="734" t="str">
        <f>B47</f>
        <v>R４</v>
      </c>
      <c r="C61" s="736"/>
      <c r="D61" s="737"/>
      <c r="E61" s="740"/>
      <c r="F61" s="741"/>
      <c r="G61" s="742"/>
      <c r="H61" s="754"/>
      <c r="I61" s="755"/>
      <c r="J61" s="755"/>
      <c r="K61" s="755"/>
      <c r="L61" s="755"/>
      <c r="M61" s="755"/>
      <c r="N61" s="755"/>
      <c r="O61" s="756"/>
      <c r="P61" s="746"/>
      <c r="Q61" s="748" t="s">
        <v>67</v>
      </c>
      <c r="R61" s="490"/>
      <c r="S61" s="4"/>
      <c r="T61" s="4"/>
    </row>
    <row r="62" spans="1:20" ht="15.75" customHeight="1">
      <c r="A62" s="761"/>
      <c r="B62" s="735"/>
      <c r="C62" s="738"/>
      <c r="D62" s="739"/>
      <c r="E62" s="743"/>
      <c r="F62" s="744"/>
      <c r="G62" s="745"/>
      <c r="H62" s="757"/>
      <c r="I62" s="758"/>
      <c r="J62" s="758"/>
      <c r="K62" s="758"/>
      <c r="L62" s="758"/>
      <c r="M62" s="758"/>
      <c r="N62" s="758"/>
      <c r="O62" s="759"/>
      <c r="P62" s="747"/>
      <c r="Q62" s="749"/>
      <c r="R62" s="490"/>
      <c r="S62" s="100" t="s">
        <v>208</v>
      </c>
      <c r="T62" s="4"/>
    </row>
    <row r="63" spans="1:20" ht="15.75" customHeight="1">
      <c r="A63" s="762">
        <v>22</v>
      </c>
      <c r="B63" s="734" t="str">
        <f>B61</f>
        <v>R４</v>
      </c>
      <c r="C63" s="736"/>
      <c r="D63" s="737"/>
      <c r="E63" s="740"/>
      <c r="F63" s="741"/>
      <c r="G63" s="742"/>
      <c r="H63" s="754"/>
      <c r="I63" s="755"/>
      <c r="J63" s="755"/>
      <c r="K63" s="755"/>
      <c r="L63" s="755"/>
      <c r="M63" s="755"/>
      <c r="N63" s="755"/>
      <c r="O63" s="756"/>
      <c r="P63" s="746"/>
      <c r="Q63" s="748" t="s">
        <v>67</v>
      </c>
      <c r="R63" s="490"/>
      <c r="S63" s="100" t="s">
        <v>209</v>
      </c>
      <c r="T63" s="4"/>
    </row>
    <row r="64" spans="1:20" ht="15.75" customHeight="1">
      <c r="A64" s="762"/>
      <c r="B64" s="735"/>
      <c r="C64" s="738"/>
      <c r="D64" s="739"/>
      <c r="E64" s="743"/>
      <c r="F64" s="744"/>
      <c r="G64" s="745"/>
      <c r="H64" s="757"/>
      <c r="I64" s="758"/>
      <c r="J64" s="758"/>
      <c r="K64" s="758"/>
      <c r="L64" s="758"/>
      <c r="M64" s="758"/>
      <c r="N64" s="758"/>
      <c r="O64" s="759"/>
      <c r="P64" s="747"/>
      <c r="Q64" s="749"/>
      <c r="R64" s="490"/>
      <c r="S64" s="100" t="s">
        <v>433</v>
      </c>
    </row>
    <row r="65" spans="1:18" ht="15.75" customHeight="1">
      <c r="A65" s="760">
        <v>23</v>
      </c>
      <c r="B65" s="734" t="str">
        <f t="shared" ref="B65" si="18">B63</f>
        <v>R４</v>
      </c>
      <c r="C65" s="736"/>
      <c r="D65" s="737"/>
      <c r="E65" s="740"/>
      <c r="F65" s="741"/>
      <c r="G65" s="742"/>
      <c r="H65" s="754"/>
      <c r="I65" s="755"/>
      <c r="J65" s="755"/>
      <c r="K65" s="755"/>
      <c r="L65" s="755"/>
      <c r="M65" s="755"/>
      <c r="N65" s="755"/>
      <c r="O65" s="756"/>
      <c r="P65" s="746"/>
      <c r="Q65" s="748" t="s">
        <v>67</v>
      </c>
      <c r="R65" s="490"/>
    </row>
    <row r="66" spans="1:18" ht="15.75" customHeight="1">
      <c r="A66" s="761"/>
      <c r="B66" s="735"/>
      <c r="C66" s="738"/>
      <c r="D66" s="739"/>
      <c r="E66" s="743"/>
      <c r="F66" s="744"/>
      <c r="G66" s="745"/>
      <c r="H66" s="757"/>
      <c r="I66" s="758"/>
      <c r="J66" s="758"/>
      <c r="K66" s="758"/>
      <c r="L66" s="758"/>
      <c r="M66" s="758"/>
      <c r="N66" s="758"/>
      <c r="O66" s="759"/>
      <c r="P66" s="747"/>
      <c r="Q66" s="749"/>
      <c r="R66" s="490"/>
    </row>
    <row r="67" spans="1:18" ht="15.75" customHeight="1">
      <c r="A67" s="762">
        <v>24</v>
      </c>
      <c r="B67" s="734" t="str">
        <f t="shared" ref="B67" si="19">B65</f>
        <v>R４</v>
      </c>
      <c r="C67" s="736"/>
      <c r="D67" s="737"/>
      <c r="E67" s="740"/>
      <c r="F67" s="741"/>
      <c r="G67" s="742"/>
      <c r="H67" s="754"/>
      <c r="I67" s="755"/>
      <c r="J67" s="755"/>
      <c r="K67" s="755"/>
      <c r="L67" s="755"/>
      <c r="M67" s="755"/>
      <c r="N67" s="755"/>
      <c r="O67" s="756"/>
      <c r="P67" s="746"/>
      <c r="Q67" s="748" t="s">
        <v>67</v>
      </c>
      <c r="R67" s="490"/>
    </row>
    <row r="68" spans="1:18" ht="15.75" customHeight="1">
      <c r="A68" s="762"/>
      <c r="B68" s="735"/>
      <c r="C68" s="738"/>
      <c r="D68" s="739"/>
      <c r="E68" s="743"/>
      <c r="F68" s="744"/>
      <c r="G68" s="745"/>
      <c r="H68" s="757"/>
      <c r="I68" s="758"/>
      <c r="J68" s="758"/>
      <c r="K68" s="758"/>
      <c r="L68" s="758"/>
      <c r="M68" s="758"/>
      <c r="N68" s="758"/>
      <c r="O68" s="759"/>
      <c r="P68" s="747"/>
      <c r="Q68" s="749"/>
      <c r="R68" s="490"/>
    </row>
    <row r="69" spans="1:18" ht="15.75" customHeight="1">
      <c r="A69" s="760">
        <v>25</v>
      </c>
      <c r="B69" s="734" t="str">
        <f t="shared" ref="B69" si="20">B67</f>
        <v>R４</v>
      </c>
      <c r="C69" s="736"/>
      <c r="D69" s="737"/>
      <c r="E69" s="740"/>
      <c r="F69" s="741"/>
      <c r="G69" s="742"/>
      <c r="H69" s="754"/>
      <c r="I69" s="755"/>
      <c r="J69" s="755"/>
      <c r="K69" s="755"/>
      <c r="L69" s="755"/>
      <c r="M69" s="755"/>
      <c r="N69" s="755"/>
      <c r="O69" s="756"/>
      <c r="P69" s="746"/>
      <c r="Q69" s="748" t="s">
        <v>67</v>
      </c>
      <c r="R69" s="490"/>
    </row>
    <row r="70" spans="1:18" ht="15.75" customHeight="1">
      <c r="A70" s="761"/>
      <c r="B70" s="735"/>
      <c r="C70" s="738"/>
      <c r="D70" s="739"/>
      <c r="E70" s="743"/>
      <c r="F70" s="744"/>
      <c r="G70" s="745"/>
      <c r="H70" s="757"/>
      <c r="I70" s="758"/>
      <c r="J70" s="758"/>
      <c r="K70" s="758"/>
      <c r="L70" s="758"/>
      <c r="M70" s="758"/>
      <c r="N70" s="758"/>
      <c r="O70" s="759"/>
      <c r="P70" s="747"/>
      <c r="Q70" s="749"/>
      <c r="R70" s="490"/>
    </row>
    <row r="71" spans="1:18" ht="15.75" customHeight="1">
      <c r="A71" s="762">
        <v>26</v>
      </c>
      <c r="B71" s="734" t="str">
        <f t="shared" ref="B71" si="21">B69</f>
        <v>R４</v>
      </c>
      <c r="C71" s="736"/>
      <c r="D71" s="737"/>
      <c r="E71" s="740"/>
      <c r="F71" s="741"/>
      <c r="G71" s="742"/>
      <c r="H71" s="754"/>
      <c r="I71" s="755"/>
      <c r="J71" s="755"/>
      <c r="K71" s="755"/>
      <c r="L71" s="755"/>
      <c r="M71" s="755"/>
      <c r="N71" s="755"/>
      <c r="O71" s="756"/>
      <c r="P71" s="746"/>
      <c r="Q71" s="748" t="s">
        <v>67</v>
      </c>
      <c r="R71" s="490"/>
    </row>
    <row r="72" spans="1:18" ht="15.75" customHeight="1">
      <c r="A72" s="762"/>
      <c r="B72" s="735"/>
      <c r="C72" s="738"/>
      <c r="D72" s="739"/>
      <c r="E72" s="743"/>
      <c r="F72" s="744"/>
      <c r="G72" s="745"/>
      <c r="H72" s="757"/>
      <c r="I72" s="758"/>
      <c r="J72" s="758"/>
      <c r="K72" s="758"/>
      <c r="L72" s="758"/>
      <c r="M72" s="758"/>
      <c r="N72" s="758"/>
      <c r="O72" s="759"/>
      <c r="P72" s="747"/>
      <c r="Q72" s="749"/>
      <c r="R72" s="490"/>
    </row>
    <row r="73" spans="1:18" ht="15.75" customHeight="1">
      <c r="A73" s="760">
        <v>27</v>
      </c>
      <c r="B73" s="734" t="str">
        <f t="shared" ref="B73" si="22">B71</f>
        <v>R４</v>
      </c>
      <c r="C73" s="736"/>
      <c r="D73" s="737"/>
      <c r="E73" s="740"/>
      <c r="F73" s="741"/>
      <c r="G73" s="742"/>
      <c r="H73" s="754"/>
      <c r="I73" s="755"/>
      <c r="J73" s="755"/>
      <c r="K73" s="755"/>
      <c r="L73" s="755"/>
      <c r="M73" s="755"/>
      <c r="N73" s="755"/>
      <c r="O73" s="756"/>
      <c r="P73" s="746"/>
      <c r="Q73" s="748" t="s">
        <v>67</v>
      </c>
      <c r="R73" s="490"/>
    </row>
    <row r="74" spans="1:18" ht="15.75" customHeight="1">
      <c r="A74" s="761"/>
      <c r="B74" s="735"/>
      <c r="C74" s="738"/>
      <c r="D74" s="739"/>
      <c r="E74" s="743"/>
      <c r="F74" s="744"/>
      <c r="G74" s="745"/>
      <c r="H74" s="757"/>
      <c r="I74" s="758"/>
      <c r="J74" s="758"/>
      <c r="K74" s="758"/>
      <c r="L74" s="758"/>
      <c r="M74" s="758"/>
      <c r="N74" s="758"/>
      <c r="O74" s="759"/>
      <c r="P74" s="747"/>
      <c r="Q74" s="749"/>
      <c r="R74" s="490"/>
    </row>
    <row r="75" spans="1:18" ht="15.75" customHeight="1">
      <c r="A75" s="762">
        <v>28</v>
      </c>
      <c r="B75" s="734" t="str">
        <f t="shared" ref="B75" si="23">B73</f>
        <v>R４</v>
      </c>
      <c r="C75" s="736"/>
      <c r="D75" s="737"/>
      <c r="E75" s="740"/>
      <c r="F75" s="741"/>
      <c r="G75" s="742"/>
      <c r="H75" s="754"/>
      <c r="I75" s="755"/>
      <c r="J75" s="755"/>
      <c r="K75" s="755"/>
      <c r="L75" s="755"/>
      <c r="M75" s="755"/>
      <c r="N75" s="755"/>
      <c r="O75" s="756"/>
      <c r="P75" s="746"/>
      <c r="Q75" s="748" t="s">
        <v>67</v>
      </c>
      <c r="R75" s="490"/>
    </row>
    <row r="76" spans="1:18" ht="15.75" customHeight="1">
      <c r="A76" s="762"/>
      <c r="B76" s="735"/>
      <c r="C76" s="738"/>
      <c r="D76" s="739"/>
      <c r="E76" s="743"/>
      <c r="F76" s="744"/>
      <c r="G76" s="745"/>
      <c r="H76" s="757"/>
      <c r="I76" s="758"/>
      <c r="J76" s="758"/>
      <c r="K76" s="758"/>
      <c r="L76" s="758"/>
      <c r="M76" s="758"/>
      <c r="N76" s="758"/>
      <c r="O76" s="759"/>
      <c r="P76" s="747"/>
      <c r="Q76" s="749"/>
      <c r="R76" s="490"/>
    </row>
    <row r="77" spans="1:18" ht="15.75" customHeight="1">
      <c r="A77" s="760">
        <v>29</v>
      </c>
      <c r="B77" s="734" t="str">
        <f t="shared" ref="B77" si="24">B75</f>
        <v>R４</v>
      </c>
      <c r="C77" s="736"/>
      <c r="D77" s="737"/>
      <c r="E77" s="740"/>
      <c r="F77" s="741"/>
      <c r="G77" s="742"/>
      <c r="H77" s="754"/>
      <c r="I77" s="755"/>
      <c r="J77" s="755"/>
      <c r="K77" s="755"/>
      <c r="L77" s="755"/>
      <c r="M77" s="755"/>
      <c r="N77" s="755"/>
      <c r="O77" s="756"/>
      <c r="P77" s="746"/>
      <c r="Q77" s="748" t="s">
        <v>67</v>
      </c>
      <c r="R77" s="490"/>
    </row>
    <row r="78" spans="1:18" ht="15.75" customHeight="1">
      <c r="A78" s="761"/>
      <c r="B78" s="735"/>
      <c r="C78" s="738"/>
      <c r="D78" s="739"/>
      <c r="E78" s="743"/>
      <c r="F78" s="744"/>
      <c r="G78" s="745"/>
      <c r="H78" s="757"/>
      <c r="I78" s="758"/>
      <c r="J78" s="758"/>
      <c r="K78" s="758"/>
      <c r="L78" s="758"/>
      <c r="M78" s="758"/>
      <c r="N78" s="758"/>
      <c r="O78" s="759"/>
      <c r="P78" s="747"/>
      <c r="Q78" s="749"/>
      <c r="R78" s="490"/>
    </row>
    <row r="79" spans="1:18" ht="15.75" customHeight="1">
      <c r="A79" s="762">
        <v>30</v>
      </c>
      <c r="B79" s="734" t="str">
        <f t="shared" ref="B79" si="25">B77</f>
        <v>R４</v>
      </c>
      <c r="C79" s="736"/>
      <c r="D79" s="737"/>
      <c r="E79" s="740"/>
      <c r="F79" s="741"/>
      <c r="G79" s="742"/>
      <c r="H79" s="754"/>
      <c r="I79" s="755"/>
      <c r="J79" s="755"/>
      <c r="K79" s="755"/>
      <c r="L79" s="755"/>
      <c r="M79" s="755"/>
      <c r="N79" s="755"/>
      <c r="O79" s="756"/>
      <c r="P79" s="746"/>
      <c r="Q79" s="748" t="s">
        <v>67</v>
      </c>
      <c r="R79" s="490"/>
    </row>
    <row r="80" spans="1:18" ht="15.75" customHeight="1">
      <c r="A80" s="762"/>
      <c r="B80" s="735"/>
      <c r="C80" s="738"/>
      <c r="D80" s="739"/>
      <c r="E80" s="743"/>
      <c r="F80" s="744"/>
      <c r="G80" s="745"/>
      <c r="H80" s="757"/>
      <c r="I80" s="758"/>
      <c r="J80" s="758"/>
      <c r="K80" s="758"/>
      <c r="L80" s="758"/>
      <c r="M80" s="758"/>
      <c r="N80" s="758"/>
      <c r="O80" s="759"/>
      <c r="P80" s="747"/>
      <c r="Q80" s="749"/>
      <c r="R80" s="490"/>
    </row>
    <row r="81" spans="1:18" ht="15.75" customHeight="1">
      <c r="A81" s="760">
        <v>31</v>
      </c>
      <c r="B81" s="734" t="str">
        <f t="shared" ref="B81" si="26">B79</f>
        <v>R４</v>
      </c>
      <c r="C81" s="736"/>
      <c r="D81" s="737"/>
      <c r="E81" s="740"/>
      <c r="F81" s="741"/>
      <c r="G81" s="742"/>
      <c r="H81" s="754"/>
      <c r="I81" s="755"/>
      <c r="J81" s="755"/>
      <c r="K81" s="755"/>
      <c r="L81" s="755"/>
      <c r="M81" s="755"/>
      <c r="N81" s="755"/>
      <c r="O81" s="756"/>
      <c r="P81" s="746"/>
      <c r="Q81" s="748" t="s">
        <v>67</v>
      </c>
      <c r="R81" s="490"/>
    </row>
    <row r="82" spans="1:18" ht="15.75" customHeight="1">
      <c r="A82" s="761"/>
      <c r="B82" s="735"/>
      <c r="C82" s="738"/>
      <c r="D82" s="739"/>
      <c r="E82" s="743"/>
      <c r="F82" s="744"/>
      <c r="G82" s="745"/>
      <c r="H82" s="757"/>
      <c r="I82" s="758"/>
      <c r="J82" s="758"/>
      <c r="K82" s="758"/>
      <c r="L82" s="758"/>
      <c r="M82" s="758"/>
      <c r="N82" s="758"/>
      <c r="O82" s="759"/>
      <c r="P82" s="747"/>
      <c r="Q82" s="749"/>
      <c r="R82" s="490"/>
    </row>
    <row r="83" spans="1:18" ht="15.75" customHeight="1">
      <c r="A83" s="762">
        <v>32</v>
      </c>
      <c r="B83" s="734" t="str">
        <f t="shared" ref="B83" si="27">B81</f>
        <v>R４</v>
      </c>
      <c r="C83" s="736"/>
      <c r="D83" s="737"/>
      <c r="E83" s="740"/>
      <c r="F83" s="741"/>
      <c r="G83" s="742"/>
      <c r="H83" s="754"/>
      <c r="I83" s="755"/>
      <c r="J83" s="755"/>
      <c r="K83" s="755"/>
      <c r="L83" s="755"/>
      <c r="M83" s="755"/>
      <c r="N83" s="755"/>
      <c r="O83" s="756"/>
      <c r="P83" s="746"/>
      <c r="Q83" s="748" t="s">
        <v>67</v>
      </c>
      <c r="R83" s="490"/>
    </row>
    <row r="84" spans="1:18" ht="15.75" customHeight="1">
      <c r="A84" s="762"/>
      <c r="B84" s="735"/>
      <c r="C84" s="738"/>
      <c r="D84" s="739"/>
      <c r="E84" s="743"/>
      <c r="F84" s="744"/>
      <c r="G84" s="745"/>
      <c r="H84" s="757"/>
      <c r="I84" s="758"/>
      <c r="J84" s="758"/>
      <c r="K84" s="758"/>
      <c r="L84" s="758"/>
      <c r="M84" s="758"/>
      <c r="N84" s="758"/>
      <c r="O84" s="759"/>
      <c r="P84" s="747"/>
      <c r="Q84" s="749"/>
      <c r="R84" s="490"/>
    </row>
    <row r="85" spans="1:18" ht="15.75" customHeight="1">
      <c r="A85" s="760">
        <v>33</v>
      </c>
      <c r="B85" s="734" t="str">
        <f t="shared" ref="B85" si="28">B83</f>
        <v>R４</v>
      </c>
      <c r="C85" s="736"/>
      <c r="D85" s="737"/>
      <c r="E85" s="740"/>
      <c r="F85" s="741"/>
      <c r="G85" s="742"/>
      <c r="H85" s="754"/>
      <c r="I85" s="755"/>
      <c r="J85" s="755"/>
      <c r="K85" s="755"/>
      <c r="L85" s="755"/>
      <c r="M85" s="755"/>
      <c r="N85" s="755"/>
      <c r="O85" s="756"/>
      <c r="P85" s="746"/>
      <c r="Q85" s="748" t="s">
        <v>67</v>
      </c>
      <c r="R85" s="490"/>
    </row>
    <row r="86" spans="1:18" ht="15.75" customHeight="1">
      <c r="A86" s="761"/>
      <c r="B86" s="735"/>
      <c r="C86" s="738"/>
      <c r="D86" s="739"/>
      <c r="E86" s="743"/>
      <c r="F86" s="744"/>
      <c r="G86" s="745"/>
      <c r="H86" s="757"/>
      <c r="I86" s="758"/>
      <c r="J86" s="758"/>
      <c r="K86" s="758"/>
      <c r="L86" s="758"/>
      <c r="M86" s="758"/>
      <c r="N86" s="758"/>
      <c r="O86" s="759"/>
      <c r="P86" s="747"/>
      <c r="Q86" s="749"/>
      <c r="R86" s="490"/>
    </row>
    <row r="87" spans="1:18" ht="15.75" customHeight="1">
      <c r="A87" s="762">
        <v>34</v>
      </c>
      <c r="B87" s="734" t="str">
        <f t="shared" ref="B87" si="29">B85</f>
        <v>R４</v>
      </c>
      <c r="C87" s="736"/>
      <c r="D87" s="737"/>
      <c r="E87" s="740"/>
      <c r="F87" s="741"/>
      <c r="G87" s="742"/>
      <c r="H87" s="754"/>
      <c r="I87" s="755"/>
      <c r="J87" s="755"/>
      <c r="K87" s="755"/>
      <c r="L87" s="755"/>
      <c r="M87" s="755"/>
      <c r="N87" s="755"/>
      <c r="O87" s="756"/>
      <c r="P87" s="746"/>
      <c r="Q87" s="748" t="s">
        <v>67</v>
      </c>
      <c r="R87" s="490"/>
    </row>
    <row r="88" spans="1:18" ht="15.75" customHeight="1">
      <c r="A88" s="762"/>
      <c r="B88" s="735"/>
      <c r="C88" s="738"/>
      <c r="D88" s="739"/>
      <c r="E88" s="743"/>
      <c r="F88" s="744"/>
      <c r="G88" s="745"/>
      <c r="H88" s="757"/>
      <c r="I88" s="758"/>
      <c r="J88" s="758"/>
      <c r="K88" s="758"/>
      <c r="L88" s="758"/>
      <c r="M88" s="758"/>
      <c r="N88" s="758"/>
      <c r="O88" s="759"/>
      <c r="P88" s="747"/>
      <c r="Q88" s="749"/>
      <c r="R88" s="490"/>
    </row>
    <row r="89" spans="1:18" ht="15.75" customHeight="1">
      <c r="A89" s="760">
        <v>35</v>
      </c>
      <c r="B89" s="734" t="str">
        <f t="shared" ref="B89" si="30">B87</f>
        <v>R４</v>
      </c>
      <c r="C89" s="736"/>
      <c r="D89" s="737"/>
      <c r="E89" s="740"/>
      <c r="F89" s="741"/>
      <c r="G89" s="742"/>
      <c r="H89" s="754"/>
      <c r="I89" s="755"/>
      <c r="J89" s="755"/>
      <c r="K89" s="755"/>
      <c r="L89" s="755"/>
      <c r="M89" s="755"/>
      <c r="N89" s="755"/>
      <c r="O89" s="756"/>
      <c r="P89" s="746"/>
      <c r="Q89" s="748" t="s">
        <v>67</v>
      </c>
      <c r="R89" s="490"/>
    </row>
    <row r="90" spans="1:18" ht="15.75" customHeight="1">
      <c r="A90" s="761"/>
      <c r="B90" s="735"/>
      <c r="C90" s="738"/>
      <c r="D90" s="739"/>
      <c r="E90" s="743"/>
      <c r="F90" s="744"/>
      <c r="G90" s="745"/>
      <c r="H90" s="757"/>
      <c r="I90" s="758"/>
      <c r="J90" s="758"/>
      <c r="K90" s="758"/>
      <c r="L90" s="758"/>
      <c r="M90" s="758"/>
      <c r="N90" s="758"/>
      <c r="O90" s="759"/>
      <c r="P90" s="747"/>
      <c r="Q90" s="749"/>
      <c r="R90" s="490"/>
    </row>
    <row r="91" spans="1:18" ht="15.75" customHeight="1">
      <c r="A91" s="762">
        <v>36</v>
      </c>
      <c r="B91" s="734" t="str">
        <f t="shared" ref="B91" si="31">B89</f>
        <v>R４</v>
      </c>
      <c r="C91" s="736"/>
      <c r="D91" s="737"/>
      <c r="E91" s="740"/>
      <c r="F91" s="741"/>
      <c r="G91" s="742"/>
      <c r="H91" s="754"/>
      <c r="I91" s="755"/>
      <c r="J91" s="755"/>
      <c r="K91" s="755"/>
      <c r="L91" s="755"/>
      <c r="M91" s="755"/>
      <c r="N91" s="755"/>
      <c r="O91" s="756"/>
      <c r="P91" s="746"/>
      <c r="Q91" s="748" t="s">
        <v>67</v>
      </c>
      <c r="R91" s="490"/>
    </row>
    <row r="92" spans="1:18" ht="15.75" customHeight="1">
      <c r="A92" s="762"/>
      <c r="B92" s="735"/>
      <c r="C92" s="738"/>
      <c r="D92" s="739"/>
      <c r="E92" s="743"/>
      <c r="F92" s="744"/>
      <c r="G92" s="745"/>
      <c r="H92" s="757"/>
      <c r="I92" s="758"/>
      <c r="J92" s="758"/>
      <c r="K92" s="758"/>
      <c r="L92" s="758"/>
      <c r="M92" s="758"/>
      <c r="N92" s="758"/>
      <c r="O92" s="759"/>
      <c r="P92" s="747"/>
      <c r="Q92" s="749"/>
      <c r="R92" s="490"/>
    </row>
    <row r="93" spans="1:18" ht="15.75" customHeight="1">
      <c r="A93" s="760">
        <v>37</v>
      </c>
      <c r="B93" s="734" t="str">
        <f t="shared" ref="B93" si="32">B91</f>
        <v>R４</v>
      </c>
      <c r="C93" s="736"/>
      <c r="D93" s="737"/>
      <c r="E93" s="740"/>
      <c r="F93" s="741"/>
      <c r="G93" s="742"/>
      <c r="H93" s="754"/>
      <c r="I93" s="755"/>
      <c r="J93" s="755"/>
      <c r="K93" s="755"/>
      <c r="L93" s="755"/>
      <c r="M93" s="755"/>
      <c r="N93" s="755"/>
      <c r="O93" s="756"/>
      <c r="P93" s="746"/>
      <c r="Q93" s="748" t="s">
        <v>67</v>
      </c>
      <c r="R93" s="490"/>
    </row>
    <row r="94" spans="1:18" ht="15.75" customHeight="1">
      <c r="A94" s="761"/>
      <c r="B94" s="735"/>
      <c r="C94" s="738"/>
      <c r="D94" s="739"/>
      <c r="E94" s="743"/>
      <c r="F94" s="744"/>
      <c r="G94" s="745"/>
      <c r="H94" s="757"/>
      <c r="I94" s="758"/>
      <c r="J94" s="758"/>
      <c r="K94" s="758"/>
      <c r="L94" s="758"/>
      <c r="M94" s="758"/>
      <c r="N94" s="758"/>
      <c r="O94" s="759"/>
      <c r="P94" s="747"/>
      <c r="Q94" s="749"/>
      <c r="R94" s="490"/>
    </row>
    <row r="95" spans="1:18" ht="15.75" customHeight="1">
      <c r="A95" s="762">
        <v>38</v>
      </c>
      <c r="B95" s="734" t="str">
        <f t="shared" ref="B95" si="33">B93</f>
        <v>R４</v>
      </c>
      <c r="C95" s="736"/>
      <c r="D95" s="737"/>
      <c r="E95" s="740"/>
      <c r="F95" s="741"/>
      <c r="G95" s="742"/>
      <c r="H95" s="754"/>
      <c r="I95" s="755"/>
      <c r="J95" s="755"/>
      <c r="K95" s="755"/>
      <c r="L95" s="755"/>
      <c r="M95" s="755"/>
      <c r="N95" s="755"/>
      <c r="O95" s="756"/>
      <c r="P95" s="746"/>
      <c r="Q95" s="748" t="s">
        <v>67</v>
      </c>
      <c r="R95" s="490"/>
    </row>
    <row r="96" spans="1:18" ht="15.75" customHeight="1">
      <c r="A96" s="762"/>
      <c r="B96" s="735"/>
      <c r="C96" s="738"/>
      <c r="D96" s="739"/>
      <c r="E96" s="743"/>
      <c r="F96" s="744"/>
      <c r="G96" s="745"/>
      <c r="H96" s="757"/>
      <c r="I96" s="758"/>
      <c r="J96" s="758"/>
      <c r="K96" s="758"/>
      <c r="L96" s="758"/>
      <c r="M96" s="758"/>
      <c r="N96" s="758"/>
      <c r="O96" s="759"/>
      <c r="P96" s="747"/>
      <c r="Q96" s="749"/>
      <c r="R96" s="490"/>
    </row>
    <row r="97" spans="1:20" ht="15.75" customHeight="1">
      <c r="A97" s="760">
        <v>39</v>
      </c>
      <c r="B97" s="734" t="str">
        <f t="shared" ref="B97" si="34">B95</f>
        <v>R４</v>
      </c>
      <c r="C97" s="736"/>
      <c r="D97" s="737"/>
      <c r="E97" s="740"/>
      <c r="F97" s="741"/>
      <c r="G97" s="742"/>
      <c r="H97" s="754"/>
      <c r="I97" s="755"/>
      <c r="J97" s="755"/>
      <c r="K97" s="755"/>
      <c r="L97" s="755"/>
      <c r="M97" s="755"/>
      <c r="N97" s="755"/>
      <c r="O97" s="756"/>
      <c r="P97" s="746"/>
      <c r="Q97" s="748" t="s">
        <v>67</v>
      </c>
      <c r="R97" s="490"/>
    </row>
    <row r="98" spans="1:20" ht="15.75" customHeight="1">
      <c r="A98" s="761"/>
      <c r="B98" s="735"/>
      <c r="C98" s="738"/>
      <c r="D98" s="739"/>
      <c r="E98" s="743"/>
      <c r="F98" s="744"/>
      <c r="G98" s="745"/>
      <c r="H98" s="757"/>
      <c r="I98" s="758"/>
      <c r="J98" s="758"/>
      <c r="K98" s="758"/>
      <c r="L98" s="758"/>
      <c r="M98" s="758"/>
      <c r="N98" s="758"/>
      <c r="O98" s="759"/>
      <c r="P98" s="747"/>
      <c r="Q98" s="749"/>
      <c r="R98" s="490"/>
    </row>
    <row r="99" spans="1:20" ht="15.75" customHeight="1">
      <c r="A99" s="684">
        <v>40</v>
      </c>
      <c r="B99" s="734" t="str">
        <f t="shared" ref="B99" si="35">B97</f>
        <v>R４</v>
      </c>
      <c r="C99" s="736"/>
      <c r="D99" s="737"/>
      <c r="E99" s="740"/>
      <c r="F99" s="741"/>
      <c r="G99" s="742"/>
      <c r="H99" s="754"/>
      <c r="I99" s="755"/>
      <c r="J99" s="755"/>
      <c r="K99" s="755"/>
      <c r="L99" s="755"/>
      <c r="M99" s="755"/>
      <c r="N99" s="755"/>
      <c r="O99" s="756"/>
      <c r="P99" s="746"/>
      <c r="Q99" s="748" t="s">
        <v>67</v>
      </c>
      <c r="R99" s="490"/>
    </row>
    <row r="100" spans="1:20" ht="15.75" customHeight="1">
      <c r="A100" s="682"/>
      <c r="B100" s="735"/>
      <c r="C100" s="738"/>
      <c r="D100" s="739"/>
      <c r="E100" s="743"/>
      <c r="F100" s="744"/>
      <c r="G100" s="745"/>
      <c r="H100" s="757"/>
      <c r="I100" s="758"/>
      <c r="J100" s="758"/>
      <c r="K100" s="758"/>
      <c r="L100" s="758"/>
      <c r="M100" s="758"/>
      <c r="N100" s="758"/>
      <c r="O100" s="759"/>
      <c r="P100" s="747"/>
      <c r="Q100" s="749"/>
      <c r="R100" s="490"/>
    </row>
    <row r="101" spans="1:20" ht="15.75" customHeight="1">
      <c r="A101" s="130" t="s">
        <v>27</v>
      </c>
      <c r="B101" s="752" t="s">
        <v>307</v>
      </c>
      <c r="C101" s="753"/>
      <c r="D101" s="753"/>
      <c r="E101" s="753"/>
      <c r="F101" s="753"/>
      <c r="G101" s="753"/>
      <c r="H101" s="753"/>
      <c r="I101" s="753"/>
      <c r="J101" s="753"/>
      <c r="K101" s="753"/>
      <c r="L101" s="753"/>
      <c r="M101" s="753"/>
      <c r="N101" s="753"/>
      <c r="O101" s="753"/>
      <c r="P101" s="753"/>
      <c r="Q101" s="563"/>
      <c r="R101" s="490"/>
    </row>
    <row r="102" spans="1:20" ht="15.75" customHeight="1">
      <c r="A102" s="130" t="s">
        <v>28</v>
      </c>
      <c r="B102" s="732" t="s">
        <v>475</v>
      </c>
      <c r="C102" s="732"/>
      <c r="D102" s="732"/>
      <c r="E102" s="732"/>
      <c r="F102" s="732"/>
      <c r="G102" s="732"/>
      <c r="H102" s="732"/>
      <c r="I102" s="732"/>
      <c r="J102" s="732"/>
      <c r="K102" s="732"/>
      <c r="L102" s="732"/>
      <c r="M102" s="732"/>
      <c r="N102" s="732"/>
      <c r="O102" s="732"/>
      <c r="P102" s="732"/>
      <c r="Q102" s="732"/>
      <c r="R102" s="490"/>
    </row>
    <row r="103" spans="1:20">
      <c r="B103" s="732"/>
      <c r="C103" s="732"/>
      <c r="D103" s="732"/>
      <c r="E103" s="732"/>
      <c r="F103" s="732"/>
      <c r="G103" s="732"/>
      <c r="H103" s="732"/>
      <c r="I103" s="732"/>
      <c r="J103" s="732"/>
      <c r="K103" s="732"/>
      <c r="L103" s="732"/>
      <c r="M103" s="732"/>
      <c r="N103" s="732"/>
      <c r="O103" s="732"/>
      <c r="P103" s="732"/>
      <c r="Q103" s="732"/>
      <c r="R103" s="417"/>
    </row>
    <row r="104" spans="1:20">
      <c r="R104" s="417"/>
    </row>
    <row r="105" spans="1:20">
      <c r="A105" s="671" t="str">
        <f>CONCATENATE("（様式-",INDEX(発注者入力シート!$B$20:$G$24,MATCH(発注者入力シート!L6,発注者入力シート!$C$20:$C$24,0),4),"-２）")</f>
        <v>（様式-２-２）</v>
      </c>
      <c r="B105" s="671"/>
      <c r="C105" s="671"/>
      <c r="D105" s="671"/>
      <c r="E105" s="671"/>
      <c r="F105" s="671"/>
      <c r="Q105" s="122" t="str">
        <f>Q1</f>
        <v>【令和４年度完成工事分】</v>
      </c>
      <c r="R105" s="417"/>
      <c r="S105" s="4" t="s">
        <v>202</v>
      </c>
      <c r="T105" s="4"/>
    </row>
    <row r="106" spans="1:20" ht="15.75" customHeight="1">
      <c r="A106" s="671" t="str">
        <f>CONCATENATE("評価項目",INDEX(発注者入力シート!$B$20:$G$24,MATCH(発注者入力シート!L6,発注者入力シート!$C$20:$C$24,0),5),"-",INDEX(発注者入力シート!$B$20:$G$24,MATCH(発注者入力シート!L6,発注者入力シート!$C$20:$C$24,0),6))</f>
        <v>評価項目（１）-①</v>
      </c>
      <c r="B106" s="671"/>
      <c r="C106" s="671"/>
      <c r="D106" s="671"/>
      <c r="E106" s="671"/>
      <c r="S106" s="4" t="s">
        <v>203</v>
      </c>
      <c r="T106" s="4"/>
    </row>
    <row r="107" spans="1:20" ht="15.75" customHeight="1">
      <c r="A107" s="772" t="s">
        <v>66</v>
      </c>
      <c r="B107" s="772"/>
      <c r="C107" s="772"/>
      <c r="D107" s="772"/>
      <c r="E107" s="772"/>
      <c r="F107" s="772"/>
      <c r="G107" s="772"/>
      <c r="H107" s="772"/>
      <c r="I107" s="772"/>
      <c r="J107" s="772"/>
      <c r="K107" s="772"/>
      <c r="L107" s="772"/>
      <c r="M107" s="772"/>
      <c r="N107" s="772"/>
      <c r="O107" s="772"/>
      <c r="P107" s="772"/>
      <c r="Q107" s="772"/>
      <c r="R107" s="169"/>
      <c r="S107" s="98"/>
      <c r="T107" s="4" t="s">
        <v>210</v>
      </c>
    </row>
    <row r="108" spans="1:20" ht="15.75" customHeight="1">
      <c r="H108" s="733" t="s">
        <v>146</v>
      </c>
      <c r="I108" s="733"/>
      <c r="J108" s="733"/>
      <c r="K108" s="680" t="str">
        <f>IF(企業入力シート!C7="","",企業入力シート!C7)</f>
        <v>〇〇建設</v>
      </c>
      <c r="L108" s="680"/>
      <c r="M108" s="680"/>
      <c r="N108" s="680"/>
      <c r="O108" s="680"/>
      <c r="P108" s="680"/>
      <c r="Q108" s="680"/>
      <c r="S108" s="87"/>
      <c r="T108" s="4" t="s">
        <v>205</v>
      </c>
    </row>
    <row r="109" spans="1:20" ht="15.75" customHeight="1">
      <c r="R109" s="163"/>
      <c r="S109" s="123"/>
      <c r="T109" s="4"/>
    </row>
    <row r="110" spans="1:20" ht="15.75" customHeight="1">
      <c r="R110" s="163"/>
      <c r="S110" s="4" t="s">
        <v>206</v>
      </c>
      <c r="T110" s="4"/>
    </row>
    <row r="111" spans="1:20" ht="15.75" customHeight="1">
      <c r="A111" s="559" t="s">
        <v>11</v>
      </c>
      <c r="B111" s="558" t="s">
        <v>13</v>
      </c>
      <c r="C111" s="763" t="s">
        <v>15</v>
      </c>
      <c r="D111" s="763"/>
      <c r="E111" s="760" t="s">
        <v>16</v>
      </c>
      <c r="F111" s="763"/>
      <c r="G111" s="765"/>
      <c r="H111" s="760" t="s">
        <v>17</v>
      </c>
      <c r="I111" s="763"/>
      <c r="J111" s="763"/>
      <c r="K111" s="763"/>
      <c r="L111" s="763"/>
      <c r="M111" s="763"/>
      <c r="N111" s="763"/>
      <c r="O111" s="765"/>
      <c r="P111" s="760" t="s">
        <v>31</v>
      </c>
      <c r="Q111" s="765"/>
      <c r="R111" s="212"/>
      <c r="S111" s="89"/>
      <c r="T111" s="4" t="s">
        <v>207</v>
      </c>
    </row>
    <row r="112" spans="1:20" ht="15.75" customHeight="1">
      <c r="A112" s="560" t="s">
        <v>12</v>
      </c>
      <c r="B112" s="127" t="s">
        <v>14</v>
      </c>
      <c r="C112" s="764"/>
      <c r="D112" s="764"/>
      <c r="E112" s="766" t="s">
        <v>386</v>
      </c>
      <c r="F112" s="767"/>
      <c r="G112" s="768"/>
      <c r="H112" s="761"/>
      <c r="I112" s="770"/>
      <c r="J112" s="770"/>
      <c r="K112" s="770"/>
      <c r="L112" s="770"/>
      <c r="M112" s="770"/>
      <c r="N112" s="770"/>
      <c r="O112" s="771"/>
      <c r="P112" s="762" t="s">
        <v>30</v>
      </c>
      <c r="Q112" s="769"/>
      <c r="S112" s="90"/>
      <c r="T112" s="4" t="s">
        <v>205</v>
      </c>
    </row>
    <row r="113" spans="1:20" ht="15.75" customHeight="1">
      <c r="A113" s="760">
        <v>41</v>
      </c>
      <c r="B113" s="734" t="str">
        <f>B99</f>
        <v>R４</v>
      </c>
      <c r="C113" s="736"/>
      <c r="D113" s="737"/>
      <c r="E113" s="740"/>
      <c r="F113" s="741"/>
      <c r="G113" s="742"/>
      <c r="H113" s="754"/>
      <c r="I113" s="755"/>
      <c r="J113" s="755"/>
      <c r="K113" s="755"/>
      <c r="L113" s="755"/>
      <c r="M113" s="755"/>
      <c r="N113" s="755"/>
      <c r="O113" s="756"/>
      <c r="P113" s="746"/>
      <c r="Q113" s="748" t="s">
        <v>67</v>
      </c>
      <c r="S113" s="4"/>
      <c r="T113" s="4"/>
    </row>
    <row r="114" spans="1:20" ht="15.75" customHeight="1">
      <c r="A114" s="761"/>
      <c r="B114" s="735"/>
      <c r="C114" s="738"/>
      <c r="D114" s="739"/>
      <c r="E114" s="743"/>
      <c r="F114" s="744"/>
      <c r="G114" s="745"/>
      <c r="H114" s="757"/>
      <c r="I114" s="758"/>
      <c r="J114" s="758"/>
      <c r="K114" s="758"/>
      <c r="L114" s="758"/>
      <c r="M114" s="758"/>
      <c r="N114" s="758"/>
      <c r="O114" s="759"/>
      <c r="P114" s="747"/>
      <c r="Q114" s="749"/>
      <c r="R114" s="490"/>
      <c r="S114" s="100" t="s">
        <v>208</v>
      </c>
      <c r="T114" s="4"/>
    </row>
    <row r="115" spans="1:20" ht="15.75" customHeight="1">
      <c r="A115" s="762">
        <v>42</v>
      </c>
      <c r="B115" s="734" t="str">
        <f>B113</f>
        <v>R４</v>
      </c>
      <c r="C115" s="736"/>
      <c r="D115" s="737"/>
      <c r="E115" s="740"/>
      <c r="F115" s="741"/>
      <c r="G115" s="742"/>
      <c r="H115" s="754"/>
      <c r="I115" s="755"/>
      <c r="J115" s="755"/>
      <c r="K115" s="755"/>
      <c r="L115" s="755"/>
      <c r="M115" s="755"/>
      <c r="N115" s="755"/>
      <c r="O115" s="756"/>
      <c r="P115" s="746"/>
      <c r="Q115" s="748" t="s">
        <v>67</v>
      </c>
      <c r="R115" s="490"/>
      <c r="S115" s="100" t="s">
        <v>209</v>
      </c>
      <c r="T115" s="4"/>
    </row>
    <row r="116" spans="1:20" ht="15.75" customHeight="1">
      <c r="A116" s="762"/>
      <c r="B116" s="735"/>
      <c r="C116" s="738"/>
      <c r="D116" s="739"/>
      <c r="E116" s="743"/>
      <c r="F116" s="744"/>
      <c r="G116" s="745"/>
      <c r="H116" s="757"/>
      <c r="I116" s="758"/>
      <c r="J116" s="758"/>
      <c r="K116" s="758"/>
      <c r="L116" s="758"/>
      <c r="M116" s="758"/>
      <c r="N116" s="758"/>
      <c r="O116" s="759"/>
      <c r="P116" s="747"/>
      <c r="Q116" s="749"/>
      <c r="R116" s="490"/>
      <c r="S116" s="100" t="s">
        <v>433</v>
      </c>
    </row>
    <row r="117" spans="1:20" ht="15.75" customHeight="1">
      <c r="A117" s="760">
        <v>43</v>
      </c>
      <c r="B117" s="734" t="str">
        <f t="shared" ref="B117" si="36">B115</f>
        <v>R４</v>
      </c>
      <c r="C117" s="736"/>
      <c r="D117" s="737"/>
      <c r="E117" s="740"/>
      <c r="F117" s="741"/>
      <c r="G117" s="742"/>
      <c r="H117" s="754"/>
      <c r="I117" s="755"/>
      <c r="J117" s="755"/>
      <c r="K117" s="755"/>
      <c r="L117" s="755"/>
      <c r="M117" s="755"/>
      <c r="N117" s="755"/>
      <c r="O117" s="756"/>
      <c r="P117" s="746"/>
      <c r="Q117" s="748" t="s">
        <v>67</v>
      </c>
      <c r="R117" s="490"/>
    </row>
    <row r="118" spans="1:20" ht="15.75" customHeight="1">
      <c r="A118" s="761"/>
      <c r="B118" s="735"/>
      <c r="C118" s="738"/>
      <c r="D118" s="739"/>
      <c r="E118" s="743"/>
      <c r="F118" s="744"/>
      <c r="G118" s="745"/>
      <c r="H118" s="757"/>
      <c r="I118" s="758"/>
      <c r="J118" s="758"/>
      <c r="K118" s="758"/>
      <c r="L118" s="758"/>
      <c r="M118" s="758"/>
      <c r="N118" s="758"/>
      <c r="O118" s="759"/>
      <c r="P118" s="747"/>
      <c r="Q118" s="749"/>
      <c r="R118" s="490"/>
    </row>
    <row r="119" spans="1:20" ht="15.75" customHeight="1">
      <c r="A119" s="762">
        <v>44</v>
      </c>
      <c r="B119" s="734" t="str">
        <f t="shared" ref="B119" si="37">B117</f>
        <v>R４</v>
      </c>
      <c r="C119" s="736"/>
      <c r="D119" s="737"/>
      <c r="E119" s="740"/>
      <c r="F119" s="741"/>
      <c r="G119" s="742"/>
      <c r="H119" s="754"/>
      <c r="I119" s="755"/>
      <c r="J119" s="755"/>
      <c r="K119" s="755"/>
      <c r="L119" s="755"/>
      <c r="M119" s="755"/>
      <c r="N119" s="755"/>
      <c r="O119" s="756"/>
      <c r="P119" s="746"/>
      <c r="Q119" s="748" t="s">
        <v>67</v>
      </c>
      <c r="R119" s="490"/>
    </row>
    <row r="120" spans="1:20" ht="15.75" customHeight="1">
      <c r="A120" s="762"/>
      <c r="B120" s="735"/>
      <c r="C120" s="738"/>
      <c r="D120" s="739"/>
      <c r="E120" s="743"/>
      <c r="F120" s="744"/>
      <c r="G120" s="745"/>
      <c r="H120" s="757"/>
      <c r="I120" s="758"/>
      <c r="J120" s="758"/>
      <c r="K120" s="758"/>
      <c r="L120" s="758"/>
      <c r="M120" s="758"/>
      <c r="N120" s="758"/>
      <c r="O120" s="759"/>
      <c r="P120" s="747"/>
      <c r="Q120" s="749"/>
      <c r="R120" s="490"/>
    </row>
    <row r="121" spans="1:20" ht="15.75" customHeight="1">
      <c r="A121" s="760">
        <v>45</v>
      </c>
      <c r="B121" s="734" t="str">
        <f t="shared" ref="B121" si="38">B119</f>
        <v>R４</v>
      </c>
      <c r="C121" s="736"/>
      <c r="D121" s="737"/>
      <c r="E121" s="740"/>
      <c r="F121" s="741"/>
      <c r="G121" s="742"/>
      <c r="H121" s="754"/>
      <c r="I121" s="755"/>
      <c r="J121" s="755"/>
      <c r="K121" s="755"/>
      <c r="L121" s="755"/>
      <c r="M121" s="755"/>
      <c r="N121" s="755"/>
      <c r="O121" s="756"/>
      <c r="P121" s="746"/>
      <c r="Q121" s="748" t="s">
        <v>67</v>
      </c>
      <c r="R121" s="490"/>
    </row>
    <row r="122" spans="1:20" ht="15.75" customHeight="1">
      <c r="A122" s="761"/>
      <c r="B122" s="735"/>
      <c r="C122" s="738"/>
      <c r="D122" s="739"/>
      <c r="E122" s="743"/>
      <c r="F122" s="744"/>
      <c r="G122" s="745"/>
      <c r="H122" s="757"/>
      <c r="I122" s="758"/>
      <c r="J122" s="758"/>
      <c r="K122" s="758"/>
      <c r="L122" s="758"/>
      <c r="M122" s="758"/>
      <c r="N122" s="758"/>
      <c r="O122" s="759"/>
      <c r="P122" s="747"/>
      <c r="Q122" s="749"/>
      <c r="R122" s="490"/>
    </row>
    <row r="123" spans="1:20" ht="15.75" customHeight="1">
      <c r="A123" s="762">
        <v>46</v>
      </c>
      <c r="B123" s="734" t="str">
        <f t="shared" ref="B123" si="39">B121</f>
        <v>R４</v>
      </c>
      <c r="C123" s="736"/>
      <c r="D123" s="737"/>
      <c r="E123" s="740"/>
      <c r="F123" s="741"/>
      <c r="G123" s="742"/>
      <c r="H123" s="754"/>
      <c r="I123" s="755"/>
      <c r="J123" s="755"/>
      <c r="K123" s="755"/>
      <c r="L123" s="755"/>
      <c r="M123" s="755"/>
      <c r="N123" s="755"/>
      <c r="O123" s="756"/>
      <c r="P123" s="746"/>
      <c r="Q123" s="748" t="s">
        <v>67</v>
      </c>
      <c r="R123" s="490"/>
    </row>
    <row r="124" spans="1:20" ht="15.75" customHeight="1">
      <c r="A124" s="762"/>
      <c r="B124" s="735"/>
      <c r="C124" s="738"/>
      <c r="D124" s="739"/>
      <c r="E124" s="743"/>
      <c r="F124" s="744"/>
      <c r="G124" s="745"/>
      <c r="H124" s="757"/>
      <c r="I124" s="758"/>
      <c r="J124" s="758"/>
      <c r="K124" s="758"/>
      <c r="L124" s="758"/>
      <c r="M124" s="758"/>
      <c r="N124" s="758"/>
      <c r="O124" s="759"/>
      <c r="P124" s="747"/>
      <c r="Q124" s="749"/>
      <c r="R124" s="490"/>
    </row>
    <row r="125" spans="1:20" ht="15.75" customHeight="1">
      <c r="A125" s="760">
        <v>47</v>
      </c>
      <c r="B125" s="734" t="str">
        <f t="shared" ref="B125" si="40">B123</f>
        <v>R４</v>
      </c>
      <c r="C125" s="736"/>
      <c r="D125" s="737"/>
      <c r="E125" s="740"/>
      <c r="F125" s="741"/>
      <c r="G125" s="742"/>
      <c r="H125" s="754"/>
      <c r="I125" s="755"/>
      <c r="J125" s="755"/>
      <c r="K125" s="755"/>
      <c r="L125" s="755"/>
      <c r="M125" s="755"/>
      <c r="N125" s="755"/>
      <c r="O125" s="756"/>
      <c r="P125" s="746"/>
      <c r="Q125" s="748" t="s">
        <v>67</v>
      </c>
      <c r="R125" s="490"/>
    </row>
    <row r="126" spans="1:20" ht="15.75" customHeight="1">
      <c r="A126" s="761"/>
      <c r="B126" s="735"/>
      <c r="C126" s="738"/>
      <c r="D126" s="739"/>
      <c r="E126" s="743"/>
      <c r="F126" s="744"/>
      <c r="G126" s="745"/>
      <c r="H126" s="757"/>
      <c r="I126" s="758"/>
      <c r="J126" s="758"/>
      <c r="K126" s="758"/>
      <c r="L126" s="758"/>
      <c r="M126" s="758"/>
      <c r="N126" s="758"/>
      <c r="O126" s="759"/>
      <c r="P126" s="747"/>
      <c r="Q126" s="749"/>
      <c r="R126" s="490"/>
    </row>
    <row r="127" spans="1:20" ht="15.75" customHeight="1">
      <c r="A127" s="762">
        <v>48</v>
      </c>
      <c r="B127" s="734" t="str">
        <f t="shared" ref="B127" si="41">B125</f>
        <v>R４</v>
      </c>
      <c r="C127" s="736"/>
      <c r="D127" s="737"/>
      <c r="E127" s="740"/>
      <c r="F127" s="741"/>
      <c r="G127" s="742"/>
      <c r="H127" s="754"/>
      <c r="I127" s="755"/>
      <c r="J127" s="755"/>
      <c r="K127" s="755"/>
      <c r="L127" s="755"/>
      <c r="M127" s="755"/>
      <c r="N127" s="755"/>
      <c r="O127" s="756"/>
      <c r="P127" s="746"/>
      <c r="Q127" s="748" t="s">
        <v>67</v>
      </c>
      <c r="R127" s="490"/>
    </row>
    <row r="128" spans="1:20" ht="15.75" customHeight="1">
      <c r="A128" s="762"/>
      <c r="B128" s="735"/>
      <c r="C128" s="738"/>
      <c r="D128" s="739"/>
      <c r="E128" s="743"/>
      <c r="F128" s="744"/>
      <c r="G128" s="745"/>
      <c r="H128" s="757"/>
      <c r="I128" s="758"/>
      <c r="J128" s="758"/>
      <c r="K128" s="758"/>
      <c r="L128" s="758"/>
      <c r="M128" s="758"/>
      <c r="N128" s="758"/>
      <c r="O128" s="759"/>
      <c r="P128" s="747"/>
      <c r="Q128" s="749"/>
      <c r="R128" s="490"/>
    </row>
    <row r="129" spans="1:18" ht="15.75" customHeight="1">
      <c r="A129" s="760">
        <v>49</v>
      </c>
      <c r="B129" s="734" t="str">
        <f t="shared" ref="B129" si="42">B127</f>
        <v>R４</v>
      </c>
      <c r="C129" s="736"/>
      <c r="D129" s="737"/>
      <c r="E129" s="740"/>
      <c r="F129" s="741"/>
      <c r="G129" s="742"/>
      <c r="H129" s="754"/>
      <c r="I129" s="755"/>
      <c r="J129" s="755"/>
      <c r="K129" s="755"/>
      <c r="L129" s="755"/>
      <c r="M129" s="755"/>
      <c r="N129" s="755"/>
      <c r="O129" s="756"/>
      <c r="P129" s="746"/>
      <c r="Q129" s="748" t="s">
        <v>67</v>
      </c>
      <c r="R129" s="490"/>
    </row>
    <row r="130" spans="1:18" ht="15.75" customHeight="1">
      <c r="A130" s="761"/>
      <c r="B130" s="735"/>
      <c r="C130" s="738"/>
      <c r="D130" s="739"/>
      <c r="E130" s="743"/>
      <c r="F130" s="744"/>
      <c r="G130" s="745"/>
      <c r="H130" s="757"/>
      <c r="I130" s="758"/>
      <c r="J130" s="758"/>
      <c r="K130" s="758"/>
      <c r="L130" s="758"/>
      <c r="M130" s="758"/>
      <c r="N130" s="758"/>
      <c r="O130" s="759"/>
      <c r="P130" s="747"/>
      <c r="Q130" s="749"/>
      <c r="R130" s="490"/>
    </row>
    <row r="131" spans="1:18" ht="15.75" customHeight="1">
      <c r="A131" s="762">
        <v>50</v>
      </c>
      <c r="B131" s="734" t="str">
        <f t="shared" ref="B131" si="43">B129</f>
        <v>R４</v>
      </c>
      <c r="C131" s="736"/>
      <c r="D131" s="737"/>
      <c r="E131" s="740"/>
      <c r="F131" s="741"/>
      <c r="G131" s="742"/>
      <c r="H131" s="754"/>
      <c r="I131" s="755"/>
      <c r="J131" s="755"/>
      <c r="K131" s="755"/>
      <c r="L131" s="755"/>
      <c r="M131" s="755"/>
      <c r="N131" s="755"/>
      <c r="O131" s="756"/>
      <c r="P131" s="746"/>
      <c r="Q131" s="748" t="s">
        <v>67</v>
      </c>
      <c r="R131" s="490"/>
    </row>
    <row r="132" spans="1:18" ht="15.75" customHeight="1">
      <c r="A132" s="762"/>
      <c r="B132" s="735"/>
      <c r="C132" s="738"/>
      <c r="D132" s="739"/>
      <c r="E132" s="743"/>
      <c r="F132" s="744"/>
      <c r="G132" s="745"/>
      <c r="H132" s="757"/>
      <c r="I132" s="758"/>
      <c r="J132" s="758"/>
      <c r="K132" s="758"/>
      <c r="L132" s="758"/>
      <c r="M132" s="758"/>
      <c r="N132" s="758"/>
      <c r="O132" s="759"/>
      <c r="P132" s="747"/>
      <c r="Q132" s="749"/>
      <c r="R132" s="490"/>
    </row>
    <row r="133" spans="1:18" ht="15.75" customHeight="1">
      <c r="A133" s="760">
        <v>51</v>
      </c>
      <c r="B133" s="734" t="str">
        <f t="shared" ref="B133" si="44">B131</f>
        <v>R４</v>
      </c>
      <c r="C133" s="736"/>
      <c r="D133" s="737"/>
      <c r="E133" s="740"/>
      <c r="F133" s="741"/>
      <c r="G133" s="742"/>
      <c r="H133" s="754"/>
      <c r="I133" s="755"/>
      <c r="J133" s="755"/>
      <c r="K133" s="755"/>
      <c r="L133" s="755"/>
      <c r="M133" s="755"/>
      <c r="N133" s="755"/>
      <c r="O133" s="756"/>
      <c r="P133" s="746"/>
      <c r="Q133" s="748" t="s">
        <v>67</v>
      </c>
      <c r="R133" s="490"/>
    </row>
    <row r="134" spans="1:18" ht="15.75" customHeight="1">
      <c r="A134" s="761"/>
      <c r="B134" s="735"/>
      <c r="C134" s="738"/>
      <c r="D134" s="739"/>
      <c r="E134" s="743"/>
      <c r="F134" s="744"/>
      <c r="G134" s="745"/>
      <c r="H134" s="757"/>
      <c r="I134" s="758"/>
      <c r="J134" s="758"/>
      <c r="K134" s="758"/>
      <c r="L134" s="758"/>
      <c r="M134" s="758"/>
      <c r="N134" s="758"/>
      <c r="O134" s="759"/>
      <c r="P134" s="747"/>
      <c r="Q134" s="749"/>
      <c r="R134" s="490"/>
    </row>
    <row r="135" spans="1:18" ht="15.75" customHeight="1">
      <c r="A135" s="762">
        <v>52</v>
      </c>
      <c r="B135" s="734" t="str">
        <f t="shared" ref="B135" si="45">B133</f>
        <v>R４</v>
      </c>
      <c r="C135" s="736"/>
      <c r="D135" s="737"/>
      <c r="E135" s="740"/>
      <c r="F135" s="741"/>
      <c r="G135" s="742"/>
      <c r="H135" s="754"/>
      <c r="I135" s="755"/>
      <c r="J135" s="755"/>
      <c r="K135" s="755"/>
      <c r="L135" s="755"/>
      <c r="M135" s="755"/>
      <c r="N135" s="755"/>
      <c r="O135" s="756"/>
      <c r="P135" s="746"/>
      <c r="Q135" s="748" t="s">
        <v>67</v>
      </c>
      <c r="R135" s="490"/>
    </row>
    <row r="136" spans="1:18" ht="15.75" customHeight="1">
      <c r="A136" s="762"/>
      <c r="B136" s="735"/>
      <c r="C136" s="738"/>
      <c r="D136" s="739"/>
      <c r="E136" s="743"/>
      <c r="F136" s="744"/>
      <c r="G136" s="745"/>
      <c r="H136" s="757"/>
      <c r="I136" s="758"/>
      <c r="J136" s="758"/>
      <c r="K136" s="758"/>
      <c r="L136" s="758"/>
      <c r="M136" s="758"/>
      <c r="N136" s="758"/>
      <c r="O136" s="759"/>
      <c r="P136" s="747"/>
      <c r="Q136" s="749"/>
      <c r="R136" s="490"/>
    </row>
    <row r="137" spans="1:18" ht="15.75" customHeight="1">
      <c r="A137" s="760">
        <v>53</v>
      </c>
      <c r="B137" s="734" t="str">
        <f t="shared" ref="B137" si="46">B135</f>
        <v>R４</v>
      </c>
      <c r="C137" s="736"/>
      <c r="D137" s="737"/>
      <c r="E137" s="740"/>
      <c r="F137" s="741"/>
      <c r="G137" s="742"/>
      <c r="H137" s="754"/>
      <c r="I137" s="755"/>
      <c r="J137" s="755"/>
      <c r="K137" s="755"/>
      <c r="L137" s="755"/>
      <c r="M137" s="755"/>
      <c r="N137" s="755"/>
      <c r="O137" s="756"/>
      <c r="P137" s="746"/>
      <c r="Q137" s="748" t="s">
        <v>67</v>
      </c>
      <c r="R137" s="490"/>
    </row>
    <row r="138" spans="1:18" ht="15.75" customHeight="1">
      <c r="A138" s="761"/>
      <c r="B138" s="735"/>
      <c r="C138" s="738"/>
      <c r="D138" s="739"/>
      <c r="E138" s="743"/>
      <c r="F138" s="744"/>
      <c r="G138" s="745"/>
      <c r="H138" s="757"/>
      <c r="I138" s="758"/>
      <c r="J138" s="758"/>
      <c r="K138" s="758"/>
      <c r="L138" s="758"/>
      <c r="M138" s="758"/>
      <c r="N138" s="758"/>
      <c r="O138" s="759"/>
      <c r="P138" s="747"/>
      <c r="Q138" s="749"/>
      <c r="R138" s="490"/>
    </row>
    <row r="139" spans="1:18" ht="15.75" customHeight="1">
      <c r="A139" s="762">
        <v>54</v>
      </c>
      <c r="B139" s="734" t="str">
        <f t="shared" ref="B139" si="47">B137</f>
        <v>R４</v>
      </c>
      <c r="C139" s="736"/>
      <c r="D139" s="737"/>
      <c r="E139" s="740"/>
      <c r="F139" s="741"/>
      <c r="G139" s="742"/>
      <c r="H139" s="754"/>
      <c r="I139" s="755"/>
      <c r="J139" s="755"/>
      <c r="K139" s="755"/>
      <c r="L139" s="755"/>
      <c r="M139" s="755"/>
      <c r="N139" s="755"/>
      <c r="O139" s="756"/>
      <c r="P139" s="746"/>
      <c r="Q139" s="748" t="s">
        <v>67</v>
      </c>
      <c r="R139" s="490"/>
    </row>
    <row r="140" spans="1:18" ht="15.75" customHeight="1">
      <c r="A140" s="762"/>
      <c r="B140" s="735"/>
      <c r="C140" s="738"/>
      <c r="D140" s="739"/>
      <c r="E140" s="743"/>
      <c r="F140" s="744"/>
      <c r="G140" s="745"/>
      <c r="H140" s="757"/>
      <c r="I140" s="758"/>
      <c r="J140" s="758"/>
      <c r="K140" s="758"/>
      <c r="L140" s="758"/>
      <c r="M140" s="758"/>
      <c r="N140" s="758"/>
      <c r="O140" s="759"/>
      <c r="P140" s="747"/>
      <c r="Q140" s="749"/>
      <c r="R140" s="490"/>
    </row>
    <row r="141" spans="1:18" ht="15.75" customHeight="1">
      <c r="A141" s="760">
        <v>55</v>
      </c>
      <c r="B141" s="734" t="str">
        <f t="shared" ref="B141" si="48">B139</f>
        <v>R４</v>
      </c>
      <c r="C141" s="736"/>
      <c r="D141" s="737"/>
      <c r="E141" s="740"/>
      <c r="F141" s="741"/>
      <c r="G141" s="742"/>
      <c r="H141" s="754"/>
      <c r="I141" s="755"/>
      <c r="J141" s="755"/>
      <c r="K141" s="755"/>
      <c r="L141" s="755"/>
      <c r="M141" s="755"/>
      <c r="N141" s="755"/>
      <c r="O141" s="756"/>
      <c r="P141" s="746"/>
      <c r="Q141" s="748" t="s">
        <v>67</v>
      </c>
      <c r="R141" s="490"/>
    </row>
    <row r="142" spans="1:18" ht="15.75" customHeight="1">
      <c r="A142" s="761"/>
      <c r="B142" s="735"/>
      <c r="C142" s="738"/>
      <c r="D142" s="739"/>
      <c r="E142" s="743"/>
      <c r="F142" s="744"/>
      <c r="G142" s="745"/>
      <c r="H142" s="757"/>
      <c r="I142" s="758"/>
      <c r="J142" s="758"/>
      <c r="K142" s="758"/>
      <c r="L142" s="758"/>
      <c r="M142" s="758"/>
      <c r="N142" s="758"/>
      <c r="O142" s="759"/>
      <c r="P142" s="747"/>
      <c r="Q142" s="749"/>
      <c r="R142" s="490"/>
    </row>
    <row r="143" spans="1:18" ht="15.75" customHeight="1">
      <c r="A143" s="762">
        <v>56</v>
      </c>
      <c r="B143" s="734" t="str">
        <f t="shared" ref="B143" si="49">B141</f>
        <v>R４</v>
      </c>
      <c r="C143" s="736"/>
      <c r="D143" s="737"/>
      <c r="E143" s="740"/>
      <c r="F143" s="741"/>
      <c r="G143" s="742"/>
      <c r="H143" s="754"/>
      <c r="I143" s="755"/>
      <c r="J143" s="755"/>
      <c r="K143" s="755"/>
      <c r="L143" s="755"/>
      <c r="M143" s="755"/>
      <c r="N143" s="755"/>
      <c r="O143" s="756"/>
      <c r="P143" s="746"/>
      <c r="Q143" s="748" t="s">
        <v>67</v>
      </c>
      <c r="R143" s="490"/>
    </row>
    <row r="144" spans="1:18" ht="15.75" customHeight="1">
      <c r="A144" s="762"/>
      <c r="B144" s="735"/>
      <c r="C144" s="738"/>
      <c r="D144" s="739"/>
      <c r="E144" s="743"/>
      <c r="F144" s="744"/>
      <c r="G144" s="745"/>
      <c r="H144" s="757"/>
      <c r="I144" s="758"/>
      <c r="J144" s="758"/>
      <c r="K144" s="758"/>
      <c r="L144" s="758"/>
      <c r="M144" s="758"/>
      <c r="N144" s="758"/>
      <c r="O144" s="759"/>
      <c r="P144" s="747"/>
      <c r="Q144" s="749"/>
      <c r="R144" s="490"/>
    </row>
    <row r="145" spans="1:18" ht="15.75" customHeight="1">
      <c r="A145" s="760">
        <v>57</v>
      </c>
      <c r="B145" s="734" t="str">
        <f t="shared" ref="B145" si="50">B143</f>
        <v>R４</v>
      </c>
      <c r="C145" s="736"/>
      <c r="D145" s="737"/>
      <c r="E145" s="740"/>
      <c r="F145" s="741"/>
      <c r="G145" s="742"/>
      <c r="H145" s="754"/>
      <c r="I145" s="755"/>
      <c r="J145" s="755"/>
      <c r="K145" s="755"/>
      <c r="L145" s="755"/>
      <c r="M145" s="755"/>
      <c r="N145" s="755"/>
      <c r="O145" s="756"/>
      <c r="P145" s="746"/>
      <c r="Q145" s="748" t="s">
        <v>67</v>
      </c>
      <c r="R145" s="490"/>
    </row>
    <row r="146" spans="1:18" ht="15.75" customHeight="1">
      <c r="A146" s="761"/>
      <c r="B146" s="735"/>
      <c r="C146" s="738"/>
      <c r="D146" s="739"/>
      <c r="E146" s="743"/>
      <c r="F146" s="744"/>
      <c r="G146" s="745"/>
      <c r="H146" s="757"/>
      <c r="I146" s="758"/>
      <c r="J146" s="758"/>
      <c r="K146" s="758"/>
      <c r="L146" s="758"/>
      <c r="M146" s="758"/>
      <c r="N146" s="758"/>
      <c r="O146" s="759"/>
      <c r="P146" s="747"/>
      <c r="Q146" s="749"/>
      <c r="R146" s="490"/>
    </row>
    <row r="147" spans="1:18" ht="15.75" customHeight="1">
      <c r="A147" s="762">
        <v>58</v>
      </c>
      <c r="B147" s="734" t="str">
        <f t="shared" ref="B147" si="51">B145</f>
        <v>R４</v>
      </c>
      <c r="C147" s="736"/>
      <c r="D147" s="737"/>
      <c r="E147" s="740"/>
      <c r="F147" s="741"/>
      <c r="G147" s="742"/>
      <c r="H147" s="754"/>
      <c r="I147" s="755"/>
      <c r="J147" s="755"/>
      <c r="K147" s="755"/>
      <c r="L147" s="755"/>
      <c r="M147" s="755"/>
      <c r="N147" s="755"/>
      <c r="O147" s="756"/>
      <c r="P147" s="746"/>
      <c r="Q147" s="748" t="s">
        <v>67</v>
      </c>
      <c r="R147" s="490"/>
    </row>
    <row r="148" spans="1:18" ht="15.75" customHeight="1">
      <c r="A148" s="762"/>
      <c r="B148" s="735"/>
      <c r="C148" s="738"/>
      <c r="D148" s="739"/>
      <c r="E148" s="743"/>
      <c r="F148" s="744"/>
      <c r="G148" s="745"/>
      <c r="H148" s="757"/>
      <c r="I148" s="758"/>
      <c r="J148" s="758"/>
      <c r="K148" s="758"/>
      <c r="L148" s="758"/>
      <c r="M148" s="758"/>
      <c r="N148" s="758"/>
      <c r="O148" s="759"/>
      <c r="P148" s="747"/>
      <c r="Q148" s="749"/>
      <c r="R148" s="490"/>
    </row>
    <row r="149" spans="1:18" ht="15.75" customHeight="1">
      <c r="A149" s="760">
        <v>59</v>
      </c>
      <c r="B149" s="734" t="str">
        <f t="shared" ref="B149" si="52">B147</f>
        <v>R４</v>
      </c>
      <c r="C149" s="736"/>
      <c r="D149" s="737"/>
      <c r="E149" s="740"/>
      <c r="F149" s="741"/>
      <c r="G149" s="742"/>
      <c r="H149" s="754"/>
      <c r="I149" s="755"/>
      <c r="J149" s="755"/>
      <c r="K149" s="755"/>
      <c r="L149" s="755"/>
      <c r="M149" s="755"/>
      <c r="N149" s="755"/>
      <c r="O149" s="756"/>
      <c r="P149" s="746"/>
      <c r="Q149" s="748" t="s">
        <v>67</v>
      </c>
      <c r="R149" s="490"/>
    </row>
    <row r="150" spans="1:18" ht="15.75" customHeight="1">
      <c r="A150" s="761"/>
      <c r="B150" s="735"/>
      <c r="C150" s="738"/>
      <c r="D150" s="739"/>
      <c r="E150" s="743"/>
      <c r="F150" s="744"/>
      <c r="G150" s="745"/>
      <c r="H150" s="757"/>
      <c r="I150" s="758"/>
      <c r="J150" s="758"/>
      <c r="K150" s="758"/>
      <c r="L150" s="758"/>
      <c r="M150" s="758"/>
      <c r="N150" s="758"/>
      <c r="O150" s="759"/>
      <c r="P150" s="747"/>
      <c r="Q150" s="749"/>
      <c r="R150" s="490"/>
    </row>
    <row r="151" spans="1:18" ht="15.75" customHeight="1">
      <c r="A151" s="684">
        <v>60</v>
      </c>
      <c r="B151" s="734" t="str">
        <f t="shared" ref="B151" si="53">B149</f>
        <v>R４</v>
      </c>
      <c r="C151" s="736"/>
      <c r="D151" s="737"/>
      <c r="E151" s="740"/>
      <c r="F151" s="741"/>
      <c r="G151" s="742"/>
      <c r="H151" s="754"/>
      <c r="I151" s="755"/>
      <c r="J151" s="755"/>
      <c r="K151" s="755"/>
      <c r="L151" s="755"/>
      <c r="M151" s="755"/>
      <c r="N151" s="755"/>
      <c r="O151" s="756"/>
      <c r="P151" s="746"/>
      <c r="Q151" s="748" t="s">
        <v>67</v>
      </c>
      <c r="R151" s="490"/>
    </row>
    <row r="152" spans="1:18" ht="15.75" customHeight="1">
      <c r="A152" s="682"/>
      <c r="B152" s="735"/>
      <c r="C152" s="738"/>
      <c r="D152" s="739"/>
      <c r="E152" s="743"/>
      <c r="F152" s="744"/>
      <c r="G152" s="745"/>
      <c r="H152" s="757"/>
      <c r="I152" s="758"/>
      <c r="J152" s="758"/>
      <c r="K152" s="758"/>
      <c r="L152" s="758"/>
      <c r="M152" s="758"/>
      <c r="N152" s="758"/>
      <c r="O152" s="759"/>
      <c r="P152" s="747"/>
      <c r="Q152" s="749"/>
      <c r="R152" s="490"/>
    </row>
    <row r="153" spans="1:18" ht="15.75" customHeight="1">
      <c r="A153" s="130" t="s">
        <v>27</v>
      </c>
      <c r="B153" s="752" t="s">
        <v>307</v>
      </c>
      <c r="C153" s="753"/>
      <c r="D153" s="753"/>
      <c r="E153" s="753"/>
      <c r="F153" s="753"/>
      <c r="G153" s="753"/>
      <c r="H153" s="753"/>
      <c r="I153" s="753"/>
      <c r="J153" s="753"/>
      <c r="K153" s="753"/>
      <c r="L153" s="753"/>
      <c r="M153" s="753"/>
      <c r="N153" s="753"/>
      <c r="O153" s="753"/>
      <c r="P153" s="753"/>
      <c r="Q153" s="563"/>
      <c r="R153" s="490"/>
    </row>
    <row r="154" spans="1:18" ht="15.75" customHeight="1">
      <c r="A154" s="130" t="s">
        <v>28</v>
      </c>
      <c r="B154" s="732" t="s">
        <v>475</v>
      </c>
      <c r="C154" s="732"/>
      <c r="D154" s="732"/>
      <c r="E154" s="732"/>
      <c r="F154" s="732"/>
      <c r="G154" s="732"/>
      <c r="H154" s="732"/>
      <c r="I154" s="732"/>
      <c r="J154" s="732"/>
      <c r="K154" s="732"/>
      <c r="L154" s="732"/>
      <c r="M154" s="732"/>
      <c r="N154" s="732"/>
      <c r="O154" s="732"/>
      <c r="P154" s="732"/>
      <c r="Q154" s="732"/>
      <c r="R154" s="490"/>
    </row>
    <row r="155" spans="1:18" ht="15.75" customHeight="1">
      <c r="A155" s="130"/>
      <c r="B155" s="732"/>
      <c r="C155" s="732"/>
      <c r="D155" s="732"/>
      <c r="E155" s="732"/>
      <c r="F155" s="732"/>
      <c r="G155" s="732"/>
      <c r="H155" s="732"/>
      <c r="I155" s="732"/>
      <c r="J155" s="732"/>
      <c r="K155" s="732"/>
      <c r="L155" s="732"/>
      <c r="M155" s="732"/>
      <c r="N155" s="732"/>
      <c r="O155" s="732"/>
      <c r="P155" s="732"/>
      <c r="Q155" s="732"/>
      <c r="R155" s="490"/>
    </row>
    <row r="156" spans="1:18" ht="15.75" customHeight="1">
      <c r="R156" s="490"/>
    </row>
    <row r="157" spans="1:18">
      <c r="R157" s="417"/>
    </row>
    <row r="158" spans="1:18">
      <c r="R158" s="417"/>
    </row>
    <row r="159" spans="1:18" ht="15.75" customHeight="1"/>
  </sheetData>
  <mergeCells count="519">
    <mergeCell ref="B153:P153"/>
    <mergeCell ref="B154:Q155"/>
    <mergeCell ref="Q149:Q150"/>
    <mergeCell ref="E150:G150"/>
    <mergeCell ref="A151:A152"/>
    <mergeCell ref="B151:B152"/>
    <mergeCell ref="C151:D152"/>
    <mergeCell ref="E151:G151"/>
    <mergeCell ref="H151:O152"/>
    <mergeCell ref="P151:P152"/>
    <mergeCell ref="Q151:Q152"/>
    <mergeCell ref="E152:G152"/>
    <mergeCell ref="A149:A150"/>
    <mergeCell ref="B149:B150"/>
    <mergeCell ref="C149:D150"/>
    <mergeCell ref="E149:G149"/>
    <mergeCell ref="H149:O150"/>
    <mergeCell ref="P149:P150"/>
    <mergeCell ref="Q145:Q146"/>
    <mergeCell ref="E146:G146"/>
    <mergeCell ref="A147:A148"/>
    <mergeCell ref="B147:B148"/>
    <mergeCell ref="C147:D148"/>
    <mergeCell ref="E147:G147"/>
    <mergeCell ref="H147:O148"/>
    <mergeCell ref="P147:P148"/>
    <mergeCell ref="Q147:Q148"/>
    <mergeCell ref="E148:G148"/>
    <mergeCell ref="A145:A146"/>
    <mergeCell ref="B145:B146"/>
    <mergeCell ref="C145:D146"/>
    <mergeCell ref="E145:G145"/>
    <mergeCell ref="H145:O146"/>
    <mergeCell ref="P145:P146"/>
    <mergeCell ref="Q141:Q142"/>
    <mergeCell ref="E142:G142"/>
    <mergeCell ref="A143:A144"/>
    <mergeCell ref="B143:B144"/>
    <mergeCell ref="C143:D144"/>
    <mergeCell ref="E143:G143"/>
    <mergeCell ref="H143:O144"/>
    <mergeCell ref="P143:P144"/>
    <mergeCell ref="Q143:Q144"/>
    <mergeCell ref="E144:G144"/>
    <mergeCell ref="A141:A142"/>
    <mergeCell ref="B141:B142"/>
    <mergeCell ref="C141:D142"/>
    <mergeCell ref="E141:G141"/>
    <mergeCell ref="H141:O142"/>
    <mergeCell ref="P141:P142"/>
    <mergeCell ref="Q137:Q138"/>
    <mergeCell ref="E138:G138"/>
    <mergeCell ref="A139:A140"/>
    <mergeCell ref="B139:B140"/>
    <mergeCell ref="C139:D140"/>
    <mergeCell ref="E139:G139"/>
    <mergeCell ref="H139:O140"/>
    <mergeCell ref="P139:P140"/>
    <mergeCell ref="Q139:Q140"/>
    <mergeCell ref="E140:G140"/>
    <mergeCell ref="A137:A138"/>
    <mergeCell ref="B137:B138"/>
    <mergeCell ref="C137:D138"/>
    <mergeCell ref="E137:G137"/>
    <mergeCell ref="H137:O138"/>
    <mergeCell ref="P137:P138"/>
    <mergeCell ref="Q133:Q134"/>
    <mergeCell ref="E134:G134"/>
    <mergeCell ref="A135:A136"/>
    <mergeCell ref="B135:B136"/>
    <mergeCell ref="C135:D136"/>
    <mergeCell ref="E135:G135"/>
    <mergeCell ref="H135:O136"/>
    <mergeCell ref="P135:P136"/>
    <mergeCell ref="Q135:Q136"/>
    <mergeCell ref="E136:G136"/>
    <mergeCell ref="A133:A134"/>
    <mergeCell ref="B133:B134"/>
    <mergeCell ref="C133:D134"/>
    <mergeCell ref="E133:G133"/>
    <mergeCell ref="H133:O134"/>
    <mergeCell ref="P133:P134"/>
    <mergeCell ref="Q129:Q130"/>
    <mergeCell ref="E130:G130"/>
    <mergeCell ref="A131:A132"/>
    <mergeCell ref="B131:B132"/>
    <mergeCell ref="C131:D132"/>
    <mergeCell ref="E131:G131"/>
    <mergeCell ref="H131:O132"/>
    <mergeCell ref="P131:P132"/>
    <mergeCell ref="Q131:Q132"/>
    <mergeCell ref="E132:G132"/>
    <mergeCell ref="A129:A130"/>
    <mergeCell ref="B129:B130"/>
    <mergeCell ref="C129:D130"/>
    <mergeCell ref="E129:G129"/>
    <mergeCell ref="H129:O130"/>
    <mergeCell ref="P129:P130"/>
    <mergeCell ref="Q125:Q126"/>
    <mergeCell ref="E126:G126"/>
    <mergeCell ref="A127:A128"/>
    <mergeCell ref="B127:B128"/>
    <mergeCell ref="C127:D128"/>
    <mergeCell ref="E127:G127"/>
    <mergeCell ref="H127:O128"/>
    <mergeCell ref="P127:P128"/>
    <mergeCell ref="Q127:Q128"/>
    <mergeCell ref="E128:G128"/>
    <mergeCell ref="A125:A126"/>
    <mergeCell ref="B125:B126"/>
    <mergeCell ref="C125:D126"/>
    <mergeCell ref="E125:G125"/>
    <mergeCell ref="H125:O126"/>
    <mergeCell ref="P125:P126"/>
    <mergeCell ref="Q121:Q122"/>
    <mergeCell ref="E122:G122"/>
    <mergeCell ref="A123:A124"/>
    <mergeCell ref="B123:B124"/>
    <mergeCell ref="C123:D124"/>
    <mergeCell ref="E123:G123"/>
    <mergeCell ref="H123:O124"/>
    <mergeCell ref="P123:P124"/>
    <mergeCell ref="Q123:Q124"/>
    <mergeCell ref="E124:G124"/>
    <mergeCell ref="A121:A122"/>
    <mergeCell ref="B121:B122"/>
    <mergeCell ref="C121:D122"/>
    <mergeCell ref="E121:G121"/>
    <mergeCell ref="H121:O122"/>
    <mergeCell ref="P121:P122"/>
    <mergeCell ref="Q117:Q118"/>
    <mergeCell ref="E118:G118"/>
    <mergeCell ref="A119:A120"/>
    <mergeCell ref="B119:B120"/>
    <mergeCell ref="C119:D120"/>
    <mergeCell ref="E119:G119"/>
    <mergeCell ref="H119:O120"/>
    <mergeCell ref="P119:P120"/>
    <mergeCell ref="Q119:Q120"/>
    <mergeCell ref="E120:G120"/>
    <mergeCell ref="A117:A118"/>
    <mergeCell ref="B117:B118"/>
    <mergeCell ref="C117:D118"/>
    <mergeCell ref="E117:G117"/>
    <mergeCell ref="H117:O118"/>
    <mergeCell ref="P117:P118"/>
    <mergeCell ref="Q113:Q114"/>
    <mergeCell ref="E114:G114"/>
    <mergeCell ref="A115:A116"/>
    <mergeCell ref="B115:B116"/>
    <mergeCell ref="C115:D116"/>
    <mergeCell ref="E115:G115"/>
    <mergeCell ref="H115:O116"/>
    <mergeCell ref="P115:P116"/>
    <mergeCell ref="Q115:Q116"/>
    <mergeCell ref="E116:G116"/>
    <mergeCell ref="A113:A114"/>
    <mergeCell ref="B113:B114"/>
    <mergeCell ref="C113:D114"/>
    <mergeCell ref="E113:G113"/>
    <mergeCell ref="H113:O114"/>
    <mergeCell ref="P113:P114"/>
    <mergeCell ref="C111:D112"/>
    <mergeCell ref="E111:G111"/>
    <mergeCell ref="H111:O112"/>
    <mergeCell ref="P111:Q111"/>
    <mergeCell ref="E112:G112"/>
    <mergeCell ref="P112:Q112"/>
    <mergeCell ref="B101:P101"/>
    <mergeCell ref="B102:Q103"/>
    <mergeCell ref="A105:F105"/>
    <mergeCell ref="A106:E106"/>
    <mergeCell ref="A107:Q107"/>
    <mergeCell ref="H108:J108"/>
    <mergeCell ref="K108:Q108"/>
    <mergeCell ref="Q97:Q98"/>
    <mergeCell ref="E98:G98"/>
    <mergeCell ref="A99:A100"/>
    <mergeCell ref="B99:B100"/>
    <mergeCell ref="C99:D100"/>
    <mergeCell ref="E99:G99"/>
    <mergeCell ref="H99:O100"/>
    <mergeCell ref="P99:P100"/>
    <mergeCell ref="Q99:Q100"/>
    <mergeCell ref="E100:G100"/>
    <mergeCell ref="A97:A98"/>
    <mergeCell ref="B97:B98"/>
    <mergeCell ref="C97:D98"/>
    <mergeCell ref="E97:G97"/>
    <mergeCell ref="H97:O98"/>
    <mergeCell ref="P97:P98"/>
    <mergeCell ref="Q93:Q94"/>
    <mergeCell ref="E94:G94"/>
    <mergeCell ref="A95:A96"/>
    <mergeCell ref="B95:B96"/>
    <mergeCell ref="C95:D96"/>
    <mergeCell ref="E95:G95"/>
    <mergeCell ref="H95:O96"/>
    <mergeCell ref="P95:P96"/>
    <mergeCell ref="Q95:Q96"/>
    <mergeCell ref="E96:G96"/>
    <mergeCell ref="A93:A94"/>
    <mergeCell ref="B93:B94"/>
    <mergeCell ref="C93:D94"/>
    <mergeCell ref="E93:G93"/>
    <mergeCell ref="H93:O94"/>
    <mergeCell ref="P93:P94"/>
    <mergeCell ref="Q89:Q90"/>
    <mergeCell ref="E90:G90"/>
    <mergeCell ref="A91:A92"/>
    <mergeCell ref="B91:B92"/>
    <mergeCell ref="C91:D92"/>
    <mergeCell ref="E91:G91"/>
    <mergeCell ref="H91:O92"/>
    <mergeCell ref="P91:P92"/>
    <mergeCell ref="Q91:Q92"/>
    <mergeCell ref="E92:G92"/>
    <mergeCell ref="A89:A90"/>
    <mergeCell ref="B89:B90"/>
    <mergeCell ref="C89:D90"/>
    <mergeCell ref="E89:G89"/>
    <mergeCell ref="H89:O90"/>
    <mergeCell ref="P89:P90"/>
    <mergeCell ref="Q85:Q86"/>
    <mergeCell ref="E86:G86"/>
    <mergeCell ref="A87:A88"/>
    <mergeCell ref="B87:B88"/>
    <mergeCell ref="C87:D88"/>
    <mergeCell ref="E87:G87"/>
    <mergeCell ref="H87:O88"/>
    <mergeCell ref="P87:P88"/>
    <mergeCell ref="Q87:Q88"/>
    <mergeCell ref="E88:G88"/>
    <mergeCell ref="A85:A86"/>
    <mergeCell ref="B85:B86"/>
    <mergeCell ref="C85:D86"/>
    <mergeCell ref="E85:G85"/>
    <mergeCell ref="H85:O86"/>
    <mergeCell ref="P85:P86"/>
    <mergeCell ref="Q81:Q82"/>
    <mergeCell ref="E82:G82"/>
    <mergeCell ref="A83:A84"/>
    <mergeCell ref="B83:B84"/>
    <mergeCell ref="C83:D84"/>
    <mergeCell ref="E83:G83"/>
    <mergeCell ref="H83:O84"/>
    <mergeCell ref="P83:P84"/>
    <mergeCell ref="Q83:Q84"/>
    <mergeCell ref="E84:G84"/>
    <mergeCell ref="A81:A82"/>
    <mergeCell ref="B81:B82"/>
    <mergeCell ref="C81:D82"/>
    <mergeCell ref="E81:G81"/>
    <mergeCell ref="H81:O82"/>
    <mergeCell ref="P81:P82"/>
    <mergeCell ref="Q77:Q78"/>
    <mergeCell ref="E78:G78"/>
    <mergeCell ref="A79:A80"/>
    <mergeCell ref="B79:B80"/>
    <mergeCell ref="C79:D80"/>
    <mergeCell ref="E79:G79"/>
    <mergeCell ref="H79:O80"/>
    <mergeCell ref="P79:P80"/>
    <mergeCell ref="Q79:Q80"/>
    <mergeCell ref="E80:G80"/>
    <mergeCell ref="A77:A78"/>
    <mergeCell ref="B77:B78"/>
    <mergeCell ref="C77:D78"/>
    <mergeCell ref="E77:G77"/>
    <mergeCell ref="H77:O78"/>
    <mergeCell ref="P77:P78"/>
    <mergeCell ref="Q73:Q74"/>
    <mergeCell ref="E74:G74"/>
    <mergeCell ref="A75:A76"/>
    <mergeCell ref="B75:B76"/>
    <mergeCell ref="C75:D76"/>
    <mergeCell ref="E75:G75"/>
    <mergeCell ref="H75:O76"/>
    <mergeCell ref="P75:P76"/>
    <mergeCell ref="Q75:Q76"/>
    <mergeCell ref="E76:G76"/>
    <mergeCell ref="A73:A74"/>
    <mergeCell ref="B73:B74"/>
    <mergeCell ref="C73:D74"/>
    <mergeCell ref="E73:G73"/>
    <mergeCell ref="H73:O74"/>
    <mergeCell ref="P73:P74"/>
    <mergeCell ref="Q69:Q70"/>
    <mergeCell ref="E70:G70"/>
    <mergeCell ref="A71:A72"/>
    <mergeCell ref="B71:B72"/>
    <mergeCell ref="C71:D72"/>
    <mergeCell ref="E71:G71"/>
    <mergeCell ref="H71:O72"/>
    <mergeCell ref="P71:P72"/>
    <mergeCell ref="Q71:Q72"/>
    <mergeCell ref="E72:G72"/>
    <mergeCell ref="A69:A70"/>
    <mergeCell ref="B69:B70"/>
    <mergeCell ref="C69:D70"/>
    <mergeCell ref="E69:G69"/>
    <mergeCell ref="H69:O70"/>
    <mergeCell ref="P69:P70"/>
    <mergeCell ref="Q65:Q66"/>
    <mergeCell ref="E66:G66"/>
    <mergeCell ref="A67:A68"/>
    <mergeCell ref="B67:B68"/>
    <mergeCell ref="C67:D68"/>
    <mergeCell ref="E67:G67"/>
    <mergeCell ref="H67:O68"/>
    <mergeCell ref="P67:P68"/>
    <mergeCell ref="Q67:Q68"/>
    <mergeCell ref="E68:G68"/>
    <mergeCell ref="A65:A66"/>
    <mergeCell ref="B65:B66"/>
    <mergeCell ref="C65:D66"/>
    <mergeCell ref="E65:G65"/>
    <mergeCell ref="H65:O66"/>
    <mergeCell ref="P65:P66"/>
    <mergeCell ref="Q61:Q62"/>
    <mergeCell ref="E62:G62"/>
    <mergeCell ref="A63:A64"/>
    <mergeCell ref="B63:B64"/>
    <mergeCell ref="C63:D64"/>
    <mergeCell ref="E63:G63"/>
    <mergeCell ref="H63:O64"/>
    <mergeCell ref="P63:P64"/>
    <mergeCell ref="Q63:Q64"/>
    <mergeCell ref="E64:G64"/>
    <mergeCell ref="A61:A62"/>
    <mergeCell ref="B61:B62"/>
    <mergeCell ref="C61:D62"/>
    <mergeCell ref="E61:G61"/>
    <mergeCell ref="H61:O62"/>
    <mergeCell ref="P61:P62"/>
    <mergeCell ref="A55:Q55"/>
    <mergeCell ref="H56:J56"/>
    <mergeCell ref="K56:Q56"/>
    <mergeCell ref="C59:D60"/>
    <mergeCell ref="E59:G59"/>
    <mergeCell ref="H59:O60"/>
    <mergeCell ref="P59:Q59"/>
    <mergeCell ref="E60:G60"/>
    <mergeCell ref="P60:Q60"/>
    <mergeCell ref="Q47:Q48"/>
    <mergeCell ref="E48:G48"/>
    <mergeCell ref="B49:P49"/>
    <mergeCell ref="B50:Q51"/>
    <mergeCell ref="A53:F53"/>
    <mergeCell ref="A54:E54"/>
    <mergeCell ref="A47:A48"/>
    <mergeCell ref="B47:B48"/>
    <mergeCell ref="C47:D48"/>
    <mergeCell ref="E47:G47"/>
    <mergeCell ref="H47:O48"/>
    <mergeCell ref="P47:P48"/>
    <mergeCell ref="Q43:Q44"/>
    <mergeCell ref="E44:G44"/>
    <mergeCell ref="A45:A46"/>
    <mergeCell ref="B45:B46"/>
    <mergeCell ref="C45:D46"/>
    <mergeCell ref="E45:G45"/>
    <mergeCell ref="H45:O46"/>
    <mergeCell ref="P45:P46"/>
    <mergeCell ref="Q45:Q46"/>
    <mergeCell ref="E46:G46"/>
    <mergeCell ref="A43:A44"/>
    <mergeCell ref="B43:B44"/>
    <mergeCell ref="C43:D44"/>
    <mergeCell ref="E43:G43"/>
    <mergeCell ref="H43:O44"/>
    <mergeCell ref="P43:P44"/>
    <mergeCell ref="Q39:Q40"/>
    <mergeCell ref="E40:G40"/>
    <mergeCell ref="A41:A42"/>
    <mergeCell ref="B41:B42"/>
    <mergeCell ref="C41:D42"/>
    <mergeCell ref="E41:G41"/>
    <mergeCell ref="H41:O42"/>
    <mergeCell ref="P41:P42"/>
    <mergeCell ref="Q41:Q42"/>
    <mergeCell ref="E42:G42"/>
    <mergeCell ref="A39:A40"/>
    <mergeCell ref="B39:B40"/>
    <mergeCell ref="C39:D40"/>
    <mergeCell ref="E39:G39"/>
    <mergeCell ref="H39:O40"/>
    <mergeCell ref="P39:P40"/>
    <mergeCell ref="Q35:Q36"/>
    <mergeCell ref="E36:G36"/>
    <mergeCell ref="A37:A38"/>
    <mergeCell ref="B37:B38"/>
    <mergeCell ref="C37:D38"/>
    <mergeCell ref="E37:G37"/>
    <mergeCell ref="H37:O38"/>
    <mergeCell ref="P37:P38"/>
    <mergeCell ref="Q37:Q38"/>
    <mergeCell ref="E38:G38"/>
    <mergeCell ref="A35:A36"/>
    <mergeCell ref="B35:B36"/>
    <mergeCell ref="C35:D36"/>
    <mergeCell ref="E35:G35"/>
    <mergeCell ref="H35:O36"/>
    <mergeCell ref="P35:P36"/>
    <mergeCell ref="Q31:Q32"/>
    <mergeCell ref="E32:G32"/>
    <mergeCell ref="A33:A34"/>
    <mergeCell ref="B33:B34"/>
    <mergeCell ref="C33:D34"/>
    <mergeCell ref="E33:G33"/>
    <mergeCell ref="H33:O34"/>
    <mergeCell ref="P33:P34"/>
    <mergeCell ref="Q33:Q34"/>
    <mergeCell ref="E34:G34"/>
    <mergeCell ref="A31:A32"/>
    <mergeCell ref="B31:B32"/>
    <mergeCell ref="C31:D32"/>
    <mergeCell ref="E31:G31"/>
    <mergeCell ref="H31:O32"/>
    <mergeCell ref="P31:P32"/>
    <mergeCell ref="Q27:Q28"/>
    <mergeCell ref="E28:G28"/>
    <mergeCell ref="A29:A30"/>
    <mergeCell ref="B29:B30"/>
    <mergeCell ref="C29:D30"/>
    <mergeCell ref="E29:G29"/>
    <mergeCell ref="H29:O30"/>
    <mergeCell ref="P29:P30"/>
    <mergeCell ref="Q29:Q30"/>
    <mergeCell ref="E30:G30"/>
    <mergeCell ref="A27:A28"/>
    <mergeCell ref="B27:B28"/>
    <mergeCell ref="C27:D28"/>
    <mergeCell ref="E27:G27"/>
    <mergeCell ref="H27:O28"/>
    <mergeCell ref="P27:P28"/>
    <mergeCell ref="Q23:Q24"/>
    <mergeCell ref="E24:G24"/>
    <mergeCell ref="A25:A26"/>
    <mergeCell ref="B25:B26"/>
    <mergeCell ref="C25:D26"/>
    <mergeCell ref="E25:G25"/>
    <mergeCell ref="H25:O26"/>
    <mergeCell ref="P25:P26"/>
    <mergeCell ref="Q25:Q26"/>
    <mergeCell ref="E26:G26"/>
    <mergeCell ref="A23:A24"/>
    <mergeCell ref="B23:B24"/>
    <mergeCell ref="C23:D24"/>
    <mergeCell ref="E23:G23"/>
    <mergeCell ref="H23:O24"/>
    <mergeCell ref="P23:P24"/>
    <mergeCell ref="Q19:Q20"/>
    <mergeCell ref="E20:G20"/>
    <mergeCell ref="A21:A22"/>
    <mergeCell ref="B21:B22"/>
    <mergeCell ref="C21:D22"/>
    <mergeCell ref="E21:G21"/>
    <mergeCell ref="H21:O22"/>
    <mergeCell ref="P21:P22"/>
    <mergeCell ref="Q21:Q22"/>
    <mergeCell ref="E22:G22"/>
    <mergeCell ref="A19:A20"/>
    <mergeCell ref="B19:B20"/>
    <mergeCell ref="C19:D20"/>
    <mergeCell ref="E19:G19"/>
    <mergeCell ref="H19:O20"/>
    <mergeCell ref="P19:P20"/>
    <mergeCell ref="Q15:Q16"/>
    <mergeCell ref="E16:G16"/>
    <mergeCell ref="A17:A18"/>
    <mergeCell ref="B17:B18"/>
    <mergeCell ref="C17:D18"/>
    <mergeCell ref="E17:G17"/>
    <mergeCell ref="H17:O18"/>
    <mergeCell ref="P17:P18"/>
    <mergeCell ref="Q17:Q18"/>
    <mergeCell ref="E18:G18"/>
    <mergeCell ref="A15:A16"/>
    <mergeCell ref="B15:B16"/>
    <mergeCell ref="C15:D16"/>
    <mergeCell ref="E15:G15"/>
    <mergeCell ref="H15:O16"/>
    <mergeCell ref="P15:P16"/>
    <mergeCell ref="A13:A14"/>
    <mergeCell ref="B13:B14"/>
    <mergeCell ref="C13:D14"/>
    <mergeCell ref="E13:G13"/>
    <mergeCell ref="H13:O14"/>
    <mergeCell ref="P13:P14"/>
    <mergeCell ref="Q13:Q14"/>
    <mergeCell ref="E14:G14"/>
    <mergeCell ref="A11:A12"/>
    <mergeCell ref="B11:B12"/>
    <mergeCell ref="C11:D12"/>
    <mergeCell ref="E11:G11"/>
    <mergeCell ref="H11:O12"/>
    <mergeCell ref="P11:P12"/>
    <mergeCell ref="A9:A10"/>
    <mergeCell ref="B9:B10"/>
    <mergeCell ref="C9:D10"/>
    <mergeCell ref="E9:G9"/>
    <mergeCell ref="H9:O10"/>
    <mergeCell ref="P9:P10"/>
    <mergeCell ref="Q9:Q10"/>
    <mergeCell ref="E10:G10"/>
    <mergeCell ref="Q11:Q12"/>
    <mergeCell ref="E12:G12"/>
    <mergeCell ref="A1:F1"/>
    <mergeCell ref="A2:E2"/>
    <mergeCell ref="A3:Q3"/>
    <mergeCell ref="H4:J4"/>
    <mergeCell ref="K4:Q4"/>
    <mergeCell ref="C7:D8"/>
    <mergeCell ref="E7:G7"/>
    <mergeCell ref="H7:O8"/>
    <mergeCell ref="P7:Q7"/>
    <mergeCell ref="E8:G8"/>
    <mergeCell ref="P8:Q8"/>
  </mergeCells>
  <phoneticPr fontId="2"/>
  <printOptions horizontalCentered="1"/>
  <pageMargins left="0.70866141732283472" right="0.70866141732283472" top="0.74803149606299213" bottom="0.55118110236220474" header="0.31496062992125984" footer="0.31496062992125984"/>
  <pageSetup paperSize="9" scale="97" orientation="portrait" blackAndWhite="1" r:id="rId1"/>
  <rowBreaks count="1" manualBreakCount="1">
    <brk id="52" max="16"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T159"/>
  <sheetViews>
    <sheetView view="pageBreakPreview" zoomScaleNormal="100" zoomScaleSheetLayoutView="100" workbookViewId="0">
      <selection activeCell="H17" sqref="H17:O18"/>
    </sheetView>
  </sheetViews>
  <sheetFormatPr defaultColWidth="9" defaultRowHeight="13.5"/>
  <cols>
    <col min="1" max="17" width="5.125" style="491" customWidth="1"/>
    <col min="18" max="18" width="5.125" style="95" customWidth="1"/>
    <col min="19" max="16384" width="9" style="491"/>
  </cols>
  <sheetData>
    <row r="1" spans="1:20" ht="15.75" customHeight="1">
      <c r="A1" s="671" t="str">
        <f>CONCATENATE("（様式-",INDEX(発注者入力シート!$B$20:$G$24,MATCH(発注者入力シート!L6,発注者入力シート!$C$20:$C$24,0),4),"-２）")</f>
        <v>（様式-２-２）</v>
      </c>
      <c r="B1" s="671"/>
      <c r="C1" s="671"/>
      <c r="D1" s="671"/>
      <c r="E1" s="671"/>
      <c r="F1" s="671"/>
      <c r="Q1" s="122" t="s">
        <v>655</v>
      </c>
      <c r="R1" s="169"/>
      <c r="S1" s="4" t="s">
        <v>202</v>
      </c>
      <c r="T1" s="4"/>
    </row>
    <row r="2" spans="1:20" ht="15.75" customHeight="1">
      <c r="A2" s="671" t="str">
        <f>CONCATENATE("評価項目",INDEX(発注者入力シート!$B$20:$G$24,MATCH(発注者入力シート!L6,発注者入力シート!$C$20:$C$24,0),5),"-",INDEX(発注者入力シート!$B$20:$G$24,MATCH(発注者入力シート!L6,発注者入力シート!$C$20:$C$24,0),6))</f>
        <v>評価項目（１）-①</v>
      </c>
      <c r="B2" s="671"/>
      <c r="C2" s="671"/>
      <c r="D2" s="671"/>
      <c r="E2" s="671"/>
      <c r="S2" s="4" t="s">
        <v>203</v>
      </c>
      <c r="T2" s="4"/>
    </row>
    <row r="3" spans="1:20" ht="15.75" customHeight="1">
      <c r="A3" s="772" t="s">
        <v>64</v>
      </c>
      <c r="B3" s="772"/>
      <c r="C3" s="772"/>
      <c r="D3" s="772"/>
      <c r="E3" s="772"/>
      <c r="F3" s="772"/>
      <c r="G3" s="772"/>
      <c r="H3" s="772"/>
      <c r="I3" s="772"/>
      <c r="J3" s="772"/>
      <c r="K3" s="772"/>
      <c r="L3" s="772"/>
      <c r="M3" s="772"/>
      <c r="N3" s="772"/>
      <c r="O3" s="772"/>
      <c r="P3" s="772"/>
      <c r="Q3" s="772"/>
      <c r="R3" s="163"/>
      <c r="S3" s="98"/>
      <c r="T3" s="4" t="s">
        <v>210</v>
      </c>
    </row>
    <row r="4" spans="1:20" ht="15.75" customHeight="1">
      <c r="H4" s="733" t="s">
        <v>146</v>
      </c>
      <c r="I4" s="733"/>
      <c r="J4" s="733"/>
      <c r="K4" s="680" t="str">
        <f>IF(企業入力シート!C7="","",企業入力シート!C7)</f>
        <v>〇〇建設</v>
      </c>
      <c r="L4" s="680"/>
      <c r="M4" s="680"/>
      <c r="N4" s="680"/>
      <c r="O4" s="680"/>
      <c r="P4" s="680"/>
      <c r="Q4" s="680"/>
      <c r="R4" s="163"/>
      <c r="S4" s="87"/>
      <c r="T4" s="4" t="s">
        <v>205</v>
      </c>
    </row>
    <row r="5" spans="1:20" ht="15.75" customHeight="1">
      <c r="R5" s="212"/>
      <c r="S5" s="123"/>
      <c r="T5" s="4"/>
    </row>
    <row r="6" spans="1:20" ht="15.75" customHeight="1">
      <c r="S6" s="4" t="s">
        <v>206</v>
      </c>
      <c r="T6" s="4"/>
    </row>
    <row r="7" spans="1:20" ht="15.75" customHeight="1">
      <c r="A7" s="559" t="s">
        <v>11</v>
      </c>
      <c r="B7" s="558" t="s">
        <v>13</v>
      </c>
      <c r="C7" s="763" t="s">
        <v>15</v>
      </c>
      <c r="D7" s="763"/>
      <c r="E7" s="760" t="s">
        <v>16</v>
      </c>
      <c r="F7" s="763"/>
      <c r="G7" s="765"/>
      <c r="H7" s="760" t="s">
        <v>17</v>
      </c>
      <c r="I7" s="763"/>
      <c r="J7" s="763"/>
      <c r="K7" s="763"/>
      <c r="L7" s="763"/>
      <c r="M7" s="763"/>
      <c r="N7" s="763"/>
      <c r="O7" s="765"/>
      <c r="P7" s="760" t="s">
        <v>31</v>
      </c>
      <c r="Q7" s="765"/>
      <c r="S7" s="89"/>
      <c r="T7" s="4" t="s">
        <v>207</v>
      </c>
    </row>
    <row r="8" spans="1:20" ht="15.75" customHeight="1">
      <c r="A8" s="560" t="s">
        <v>12</v>
      </c>
      <c r="B8" s="127" t="s">
        <v>14</v>
      </c>
      <c r="C8" s="764"/>
      <c r="D8" s="764"/>
      <c r="E8" s="766" t="s">
        <v>386</v>
      </c>
      <c r="F8" s="767"/>
      <c r="G8" s="768"/>
      <c r="H8" s="761"/>
      <c r="I8" s="770"/>
      <c r="J8" s="770"/>
      <c r="K8" s="770"/>
      <c r="L8" s="770"/>
      <c r="M8" s="770"/>
      <c r="N8" s="770"/>
      <c r="O8" s="771"/>
      <c r="P8" s="762" t="s">
        <v>30</v>
      </c>
      <c r="Q8" s="769"/>
      <c r="R8" s="490"/>
      <c r="S8" s="90"/>
      <c r="T8" s="4" t="s">
        <v>205</v>
      </c>
    </row>
    <row r="9" spans="1:20" ht="15.75" customHeight="1">
      <c r="A9" s="760">
        <v>1</v>
      </c>
      <c r="B9" s="750" t="s">
        <v>656</v>
      </c>
      <c r="C9" s="736"/>
      <c r="D9" s="737"/>
      <c r="E9" s="740"/>
      <c r="F9" s="741"/>
      <c r="G9" s="742"/>
      <c r="H9" s="754"/>
      <c r="I9" s="755"/>
      <c r="J9" s="755"/>
      <c r="K9" s="755"/>
      <c r="L9" s="755"/>
      <c r="M9" s="755"/>
      <c r="N9" s="755"/>
      <c r="O9" s="756"/>
      <c r="P9" s="746"/>
      <c r="Q9" s="748" t="s">
        <v>67</v>
      </c>
      <c r="R9" s="490"/>
      <c r="S9" s="4"/>
      <c r="T9" s="4"/>
    </row>
    <row r="10" spans="1:20" ht="15.75" customHeight="1">
      <c r="A10" s="761"/>
      <c r="B10" s="751"/>
      <c r="C10" s="738"/>
      <c r="D10" s="739"/>
      <c r="E10" s="743"/>
      <c r="F10" s="744"/>
      <c r="G10" s="745"/>
      <c r="H10" s="757"/>
      <c r="I10" s="758"/>
      <c r="J10" s="758"/>
      <c r="K10" s="758"/>
      <c r="L10" s="758"/>
      <c r="M10" s="758"/>
      <c r="N10" s="758"/>
      <c r="O10" s="759"/>
      <c r="P10" s="747"/>
      <c r="Q10" s="749"/>
      <c r="R10" s="490"/>
      <c r="S10" s="100" t="s">
        <v>208</v>
      </c>
      <c r="T10" s="4"/>
    </row>
    <row r="11" spans="1:20" ht="15.75" customHeight="1">
      <c r="A11" s="762">
        <v>2</v>
      </c>
      <c r="B11" s="734" t="str">
        <f>B9</f>
        <v>R5</v>
      </c>
      <c r="C11" s="736"/>
      <c r="D11" s="737"/>
      <c r="E11" s="740"/>
      <c r="F11" s="741"/>
      <c r="G11" s="742"/>
      <c r="H11" s="754"/>
      <c r="I11" s="755"/>
      <c r="J11" s="755"/>
      <c r="K11" s="755"/>
      <c r="L11" s="755"/>
      <c r="M11" s="755"/>
      <c r="N11" s="755"/>
      <c r="O11" s="756"/>
      <c r="P11" s="746"/>
      <c r="Q11" s="748" t="s">
        <v>67</v>
      </c>
      <c r="R11" s="490"/>
      <c r="S11" s="100" t="s">
        <v>209</v>
      </c>
      <c r="T11" s="4"/>
    </row>
    <row r="12" spans="1:20" ht="15.75" customHeight="1">
      <c r="A12" s="762"/>
      <c r="B12" s="735"/>
      <c r="C12" s="738"/>
      <c r="D12" s="739"/>
      <c r="E12" s="743"/>
      <c r="F12" s="744"/>
      <c r="G12" s="745"/>
      <c r="H12" s="757"/>
      <c r="I12" s="758"/>
      <c r="J12" s="758"/>
      <c r="K12" s="758"/>
      <c r="L12" s="758"/>
      <c r="M12" s="758"/>
      <c r="N12" s="758"/>
      <c r="O12" s="759"/>
      <c r="P12" s="747"/>
      <c r="Q12" s="749"/>
      <c r="R12" s="490"/>
      <c r="S12" s="100" t="s">
        <v>433</v>
      </c>
    </row>
    <row r="13" spans="1:20" ht="15.75" customHeight="1">
      <c r="A13" s="760">
        <v>3</v>
      </c>
      <c r="B13" s="734" t="str">
        <f>B11</f>
        <v>R5</v>
      </c>
      <c r="C13" s="736"/>
      <c r="D13" s="737"/>
      <c r="E13" s="740"/>
      <c r="F13" s="741"/>
      <c r="G13" s="742"/>
      <c r="H13" s="754"/>
      <c r="I13" s="755"/>
      <c r="J13" s="755"/>
      <c r="K13" s="755"/>
      <c r="L13" s="755"/>
      <c r="M13" s="755"/>
      <c r="N13" s="755"/>
      <c r="O13" s="756"/>
      <c r="P13" s="746"/>
      <c r="Q13" s="748" t="s">
        <v>67</v>
      </c>
      <c r="R13" s="490"/>
    </row>
    <row r="14" spans="1:20" ht="15.75" customHeight="1">
      <c r="A14" s="761"/>
      <c r="B14" s="735"/>
      <c r="C14" s="738"/>
      <c r="D14" s="739"/>
      <c r="E14" s="743"/>
      <c r="F14" s="744"/>
      <c r="G14" s="745"/>
      <c r="H14" s="757"/>
      <c r="I14" s="758"/>
      <c r="J14" s="758"/>
      <c r="K14" s="758"/>
      <c r="L14" s="758"/>
      <c r="M14" s="758"/>
      <c r="N14" s="758"/>
      <c r="O14" s="759"/>
      <c r="P14" s="747"/>
      <c r="Q14" s="749"/>
      <c r="R14" s="490"/>
    </row>
    <row r="15" spans="1:20" ht="15.75" customHeight="1">
      <c r="A15" s="762">
        <v>4</v>
      </c>
      <c r="B15" s="734" t="str">
        <f>B13</f>
        <v>R5</v>
      </c>
      <c r="C15" s="736"/>
      <c r="D15" s="737"/>
      <c r="E15" s="740"/>
      <c r="F15" s="741"/>
      <c r="G15" s="742"/>
      <c r="H15" s="754"/>
      <c r="I15" s="755"/>
      <c r="J15" s="755"/>
      <c r="K15" s="755"/>
      <c r="L15" s="755"/>
      <c r="M15" s="755"/>
      <c r="N15" s="755"/>
      <c r="O15" s="756"/>
      <c r="P15" s="746"/>
      <c r="Q15" s="748" t="s">
        <v>67</v>
      </c>
      <c r="R15" s="490"/>
    </row>
    <row r="16" spans="1:20" ht="15.75" customHeight="1">
      <c r="A16" s="762"/>
      <c r="B16" s="735"/>
      <c r="C16" s="738"/>
      <c r="D16" s="739"/>
      <c r="E16" s="743"/>
      <c r="F16" s="744"/>
      <c r="G16" s="745"/>
      <c r="H16" s="757"/>
      <c r="I16" s="758"/>
      <c r="J16" s="758"/>
      <c r="K16" s="758"/>
      <c r="L16" s="758"/>
      <c r="M16" s="758"/>
      <c r="N16" s="758"/>
      <c r="O16" s="759"/>
      <c r="P16" s="747"/>
      <c r="Q16" s="749"/>
      <c r="R16" s="490"/>
    </row>
    <row r="17" spans="1:18" ht="15.75" customHeight="1">
      <c r="A17" s="760">
        <v>5</v>
      </c>
      <c r="B17" s="734" t="str">
        <f>B15</f>
        <v>R5</v>
      </c>
      <c r="C17" s="736"/>
      <c r="D17" s="737"/>
      <c r="E17" s="740"/>
      <c r="F17" s="741"/>
      <c r="G17" s="742"/>
      <c r="H17" s="754"/>
      <c r="I17" s="755"/>
      <c r="J17" s="755"/>
      <c r="K17" s="755"/>
      <c r="L17" s="755"/>
      <c r="M17" s="755"/>
      <c r="N17" s="755"/>
      <c r="O17" s="756"/>
      <c r="P17" s="746"/>
      <c r="Q17" s="748" t="s">
        <v>67</v>
      </c>
      <c r="R17" s="490"/>
    </row>
    <row r="18" spans="1:18" ht="15.75" customHeight="1">
      <c r="A18" s="761"/>
      <c r="B18" s="735"/>
      <c r="C18" s="738"/>
      <c r="D18" s="739"/>
      <c r="E18" s="743"/>
      <c r="F18" s="744"/>
      <c r="G18" s="745"/>
      <c r="H18" s="757"/>
      <c r="I18" s="758"/>
      <c r="J18" s="758"/>
      <c r="K18" s="758"/>
      <c r="L18" s="758"/>
      <c r="M18" s="758"/>
      <c r="N18" s="758"/>
      <c r="O18" s="759"/>
      <c r="P18" s="747"/>
      <c r="Q18" s="749"/>
      <c r="R18" s="490"/>
    </row>
    <row r="19" spans="1:18" ht="15.75" customHeight="1">
      <c r="A19" s="762">
        <v>6</v>
      </c>
      <c r="B19" s="734" t="str">
        <f>B17</f>
        <v>R5</v>
      </c>
      <c r="C19" s="736"/>
      <c r="D19" s="737"/>
      <c r="E19" s="740"/>
      <c r="F19" s="741"/>
      <c r="G19" s="742"/>
      <c r="H19" s="754"/>
      <c r="I19" s="755"/>
      <c r="J19" s="755"/>
      <c r="K19" s="755"/>
      <c r="L19" s="755"/>
      <c r="M19" s="755"/>
      <c r="N19" s="755"/>
      <c r="O19" s="756"/>
      <c r="P19" s="746"/>
      <c r="Q19" s="748" t="s">
        <v>67</v>
      </c>
      <c r="R19" s="490"/>
    </row>
    <row r="20" spans="1:18" ht="15.75" customHeight="1">
      <c r="A20" s="762"/>
      <c r="B20" s="735"/>
      <c r="C20" s="738"/>
      <c r="D20" s="739"/>
      <c r="E20" s="743"/>
      <c r="F20" s="744"/>
      <c r="G20" s="745"/>
      <c r="H20" s="757"/>
      <c r="I20" s="758"/>
      <c r="J20" s="758"/>
      <c r="K20" s="758"/>
      <c r="L20" s="758"/>
      <c r="M20" s="758"/>
      <c r="N20" s="758"/>
      <c r="O20" s="759"/>
      <c r="P20" s="747"/>
      <c r="Q20" s="749"/>
      <c r="R20" s="490"/>
    </row>
    <row r="21" spans="1:18" ht="15.75" customHeight="1">
      <c r="A21" s="760">
        <v>7</v>
      </c>
      <c r="B21" s="734" t="str">
        <f>B19</f>
        <v>R5</v>
      </c>
      <c r="C21" s="736"/>
      <c r="D21" s="737"/>
      <c r="E21" s="740"/>
      <c r="F21" s="741"/>
      <c r="G21" s="742"/>
      <c r="H21" s="754"/>
      <c r="I21" s="755"/>
      <c r="J21" s="755"/>
      <c r="K21" s="755"/>
      <c r="L21" s="755"/>
      <c r="M21" s="755"/>
      <c r="N21" s="755"/>
      <c r="O21" s="756"/>
      <c r="P21" s="746"/>
      <c r="Q21" s="748" t="s">
        <v>67</v>
      </c>
      <c r="R21" s="490"/>
    </row>
    <row r="22" spans="1:18" ht="15.75" customHeight="1">
      <c r="A22" s="761"/>
      <c r="B22" s="735"/>
      <c r="C22" s="738"/>
      <c r="D22" s="739"/>
      <c r="E22" s="743"/>
      <c r="F22" s="744"/>
      <c r="G22" s="745"/>
      <c r="H22" s="757"/>
      <c r="I22" s="758"/>
      <c r="J22" s="758"/>
      <c r="K22" s="758"/>
      <c r="L22" s="758"/>
      <c r="M22" s="758"/>
      <c r="N22" s="758"/>
      <c r="O22" s="759"/>
      <c r="P22" s="747"/>
      <c r="Q22" s="749"/>
      <c r="R22" s="490"/>
    </row>
    <row r="23" spans="1:18" ht="15.75" customHeight="1">
      <c r="A23" s="762">
        <v>8</v>
      </c>
      <c r="B23" s="734" t="str">
        <f>B21</f>
        <v>R5</v>
      </c>
      <c r="C23" s="736"/>
      <c r="D23" s="737"/>
      <c r="E23" s="740"/>
      <c r="F23" s="741"/>
      <c r="G23" s="742"/>
      <c r="H23" s="754"/>
      <c r="I23" s="755"/>
      <c r="J23" s="755"/>
      <c r="K23" s="755"/>
      <c r="L23" s="755"/>
      <c r="M23" s="755"/>
      <c r="N23" s="755"/>
      <c r="O23" s="756"/>
      <c r="P23" s="746"/>
      <c r="Q23" s="748" t="s">
        <v>67</v>
      </c>
      <c r="R23" s="490"/>
    </row>
    <row r="24" spans="1:18" ht="15.75" customHeight="1">
      <c r="A24" s="762"/>
      <c r="B24" s="735"/>
      <c r="C24" s="738"/>
      <c r="D24" s="739"/>
      <c r="E24" s="743"/>
      <c r="F24" s="744"/>
      <c r="G24" s="745"/>
      <c r="H24" s="757"/>
      <c r="I24" s="758"/>
      <c r="J24" s="758"/>
      <c r="K24" s="758"/>
      <c r="L24" s="758"/>
      <c r="M24" s="758"/>
      <c r="N24" s="758"/>
      <c r="O24" s="759"/>
      <c r="P24" s="747"/>
      <c r="Q24" s="749"/>
      <c r="R24" s="490"/>
    </row>
    <row r="25" spans="1:18" ht="15.75" customHeight="1">
      <c r="A25" s="760">
        <v>9</v>
      </c>
      <c r="B25" s="734" t="str">
        <f>B23</f>
        <v>R5</v>
      </c>
      <c r="C25" s="736"/>
      <c r="D25" s="737"/>
      <c r="E25" s="740"/>
      <c r="F25" s="741"/>
      <c r="G25" s="742"/>
      <c r="H25" s="754"/>
      <c r="I25" s="755"/>
      <c r="J25" s="755"/>
      <c r="K25" s="755"/>
      <c r="L25" s="755"/>
      <c r="M25" s="755"/>
      <c r="N25" s="755"/>
      <c r="O25" s="756"/>
      <c r="P25" s="746"/>
      <c r="Q25" s="748" t="s">
        <v>67</v>
      </c>
      <c r="R25" s="490"/>
    </row>
    <row r="26" spans="1:18" ht="15.75" customHeight="1">
      <c r="A26" s="761"/>
      <c r="B26" s="735"/>
      <c r="C26" s="738"/>
      <c r="D26" s="739"/>
      <c r="E26" s="743"/>
      <c r="F26" s="744"/>
      <c r="G26" s="745"/>
      <c r="H26" s="757"/>
      <c r="I26" s="758"/>
      <c r="J26" s="758"/>
      <c r="K26" s="758"/>
      <c r="L26" s="758"/>
      <c r="M26" s="758"/>
      <c r="N26" s="758"/>
      <c r="O26" s="759"/>
      <c r="P26" s="747"/>
      <c r="Q26" s="749"/>
      <c r="R26" s="490"/>
    </row>
    <row r="27" spans="1:18" ht="15.75" customHeight="1">
      <c r="A27" s="762">
        <v>10</v>
      </c>
      <c r="B27" s="734" t="str">
        <f>B25</f>
        <v>R5</v>
      </c>
      <c r="C27" s="736"/>
      <c r="D27" s="737"/>
      <c r="E27" s="740"/>
      <c r="F27" s="741"/>
      <c r="G27" s="742"/>
      <c r="H27" s="754"/>
      <c r="I27" s="755"/>
      <c r="J27" s="755"/>
      <c r="K27" s="755"/>
      <c r="L27" s="755"/>
      <c r="M27" s="755"/>
      <c r="N27" s="755"/>
      <c r="O27" s="756"/>
      <c r="P27" s="746"/>
      <c r="Q27" s="748" t="s">
        <v>67</v>
      </c>
      <c r="R27" s="490"/>
    </row>
    <row r="28" spans="1:18" ht="15.75" customHeight="1">
      <c r="A28" s="762"/>
      <c r="B28" s="735"/>
      <c r="C28" s="738"/>
      <c r="D28" s="739"/>
      <c r="E28" s="743"/>
      <c r="F28" s="744"/>
      <c r="G28" s="745"/>
      <c r="H28" s="757"/>
      <c r="I28" s="758"/>
      <c r="J28" s="758"/>
      <c r="K28" s="758"/>
      <c r="L28" s="758"/>
      <c r="M28" s="758"/>
      <c r="N28" s="758"/>
      <c r="O28" s="759"/>
      <c r="P28" s="747"/>
      <c r="Q28" s="749"/>
      <c r="R28" s="490"/>
    </row>
    <row r="29" spans="1:18" ht="15.75" customHeight="1">
      <c r="A29" s="760">
        <v>11</v>
      </c>
      <c r="B29" s="734" t="str">
        <f>B27</f>
        <v>R5</v>
      </c>
      <c r="C29" s="736"/>
      <c r="D29" s="737"/>
      <c r="E29" s="740"/>
      <c r="F29" s="741"/>
      <c r="G29" s="742"/>
      <c r="H29" s="754"/>
      <c r="I29" s="755"/>
      <c r="J29" s="755"/>
      <c r="K29" s="755"/>
      <c r="L29" s="755"/>
      <c r="M29" s="755"/>
      <c r="N29" s="755"/>
      <c r="O29" s="756"/>
      <c r="P29" s="746"/>
      <c r="Q29" s="748" t="s">
        <v>67</v>
      </c>
      <c r="R29" s="490"/>
    </row>
    <row r="30" spans="1:18" ht="15.75" customHeight="1">
      <c r="A30" s="761"/>
      <c r="B30" s="735"/>
      <c r="C30" s="738"/>
      <c r="D30" s="739"/>
      <c r="E30" s="743"/>
      <c r="F30" s="744"/>
      <c r="G30" s="745"/>
      <c r="H30" s="757"/>
      <c r="I30" s="758"/>
      <c r="J30" s="758"/>
      <c r="K30" s="758"/>
      <c r="L30" s="758"/>
      <c r="M30" s="758"/>
      <c r="N30" s="758"/>
      <c r="O30" s="759"/>
      <c r="P30" s="747"/>
      <c r="Q30" s="749"/>
      <c r="R30" s="490"/>
    </row>
    <row r="31" spans="1:18" ht="15.75" customHeight="1">
      <c r="A31" s="762">
        <v>12</v>
      </c>
      <c r="B31" s="734" t="str">
        <f>B29</f>
        <v>R5</v>
      </c>
      <c r="C31" s="736"/>
      <c r="D31" s="737"/>
      <c r="E31" s="740"/>
      <c r="F31" s="741"/>
      <c r="G31" s="742"/>
      <c r="H31" s="754"/>
      <c r="I31" s="755"/>
      <c r="J31" s="755"/>
      <c r="K31" s="755"/>
      <c r="L31" s="755"/>
      <c r="M31" s="755"/>
      <c r="N31" s="755"/>
      <c r="O31" s="756"/>
      <c r="P31" s="746"/>
      <c r="Q31" s="748" t="s">
        <v>67</v>
      </c>
      <c r="R31" s="490"/>
    </row>
    <row r="32" spans="1:18" ht="15.75" customHeight="1">
      <c r="A32" s="762"/>
      <c r="B32" s="735"/>
      <c r="C32" s="738"/>
      <c r="D32" s="739"/>
      <c r="E32" s="743"/>
      <c r="F32" s="744"/>
      <c r="G32" s="745"/>
      <c r="H32" s="757"/>
      <c r="I32" s="758"/>
      <c r="J32" s="758"/>
      <c r="K32" s="758"/>
      <c r="L32" s="758"/>
      <c r="M32" s="758"/>
      <c r="N32" s="758"/>
      <c r="O32" s="759"/>
      <c r="P32" s="747"/>
      <c r="Q32" s="749"/>
      <c r="R32" s="490"/>
    </row>
    <row r="33" spans="1:18" ht="15.75" customHeight="1">
      <c r="A33" s="760">
        <v>13</v>
      </c>
      <c r="B33" s="734" t="str">
        <f>B31</f>
        <v>R5</v>
      </c>
      <c r="C33" s="736"/>
      <c r="D33" s="737"/>
      <c r="E33" s="740"/>
      <c r="F33" s="741"/>
      <c r="G33" s="742"/>
      <c r="H33" s="754"/>
      <c r="I33" s="755"/>
      <c r="J33" s="755"/>
      <c r="K33" s="755"/>
      <c r="L33" s="755"/>
      <c r="M33" s="755"/>
      <c r="N33" s="755"/>
      <c r="O33" s="756"/>
      <c r="P33" s="746"/>
      <c r="Q33" s="748" t="s">
        <v>67</v>
      </c>
      <c r="R33" s="490"/>
    </row>
    <row r="34" spans="1:18" ht="15.75" customHeight="1">
      <c r="A34" s="761"/>
      <c r="B34" s="735"/>
      <c r="C34" s="738"/>
      <c r="D34" s="739"/>
      <c r="E34" s="743"/>
      <c r="F34" s="744"/>
      <c r="G34" s="745"/>
      <c r="H34" s="757"/>
      <c r="I34" s="758"/>
      <c r="J34" s="758"/>
      <c r="K34" s="758"/>
      <c r="L34" s="758"/>
      <c r="M34" s="758"/>
      <c r="N34" s="758"/>
      <c r="O34" s="759"/>
      <c r="P34" s="747"/>
      <c r="Q34" s="749"/>
      <c r="R34" s="490"/>
    </row>
    <row r="35" spans="1:18" ht="15.75" customHeight="1">
      <c r="A35" s="762">
        <v>14</v>
      </c>
      <c r="B35" s="734" t="str">
        <f>B33</f>
        <v>R5</v>
      </c>
      <c r="C35" s="736"/>
      <c r="D35" s="737"/>
      <c r="E35" s="740"/>
      <c r="F35" s="741"/>
      <c r="G35" s="742"/>
      <c r="H35" s="754"/>
      <c r="I35" s="755"/>
      <c r="J35" s="755"/>
      <c r="K35" s="755"/>
      <c r="L35" s="755"/>
      <c r="M35" s="755"/>
      <c r="N35" s="755"/>
      <c r="O35" s="756"/>
      <c r="P35" s="746"/>
      <c r="Q35" s="748" t="s">
        <v>67</v>
      </c>
      <c r="R35" s="490"/>
    </row>
    <row r="36" spans="1:18" ht="15.75" customHeight="1">
      <c r="A36" s="762"/>
      <c r="B36" s="735"/>
      <c r="C36" s="738"/>
      <c r="D36" s="739"/>
      <c r="E36" s="743"/>
      <c r="F36" s="744"/>
      <c r="G36" s="745"/>
      <c r="H36" s="757"/>
      <c r="I36" s="758"/>
      <c r="J36" s="758"/>
      <c r="K36" s="758"/>
      <c r="L36" s="758"/>
      <c r="M36" s="758"/>
      <c r="N36" s="758"/>
      <c r="O36" s="759"/>
      <c r="P36" s="747"/>
      <c r="Q36" s="749"/>
      <c r="R36" s="490"/>
    </row>
    <row r="37" spans="1:18" ht="15.75" customHeight="1">
      <c r="A37" s="760">
        <v>15</v>
      </c>
      <c r="B37" s="734" t="str">
        <f>B35</f>
        <v>R5</v>
      </c>
      <c r="C37" s="736"/>
      <c r="D37" s="737"/>
      <c r="E37" s="740"/>
      <c r="F37" s="741"/>
      <c r="G37" s="742"/>
      <c r="H37" s="754"/>
      <c r="I37" s="755"/>
      <c r="J37" s="755"/>
      <c r="K37" s="755"/>
      <c r="L37" s="755"/>
      <c r="M37" s="755"/>
      <c r="N37" s="755"/>
      <c r="O37" s="756"/>
      <c r="P37" s="746"/>
      <c r="Q37" s="748" t="s">
        <v>67</v>
      </c>
      <c r="R37" s="490"/>
    </row>
    <row r="38" spans="1:18" ht="15.75" customHeight="1">
      <c r="A38" s="761"/>
      <c r="B38" s="735"/>
      <c r="C38" s="738"/>
      <c r="D38" s="739"/>
      <c r="E38" s="743"/>
      <c r="F38" s="744"/>
      <c r="G38" s="745"/>
      <c r="H38" s="757"/>
      <c r="I38" s="758"/>
      <c r="J38" s="758"/>
      <c r="K38" s="758"/>
      <c r="L38" s="758"/>
      <c r="M38" s="758"/>
      <c r="N38" s="758"/>
      <c r="O38" s="759"/>
      <c r="P38" s="747"/>
      <c r="Q38" s="749"/>
      <c r="R38" s="490"/>
    </row>
    <row r="39" spans="1:18" ht="15.75" customHeight="1">
      <c r="A39" s="762">
        <v>16</v>
      </c>
      <c r="B39" s="734" t="str">
        <f>B37</f>
        <v>R5</v>
      </c>
      <c r="C39" s="736"/>
      <c r="D39" s="737"/>
      <c r="E39" s="740"/>
      <c r="F39" s="741"/>
      <c r="G39" s="742"/>
      <c r="H39" s="754"/>
      <c r="I39" s="755"/>
      <c r="J39" s="755"/>
      <c r="K39" s="755"/>
      <c r="L39" s="755"/>
      <c r="M39" s="755"/>
      <c r="N39" s="755"/>
      <c r="O39" s="756"/>
      <c r="P39" s="746"/>
      <c r="Q39" s="748" t="s">
        <v>67</v>
      </c>
      <c r="R39" s="490"/>
    </row>
    <row r="40" spans="1:18" ht="15.75" customHeight="1">
      <c r="A40" s="762"/>
      <c r="B40" s="735"/>
      <c r="C40" s="738"/>
      <c r="D40" s="739"/>
      <c r="E40" s="743"/>
      <c r="F40" s="744"/>
      <c r="G40" s="745"/>
      <c r="H40" s="757"/>
      <c r="I40" s="758"/>
      <c r="J40" s="758"/>
      <c r="K40" s="758"/>
      <c r="L40" s="758"/>
      <c r="M40" s="758"/>
      <c r="N40" s="758"/>
      <c r="O40" s="759"/>
      <c r="P40" s="747"/>
      <c r="Q40" s="749"/>
      <c r="R40" s="490"/>
    </row>
    <row r="41" spans="1:18" ht="15.75" customHeight="1">
      <c r="A41" s="760">
        <v>17</v>
      </c>
      <c r="B41" s="734" t="str">
        <f>B39</f>
        <v>R5</v>
      </c>
      <c r="C41" s="736"/>
      <c r="D41" s="737"/>
      <c r="E41" s="740"/>
      <c r="F41" s="741"/>
      <c r="G41" s="742"/>
      <c r="H41" s="754"/>
      <c r="I41" s="755"/>
      <c r="J41" s="755"/>
      <c r="K41" s="755"/>
      <c r="L41" s="755"/>
      <c r="M41" s="755"/>
      <c r="N41" s="755"/>
      <c r="O41" s="756"/>
      <c r="P41" s="746"/>
      <c r="Q41" s="748" t="s">
        <v>67</v>
      </c>
      <c r="R41" s="490"/>
    </row>
    <row r="42" spans="1:18" ht="15.75" customHeight="1">
      <c r="A42" s="761"/>
      <c r="B42" s="735"/>
      <c r="C42" s="738"/>
      <c r="D42" s="739"/>
      <c r="E42" s="743"/>
      <c r="F42" s="744"/>
      <c r="G42" s="745"/>
      <c r="H42" s="757"/>
      <c r="I42" s="758"/>
      <c r="J42" s="758"/>
      <c r="K42" s="758"/>
      <c r="L42" s="758"/>
      <c r="M42" s="758"/>
      <c r="N42" s="758"/>
      <c r="O42" s="759"/>
      <c r="P42" s="747"/>
      <c r="Q42" s="749"/>
      <c r="R42" s="490"/>
    </row>
    <row r="43" spans="1:18" ht="15.75" customHeight="1">
      <c r="A43" s="762">
        <v>18</v>
      </c>
      <c r="B43" s="734" t="str">
        <f>B41</f>
        <v>R5</v>
      </c>
      <c r="C43" s="736"/>
      <c r="D43" s="737"/>
      <c r="E43" s="740"/>
      <c r="F43" s="741"/>
      <c r="G43" s="742"/>
      <c r="H43" s="754"/>
      <c r="I43" s="755"/>
      <c r="J43" s="755"/>
      <c r="K43" s="755"/>
      <c r="L43" s="755"/>
      <c r="M43" s="755"/>
      <c r="N43" s="755"/>
      <c r="O43" s="756"/>
      <c r="P43" s="746"/>
      <c r="Q43" s="748" t="s">
        <v>67</v>
      </c>
      <c r="R43" s="490"/>
    </row>
    <row r="44" spans="1:18" ht="15.75" customHeight="1">
      <c r="A44" s="762"/>
      <c r="B44" s="735"/>
      <c r="C44" s="738"/>
      <c r="D44" s="739"/>
      <c r="E44" s="743"/>
      <c r="F44" s="744"/>
      <c r="G44" s="745"/>
      <c r="H44" s="757"/>
      <c r="I44" s="758"/>
      <c r="J44" s="758"/>
      <c r="K44" s="758"/>
      <c r="L44" s="758"/>
      <c r="M44" s="758"/>
      <c r="N44" s="758"/>
      <c r="O44" s="759"/>
      <c r="P44" s="747"/>
      <c r="Q44" s="749"/>
      <c r="R44" s="490"/>
    </row>
    <row r="45" spans="1:18" ht="15.75" customHeight="1">
      <c r="A45" s="760">
        <v>19</v>
      </c>
      <c r="B45" s="734" t="str">
        <f>B43</f>
        <v>R5</v>
      </c>
      <c r="C45" s="736"/>
      <c r="D45" s="737"/>
      <c r="E45" s="740"/>
      <c r="F45" s="741"/>
      <c r="G45" s="742"/>
      <c r="H45" s="754"/>
      <c r="I45" s="755"/>
      <c r="J45" s="755"/>
      <c r="K45" s="755"/>
      <c r="L45" s="755"/>
      <c r="M45" s="755"/>
      <c r="N45" s="755"/>
      <c r="O45" s="756"/>
      <c r="P45" s="746"/>
      <c r="Q45" s="748" t="s">
        <v>67</v>
      </c>
      <c r="R45" s="490"/>
    </row>
    <row r="46" spans="1:18" ht="15.75" customHeight="1">
      <c r="A46" s="761"/>
      <c r="B46" s="735"/>
      <c r="C46" s="738"/>
      <c r="D46" s="739"/>
      <c r="E46" s="743"/>
      <c r="F46" s="744"/>
      <c r="G46" s="745"/>
      <c r="H46" s="757"/>
      <c r="I46" s="758"/>
      <c r="J46" s="758"/>
      <c r="K46" s="758"/>
      <c r="L46" s="758"/>
      <c r="M46" s="758"/>
      <c r="N46" s="758"/>
      <c r="O46" s="759"/>
      <c r="P46" s="747"/>
      <c r="Q46" s="749"/>
      <c r="R46" s="490"/>
    </row>
    <row r="47" spans="1:18" ht="15.75" customHeight="1">
      <c r="A47" s="762">
        <v>20</v>
      </c>
      <c r="B47" s="734" t="str">
        <f>B45</f>
        <v>R5</v>
      </c>
      <c r="C47" s="736"/>
      <c r="D47" s="737"/>
      <c r="E47" s="740"/>
      <c r="F47" s="741"/>
      <c r="G47" s="742"/>
      <c r="H47" s="754"/>
      <c r="I47" s="755"/>
      <c r="J47" s="755"/>
      <c r="K47" s="755"/>
      <c r="L47" s="755"/>
      <c r="M47" s="755"/>
      <c r="N47" s="755"/>
      <c r="O47" s="756"/>
      <c r="P47" s="746"/>
      <c r="Q47" s="748" t="s">
        <v>67</v>
      </c>
      <c r="R47" s="490"/>
    </row>
    <row r="48" spans="1:18" ht="15.75" customHeight="1">
      <c r="A48" s="761"/>
      <c r="B48" s="735"/>
      <c r="C48" s="738"/>
      <c r="D48" s="739"/>
      <c r="E48" s="743"/>
      <c r="F48" s="744"/>
      <c r="G48" s="745"/>
      <c r="H48" s="757"/>
      <c r="I48" s="758"/>
      <c r="J48" s="758"/>
      <c r="K48" s="758"/>
      <c r="L48" s="758"/>
      <c r="M48" s="758"/>
      <c r="N48" s="758"/>
      <c r="O48" s="759"/>
      <c r="P48" s="747"/>
      <c r="Q48" s="749"/>
      <c r="R48" s="490"/>
    </row>
    <row r="49" spans="1:20" ht="15.75" customHeight="1">
      <c r="A49" s="130" t="s">
        <v>27</v>
      </c>
      <c r="B49" s="752" t="s">
        <v>307</v>
      </c>
      <c r="C49" s="753"/>
      <c r="D49" s="753"/>
      <c r="E49" s="753"/>
      <c r="F49" s="753"/>
      <c r="G49" s="753"/>
      <c r="H49" s="753"/>
      <c r="I49" s="753"/>
      <c r="J49" s="753"/>
      <c r="K49" s="753"/>
      <c r="L49" s="753"/>
      <c r="M49" s="753"/>
      <c r="N49" s="753"/>
      <c r="O49" s="753"/>
      <c r="P49" s="753"/>
      <c r="Q49" s="563"/>
      <c r="R49" s="490"/>
    </row>
    <row r="50" spans="1:20">
      <c r="A50" s="130" t="s">
        <v>28</v>
      </c>
      <c r="B50" s="732" t="s">
        <v>475</v>
      </c>
      <c r="C50" s="732"/>
      <c r="D50" s="732"/>
      <c r="E50" s="732"/>
      <c r="F50" s="732"/>
      <c r="G50" s="732"/>
      <c r="H50" s="732"/>
      <c r="I50" s="732"/>
      <c r="J50" s="732"/>
      <c r="K50" s="732"/>
      <c r="L50" s="732"/>
      <c r="M50" s="732"/>
      <c r="N50" s="732"/>
      <c r="O50" s="732"/>
      <c r="P50" s="732"/>
      <c r="Q50" s="732"/>
      <c r="R50" s="417"/>
    </row>
    <row r="51" spans="1:20">
      <c r="B51" s="732"/>
      <c r="C51" s="732"/>
      <c r="D51" s="732"/>
      <c r="E51" s="732"/>
      <c r="F51" s="732"/>
      <c r="G51" s="732"/>
      <c r="H51" s="732"/>
      <c r="I51" s="732"/>
      <c r="J51" s="732"/>
      <c r="K51" s="732"/>
      <c r="L51" s="732"/>
      <c r="M51" s="732"/>
      <c r="N51" s="732"/>
      <c r="O51" s="732"/>
      <c r="P51" s="732"/>
      <c r="Q51" s="732"/>
      <c r="R51" s="417"/>
    </row>
    <row r="52" spans="1:20">
      <c r="R52" s="417"/>
    </row>
    <row r="53" spans="1:20" ht="15.75" customHeight="1">
      <c r="A53" s="671" t="str">
        <f>CONCATENATE("（様式-",INDEX(発注者入力シート!$B$20:$G$24,MATCH(発注者入力シート!L6,発注者入力シート!$C$20:$C$24,0),4),"-２）")</f>
        <v>（様式-２-２）</v>
      </c>
      <c r="B53" s="671"/>
      <c r="C53" s="671"/>
      <c r="D53" s="671"/>
      <c r="E53" s="671"/>
      <c r="F53" s="671"/>
      <c r="Q53" s="122" t="str">
        <f>Q1</f>
        <v>【令和５年度完成工事分】</v>
      </c>
      <c r="S53" s="4" t="s">
        <v>202</v>
      </c>
      <c r="T53" s="4"/>
    </row>
    <row r="54" spans="1:20" ht="15.75" customHeight="1">
      <c r="A54" s="671" t="str">
        <f>CONCATENATE("評価項目",INDEX(発注者入力シート!$B$20:$G$24,MATCH(発注者入力シート!L6,発注者入力シート!$C$20:$C$24,0),5),"-",INDEX(発注者入力シート!$B$20:$G$24,MATCH(発注者入力シート!L6,発注者入力シート!$C$20:$C$24,0),6))</f>
        <v>評価項目（１）-①</v>
      </c>
      <c r="B54" s="671"/>
      <c r="C54" s="671"/>
      <c r="D54" s="671"/>
      <c r="E54" s="671"/>
      <c r="R54" s="169"/>
      <c r="S54" s="4" t="s">
        <v>203</v>
      </c>
      <c r="T54" s="4"/>
    </row>
    <row r="55" spans="1:20" ht="15.75" customHeight="1">
      <c r="A55" s="772" t="s">
        <v>65</v>
      </c>
      <c r="B55" s="772"/>
      <c r="C55" s="772"/>
      <c r="D55" s="772"/>
      <c r="E55" s="772"/>
      <c r="F55" s="772"/>
      <c r="G55" s="772"/>
      <c r="H55" s="772"/>
      <c r="I55" s="772"/>
      <c r="J55" s="772"/>
      <c r="K55" s="772"/>
      <c r="L55" s="772"/>
      <c r="M55" s="772"/>
      <c r="N55" s="772"/>
      <c r="O55" s="772"/>
      <c r="P55" s="772"/>
      <c r="Q55" s="772"/>
      <c r="S55" s="98"/>
      <c r="T55" s="4" t="s">
        <v>210</v>
      </c>
    </row>
    <row r="56" spans="1:20" ht="15.75" customHeight="1">
      <c r="H56" s="733" t="s">
        <v>146</v>
      </c>
      <c r="I56" s="733"/>
      <c r="J56" s="733"/>
      <c r="K56" s="680" t="str">
        <f>IF(企業入力シート!C7="","",企業入力シート!C7)</f>
        <v>〇〇建設</v>
      </c>
      <c r="L56" s="680"/>
      <c r="M56" s="680"/>
      <c r="N56" s="680"/>
      <c r="O56" s="680"/>
      <c r="P56" s="680"/>
      <c r="Q56" s="680"/>
      <c r="R56" s="163"/>
      <c r="S56" s="87"/>
      <c r="T56" s="4" t="s">
        <v>205</v>
      </c>
    </row>
    <row r="57" spans="1:20" ht="15.75" customHeight="1">
      <c r="R57" s="163"/>
      <c r="S57" s="123"/>
      <c r="T57" s="4"/>
    </row>
    <row r="58" spans="1:20" ht="15.75" customHeight="1">
      <c r="R58" s="212"/>
      <c r="S58" s="4" t="s">
        <v>206</v>
      </c>
      <c r="T58" s="4"/>
    </row>
    <row r="59" spans="1:20" ht="15.75" customHeight="1">
      <c r="A59" s="559" t="s">
        <v>11</v>
      </c>
      <c r="B59" s="558" t="s">
        <v>13</v>
      </c>
      <c r="C59" s="763" t="s">
        <v>15</v>
      </c>
      <c r="D59" s="763"/>
      <c r="E59" s="760" t="s">
        <v>16</v>
      </c>
      <c r="F59" s="763"/>
      <c r="G59" s="765"/>
      <c r="H59" s="760" t="s">
        <v>17</v>
      </c>
      <c r="I59" s="763"/>
      <c r="J59" s="763"/>
      <c r="K59" s="763"/>
      <c r="L59" s="763"/>
      <c r="M59" s="763"/>
      <c r="N59" s="763"/>
      <c r="O59" s="765"/>
      <c r="P59" s="760" t="s">
        <v>31</v>
      </c>
      <c r="Q59" s="765"/>
      <c r="S59" s="89"/>
      <c r="T59" s="4" t="s">
        <v>207</v>
      </c>
    </row>
    <row r="60" spans="1:20" ht="15.75" customHeight="1">
      <c r="A60" s="560" t="s">
        <v>12</v>
      </c>
      <c r="B60" s="127" t="s">
        <v>14</v>
      </c>
      <c r="C60" s="764"/>
      <c r="D60" s="764"/>
      <c r="E60" s="766" t="s">
        <v>386</v>
      </c>
      <c r="F60" s="767"/>
      <c r="G60" s="768"/>
      <c r="H60" s="761"/>
      <c r="I60" s="770"/>
      <c r="J60" s="770"/>
      <c r="K60" s="770"/>
      <c r="L60" s="770"/>
      <c r="M60" s="770"/>
      <c r="N60" s="770"/>
      <c r="O60" s="771"/>
      <c r="P60" s="762" t="s">
        <v>30</v>
      </c>
      <c r="Q60" s="769"/>
      <c r="S60" s="90"/>
      <c r="T60" s="4" t="s">
        <v>205</v>
      </c>
    </row>
    <row r="61" spans="1:20" ht="15.75" customHeight="1">
      <c r="A61" s="760">
        <v>21</v>
      </c>
      <c r="B61" s="734" t="str">
        <f>B47</f>
        <v>R5</v>
      </c>
      <c r="C61" s="736"/>
      <c r="D61" s="737"/>
      <c r="E61" s="740"/>
      <c r="F61" s="741"/>
      <c r="G61" s="742"/>
      <c r="H61" s="754"/>
      <c r="I61" s="755"/>
      <c r="J61" s="755"/>
      <c r="K61" s="755"/>
      <c r="L61" s="755"/>
      <c r="M61" s="755"/>
      <c r="N61" s="755"/>
      <c r="O61" s="756"/>
      <c r="P61" s="746"/>
      <c r="Q61" s="748" t="s">
        <v>67</v>
      </c>
      <c r="R61" s="490"/>
      <c r="S61" s="4"/>
      <c r="T61" s="4"/>
    </row>
    <row r="62" spans="1:20" ht="15.75" customHeight="1">
      <c r="A62" s="761"/>
      <c r="B62" s="735"/>
      <c r="C62" s="738"/>
      <c r="D62" s="739"/>
      <c r="E62" s="743"/>
      <c r="F62" s="744"/>
      <c r="G62" s="745"/>
      <c r="H62" s="757"/>
      <c r="I62" s="758"/>
      <c r="J62" s="758"/>
      <c r="K62" s="758"/>
      <c r="L62" s="758"/>
      <c r="M62" s="758"/>
      <c r="N62" s="758"/>
      <c r="O62" s="759"/>
      <c r="P62" s="747"/>
      <c r="Q62" s="749"/>
      <c r="R62" s="490"/>
      <c r="S62" s="100" t="s">
        <v>208</v>
      </c>
      <c r="T62" s="4"/>
    </row>
    <row r="63" spans="1:20" ht="15.75" customHeight="1">
      <c r="A63" s="762">
        <v>22</v>
      </c>
      <c r="B63" s="734" t="str">
        <f>B61</f>
        <v>R5</v>
      </c>
      <c r="C63" s="736"/>
      <c r="D63" s="737"/>
      <c r="E63" s="740"/>
      <c r="F63" s="741"/>
      <c r="G63" s="742"/>
      <c r="H63" s="754"/>
      <c r="I63" s="755"/>
      <c r="J63" s="755"/>
      <c r="K63" s="755"/>
      <c r="L63" s="755"/>
      <c r="M63" s="755"/>
      <c r="N63" s="755"/>
      <c r="O63" s="756"/>
      <c r="P63" s="746"/>
      <c r="Q63" s="748" t="s">
        <v>67</v>
      </c>
      <c r="R63" s="490"/>
      <c r="S63" s="100" t="s">
        <v>209</v>
      </c>
      <c r="T63" s="4"/>
    </row>
    <row r="64" spans="1:20" ht="15.75" customHeight="1">
      <c r="A64" s="762"/>
      <c r="B64" s="735"/>
      <c r="C64" s="738"/>
      <c r="D64" s="739"/>
      <c r="E64" s="743"/>
      <c r="F64" s="744"/>
      <c r="G64" s="745"/>
      <c r="H64" s="757"/>
      <c r="I64" s="758"/>
      <c r="J64" s="758"/>
      <c r="K64" s="758"/>
      <c r="L64" s="758"/>
      <c r="M64" s="758"/>
      <c r="N64" s="758"/>
      <c r="O64" s="759"/>
      <c r="P64" s="747"/>
      <c r="Q64" s="749"/>
      <c r="R64" s="490"/>
      <c r="S64" s="100" t="s">
        <v>433</v>
      </c>
    </row>
    <row r="65" spans="1:18" ht="15.75" customHeight="1">
      <c r="A65" s="760">
        <v>23</v>
      </c>
      <c r="B65" s="734" t="str">
        <f t="shared" ref="B65" si="0">B63</f>
        <v>R5</v>
      </c>
      <c r="C65" s="736"/>
      <c r="D65" s="737"/>
      <c r="E65" s="740"/>
      <c r="F65" s="741"/>
      <c r="G65" s="742"/>
      <c r="H65" s="754"/>
      <c r="I65" s="755"/>
      <c r="J65" s="755"/>
      <c r="K65" s="755"/>
      <c r="L65" s="755"/>
      <c r="M65" s="755"/>
      <c r="N65" s="755"/>
      <c r="O65" s="756"/>
      <c r="P65" s="746"/>
      <c r="Q65" s="748" t="s">
        <v>67</v>
      </c>
      <c r="R65" s="490"/>
    </row>
    <row r="66" spans="1:18" ht="15.75" customHeight="1">
      <c r="A66" s="761"/>
      <c r="B66" s="735"/>
      <c r="C66" s="738"/>
      <c r="D66" s="739"/>
      <c r="E66" s="743"/>
      <c r="F66" s="744"/>
      <c r="G66" s="745"/>
      <c r="H66" s="757"/>
      <c r="I66" s="758"/>
      <c r="J66" s="758"/>
      <c r="K66" s="758"/>
      <c r="L66" s="758"/>
      <c r="M66" s="758"/>
      <c r="N66" s="758"/>
      <c r="O66" s="759"/>
      <c r="P66" s="747"/>
      <c r="Q66" s="749"/>
      <c r="R66" s="490"/>
    </row>
    <row r="67" spans="1:18" ht="15.75" customHeight="1">
      <c r="A67" s="762">
        <v>24</v>
      </c>
      <c r="B67" s="734" t="str">
        <f t="shared" ref="B67" si="1">B65</f>
        <v>R5</v>
      </c>
      <c r="C67" s="736"/>
      <c r="D67" s="737"/>
      <c r="E67" s="740"/>
      <c r="F67" s="741"/>
      <c r="G67" s="742"/>
      <c r="H67" s="754"/>
      <c r="I67" s="755"/>
      <c r="J67" s="755"/>
      <c r="K67" s="755"/>
      <c r="L67" s="755"/>
      <c r="M67" s="755"/>
      <c r="N67" s="755"/>
      <c r="O67" s="756"/>
      <c r="P67" s="746"/>
      <c r="Q67" s="748" t="s">
        <v>67</v>
      </c>
      <c r="R67" s="490"/>
    </row>
    <row r="68" spans="1:18" ht="15.75" customHeight="1">
      <c r="A68" s="762"/>
      <c r="B68" s="735"/>
      <c r="C68" s="738"/>
      <c r="D68" s="739"/>
      <c r="E68" s="743"/>
      <c r="F68" s="744"/>
      <c r="G68" s="745"/>
      <c r="H68" s="757"/>
      <c r="I68" s="758"/>
      <c r="J68" s="758"/>
      <c r="K68" s="758"/>
      <c r="L68" s="758"/>
      <c r="M68" s="758"/>
      <c r="N68" s="758"/>
      <c r="O68" s="759"/>
      <c r="P68" s="747"/>
      <c r="Q68" s="749"/>
      <c r="R68" s="490"/>
    </row>
    <row r="69" spans="1:18" ht="15.75" customHeight="1">
      <c r="A69" s="760">
        <v>25</v>
      </c>
      <c r="B69" s="734" t="str">
        <f t="shared" ref="B69" si="2">B67</f>
        <v>R5</v>
      </c>
      <c r="C69" s="736"/>
      <c r="D69" s="737"/>
      <c r="E69" s="740"/>
      <c r="F69" s="741"/>
      <c r="G69" s="742"/>
      <c r="H69" s="754"/>
      <c r="I69" s="755"/>
      <c r="J69" s="755"/>
      <c r="K69" s="755"/>
      <c r="L69" s="755"/>
      <c r="M69" s="755"/>
      <c r="N69" s="755"/>
      <c r="O69" s="756"/>
      <c r="P69" s="746"/>
      <c r="Q69" s="748" t="s">
        <v>67</v>
      </c>
      <c r="R69" s="490"/>
    </row>
    <row r="70" spans="1:18" ht="15.75" customHeight="1">
      <c r="A70" s="761"/>
      <c r="B70" s="735"/>
      <c r="C70" s="738"/>
      <c r="D70" s="739"/>
      <c r="E70" s="743"/>
      <c r="F70" s="744"/>
      <c r="G70" s="745"/>
      <c r="H70" s="757"/>
      <c r="I70" s="758"/>
      <c r="J70" s="758"/>
      <c r="K70" s="758"/>
      <c r="L70" s="758"/>
      <c r="M70" s="758"/>
      <c r="N70" s="758"/>
      <c r="O70" s="759"/>
      <c r="P70" s="747"/>
      <c r="Q70" s="749"/>
      <c r="R70" s="490"/>
    </row>
    <row r="71" spans="1:18" ht="15.75" customHeight="1">
      <c r="A71" s="762">
        <v>26</v>
      </c>
      <c r="B71" s="734" t="str">
        <f t="shared" ref="B71" si="3">B69</f>
        <v>R5</v>
      </c>
      <c r="C71" s="736"/>
      <c r="D71" s="737"/>
      <c r="E71" s="740"/>
      <c r="F71" s="741"/>
      <c r="G71" s="742"/>
      <c r="H71" s="754"/>
      <c r="I71" s="755"/>
      <c r="J71" s="755"/>
      <c r="K71" s="755"/>
      <c r="L71" s="755"/>
      <c r="M71" s="755"/>
      <c r="N71" s="755"/>
      <c r="O71" s="756"/>
      <c r="P71" s="746"/>
      <c r="Q71" s="748" t="s">
        <v>67</v>
      </c>
      <c r="R71" s="490"/>
    </row>
    <row r="72" spans="1:18" ht="15.75" customHeight="1">
      <c r="A72" s="762"/>
      <c r="B72" s="735"/>
      <c r="C72" s="738"/>
      <c r="D72" s="739"/>
      <c r="E72" s="743"/>
      <c r="F72" s="744"/>
      <c r="G72" s="745"/>
      <c r="H72" s="757"/>
      <c r="I72" s="758"/>
      <c r="J72" s="758"/>
      <c r="K72" s="758"/>
      <c r="L72" s="758"/>
      <c r="M72" s="758"/>
      <c r="N72" s="758"/>
      <c r="O72" s="759"/>
      <c r="P72" s="747"/>
      <c r="Q72" s="749"/>
      <c r="R72" s="490"/>
    </row>
    <row r="73" spans="1:18" ht="15.75" customHeight="1">
      <c r="A73" s="760">
        <v>27</v>
      </c>
      <c r="B73" s="734" t="str">
        <f t="shared" ref="B73" si="4">B71</f>
        <v>R5</v>
      </c>
      <c r="C73" s="736"/>
      <c r="D73" s="737"/>
      <c r="E73" s="740"/>
      <c r="F73" s="741"/>
      <c r="G73" s="742"/>
      <c r="H73" s="754"/>
      <c r="I73" s="755"/>
      <c r="J73" s="755"/>
      <c r="K73" s="755"/>
      <c r="L73" s="755"/>
      <c r="M73" s="755"/>
      <c r="N73" s="755"/>
      <c r="O73" s="756"/>
      <c r="P73" s="746"/>
      <c r="Q73" s="748" t="s">
        <v>67</v>
      </c>
      <c r="R73" s="490"/>
    </row>
    <row r="74" spans="1:18" ht="15.75" customHeight="1">
      <c r="A74" s="761"/>
      <c r="B74" s="735"/>
      <c r="C74" s="738"/>
      <c r="D74" s="739"/>
      <c r="E74" s="743"/>
      <c r="F74" s="744"/>
      <c r="G74" s="745"/>
      <c r="H74" s="757"/>
      <c r="I74" s="758"/>
      <c r="J74" s="758"/>
      <c r="K74" s="758"/>
      <c r="L74" s="758"/>
      <c r="M74" s="758"/>
      <c r="N74" s="758"/>
      <c r="O74" s="759"/>
      <c r="P74" s="747"/>
      <c r="Q74" s="749"/>
      <c r="R74" s="490"/>
    </row>
    <row r="75" spans="1:18" ht="15.75" customHeight="1">
      <c r="A75" s="762">
        <v>28</v>
      </c>
      <c r="B75" s="734" t="str">
        <f t="shared" ref="B75" si="5">B73</f>
        <v>R5</v>
      </c>
      <c r="C75" s="736"/>
      <c r="D75" s="737"/>
      <c r="E75" s="740"/>
      <c r="F75" s="741"/>
      <c r="G75" s="742"/>
      <c r="H75" s="754"/>
      <c r="I75" s="755"/>
      <c r="J75" s="755"/>
      <c r="K75" s="755"/>
      <c r="L75" s="755"/>
      <c r="M75" s="755"/>
      <c r="N75" s="755"/>
      <c r="O75" s="756"/>
      <c r="P75" s="746"/>
      <c r="Q75" s="748" t="s">
        <v>67</v>
      </c>
      <c r="R75" s="490"/>
    </row>
    <row r="76" spans="1:18" ht="15.75" customHeight="1">
      <c r="A76" s="762"/>
      <c r="B76" s="735"/>
      <c r="C76" s="738"/>
      <c r="D76" s="739"/>
      <c r="E76" s="743"/>
      <c r="F76" s="744"/>
      <c r="G76" s="745"/>
      <c r="H76" s="757"/>
      <c r="I76" s="758"/>
      <c r="J76" s="758"/>
      <c r="K76" s="758"/>
      <c r="L76" s="758"/>
      <c r="M76" s="758"/>
      <c r="N76" s="758"/>
      <c r="O76" s="759"/>
      <c r="P76" s="747"/>
      <c r="Q76" s="749"/>
      <c r="R76" s="490"/>
    </row>
    <row r="77" spans="1:18" ht="15.75" customHeight="1">
      <c r="A77" s="760">
        <v>29</v>
      </c>
      <c r="B77" s="734" t="str">
        <f t="shared" ref="B77" si="6">B75</f>
        <v>R5</v>
      </c>
      <c r="C77" s="736"/>
      <c r="D77" s="737"/>
      <c r="E77" s="740"/>
      <c r="F77" s="741"/>
      <c r="G77" s="742"/>
      <c r="H77" s="754"/>
      <c r="I77" s="755"/>
      <c r="J77" s="755"/>
      <c r="K77" s="755"/>
      <c r="L77" s="755"/>
      <c r="M77" s="755"/>
      <c r="N77" s="755"/>
      <c r="O77" s="756"/>
      <c r="P77" s="746"/>
      <c r="Q77" s="748" t="s">
        <v>67</v>
      </c>
      <c r="R77" s="490"/>
    </row>
    <row r="78" spans="1:18" ht="15.75" customHeight="1">
      <c r="A78" s="761"/>
      <c r="B78" s="735"/>
      <c r="C78" s="738"/>
      <c r="D78" s="739"/>
      <c r="E78" s="743"/>
      <c r="F78" s="744"/>
      <c r="G78" s="745"/>
      <c r="H78" s="757"/>
      <c r="I78" s="758"/>
      <c r="J78" s="758"/>
      <c r="K78" s="758"/>
      <c r="L78" s="758"/>
      <c r="M78" s="758"/>
      <c r="N78" s="758"/>
      <c r="O78" s="759"/>
      <c r="P78" s="747"/>
      <c r="Q78" s="749"/>
      <c r="R78" s="490"/>
    </row>
    <row r="79" spans="1:18" ht="15.75" customHeight="1">
      <c r="A79" s="762">
        <v>30</v>
      </c>
      <c r="B79" s="734" t="str">
        <f t="shared" ref="B79" si="7">B77</f>
        <v>R5</v>
      </c>
      <c r="C79" s="736"/>
      <c r="D79" s="737"/>
      <c r="E79" s="740"/>
      <c r="F79" s="741"/>
      <c r="G79" s="742"/>
      <c r="H79" s="754"/>
      <c r="I79" s="755"/>
      <c r="J79" s="755"/>
      <c r="K79" s="755"/>
      <c r="L79" s="755"/>
      <c r="M79" s="755"/>
      <c r="N79" s="755"/>
      <c r="O79" s="756"/>
      <c r="P79" s="746"/>
      <c r="Q79" s="748" t="s">
        <v>67</v>
      </c>
      <c r="R79" s="490"/>
    </row>
    <row r="80" spans="1:18" ht="15.75" customHeight="1">
      <c r="A80" s="762"/>
      <c r="B80" s="735"/>
      <c r="C80" s="738"/>
      <c r="D80" s="739"/>
      <c r="E80" s="743"/>
      <c r="F80" s="744"/>
      <c r="G80" s="745"/>
      <c r="H80" s="757"/>
      <c r="I80" s="758"/>
      <c r="J80" s="758"/>
      <c r="K80" s="758"/>
      <c r="L80" s="758"/>
      <c r="M80" s="758"/>
      <c r="N80" s="758"/>
      <c r="O80" s="759"/>
      <c r="P80" s="747"/>
      <c r="Q80" s="749"/>
      <c r="R80" s="490"/>
    </row>
    <row r="81" spans="1:18" ht="15.75" customHeight="1">
      <c r="A81" s="760">
        <v>31</v>
      </c>
      <c r="B81" s="734" t="str">
        <f t="shared" ref="B81" si="8">B79</f>
        <v>R5</v>
      </c>
      <c r="C81" s="736"/>
      <c r="D81" s="737"/>
      <c r="E81" s="740"/>
      <c r="F81" s="741"/>
      <c r="G81" s="742"/>
      <c r="H81" s="754"/>
      <c r="I81" s="755"/>
      <c r="J81" s="755"/>
      <c r="K81" s="755"/>
      <c r="L81" s="755"/>
      <c r="M81" s="755"/>
      <c r="N81" s="755"/>
      <c r="O81" s="756"/>
      <c r="P81" s="746"/>
      <c r="Q81" s="748" t="s">
        <v>67</v>
      </c>
      <c r="R81" s="490"/>
    </row>
    <row r="82" spans="1:18" ht="15.75" customHeight="1">
      <c r="A82" s="761"/>
      <c r="B82" s="735"/>
      <c r="C82" s="738"/>
      <c r="D82" s="739"/>
      <c r="E82" s="743"/>
      <c r="F82" s="744"/>
      <c r="G82" s="745"/>
      <c r="H82" s="757"/>
      <c r="I82" s="758"/>
      <c r="J82" s="758"/>
      <c r="K82" s="758"/>
      <c r="L82" s="758"/>
      <c r="M82" s="758"/>
      <c r="N82" s="758"/>
      <c r="O82" s="759"/>
      <c r="P82" s="747"/>
      <c r="Q82" s="749"/>
      <c r="R82" s="490"/>
    </row>
    <row r="83" spans="1:18" ht="15.75" customHeight="1">
      <c r="A83" s="762">
        <v>32</v>
      </c>
      <c r="B83" s="734" t="str">
        <f t="shared" ref="B83" si="9">B81</f>
        <v>R5</v>
      </c>
      <c r="C83" s="736"/>
      <c r="D83" s="737"/>
      <c r="E83" s="740"/>
      <c r="F83" s="741"/>
      <c r="G83" s="742"/>
      <c r="H83" s="754"/>
      <c r="I83" s="755"/>
      <c r="J83" s="755"/>
      <c r="K83" s="755"/>
      <c r="L83" s="755"/>
      <c r="M83" s="755"/>
      <c r="N83" s="755"/>
      <c r="O83" s="756"/>
      <c r="P83" s="746"/>
      <c r="Q83" s="748" t="s">
        <v>67</v>
      </c>
      <c r="R83" s="490"/>
    </row>
    <row r="84" spans="1:18" ht="15.75" customHeight="1">
      <c r="A84" s="762"/>
      <c r="B84" s="735"/>
      <c r="C84" s="738"/>
      <c r="D84" s="739"/>
      <c r="E84" s="743"/>
      <c r="F84" s="744"/>
      <c r="G84" s="745"/>
      <c r="H84" s="757"/>
      <c r="I84" s="758"/>
      <c r="J84" s="758"/>
      <c r="K84" s="758"/>
      <c r="L84" s="758"/>
      <c r="M84" s="758"/>
      <c r="N84" s="758"/>
      <c r="O84" s="759"/>
      <c r="P84" s="747"/>
      <c r="Q84" s="749"/>
      <c r="R84" s="490"/>
    </row>
    <row r="85" spans="1:18" ht="15.75" customHeight="1">
      <c r="A85" s="760">
        <v>33</v>
      </c>
      <c r="B85" s="734" t="str">
        <f t="shared" ref="B85" si="10">B83</f>
        <v>R5</v>
      </c>
      <c r="C85" s="736"/>
      <c r="D85" s="737"/>
      <c r="E85" s="740"/>
      <c r="F85" s="741"/>
      <c r="G85" s="742"/>
      <c r="H85" s="754"/>
      <c r="I85" s="755"/>
      <c r="J85" s="755"/>
      <c r="K85" s="755"/>
      <c r="L85" s="755"/>
      <c r="M85" s="755"/>
      <c r="N85" s="755"/>
      <c r="O85" s="756"/>
      <c r="P85" s="746"/>
      <c r="Q85" s="748" t="s">
        <v>67</v>
      </c>
      <c r="R85" s="490"/>
    </row>
    <row r="86" spans="1:18" ht="15.75" customHeight="1">
      <c r="A86" s="761"/>
      <c r="B86" s="735"/>
      <c r="C86" s="738"/>
      <c r="D86" s="739"/>
      <c r="E86" s="743"/>
      <c r="F86" s="744"/>
      <c r="G86" s="745"/>
      <c r="H86" s="757"/>
      <c r="I86" s="758"/>
      <c r="J86" s="758"/>
      <c r="K86" s="758"/>
      <c r="L86" s="758"/>
      <c r="M86" s="758"/>
      <c r="N86" s="758"/>
      <c r="O86" s="759"/>
      <c r="P86" s="747"/>
      <c r="Q86" s="749"/>
      <c r="R86" s="490"/>
    </row>
    <row r="87" spans="1:18" ht="15.75" customHeight="1">
      <c r="A87" s="762">
        <v>34</v>
      </c>
      <c r="B87" s="734" t="str">
        <f t="shared" ref="B87" si="11">B85</f>
        <v>R5</v>
      </c>
      <c r="C87" s="736"/>
      <c r="D87" s="737"/>
      <c r="E87" s="740"/>
      <c r="F87" s="741"/>
      <c r="G87" s="742"/>
      <c r="H87" s="754"/>
      <c r="I87" s="755"/>
      <c r="J87" s="755"/>
      <c r="K87" s="755"/>
      <c r="L87" s="755"/>
      <c r="M87" s="755"/>
      <c r="N87" s="755"/>
      <c r="O87" s="756"/>
      <c r="P87" s="746"/>
      <c r="Q87" s="748" t="s">
        <v>67</v>
      </c>
      <c r="R87" s="490"/>
    </row>
    <row r="88" spans="1:18" ht="15.75" customHeight="1">
      <c r="A88" s="762"/>
      <c r="B88" s="735"/>
      <c r="C88" s="738"/>
      <c r="D88" s="739"/>
      <c r="E88" s="743"/>
      <c r="F88" s="744"/>
      <c r="G88" s="745"/>
      <c r="H88" s="757"/>
      <c r="I88" s="758"/>
      <c r="J88" s="758"/>
      <c r="K88" s="758"/>
      <c r="L88" s="758"/>
      <c r="M88" s="758"/>
      <c r="N88" s="758"/>
      <c r="O88" s="759"/>
      <c r="P88" s="747"/>
      <c r="Q88" s="749"/>
      <c r="R88" s="490"/>
    </row>
    <row r="89" spans="1:18" ht="15.75" customHeight="1">
      <c r="A89" s="760">
        <v>35</v>
      </c>
      <c r="B89" s="734" t="str">
        <f t="shared" ref="B89" si="12">B87</f>
        <v>R5</v>
      </c>
      <c r="C89" s="736"/>
      <c r="D89" s="737"/>
      <c r="E89" s="740"/>
      <c r="F89" s="741"/>
      <c r="G89" s="742"/>
      <c r="H89" s="754"/>
      <c r="I89" s="755"/>
      <c r="J89" s="755"/>
      <c r="K89" s="755"/>
      <c r="L89" s="755"/>
      <c r="M89" s="755"/>
      <c r="N89" s="755"/>
      <c r="O89" s="756"/>
      <c r="P89" s="746"/>
      <c r="Q89" s="748" t="s">
        <v>67</v>
      </c>
      <c r="R89" s="490"/>
    </row>
    <row r="90" spans="1:18" ht="15.75" customHeight="1">
      <c r="A90" s="761"/>
      <c r="B90" s="735"/>
      <c r="C90" s="738"/>
      <c r="D90" s="739"/>
      <c r="E90" s="743"/>
      <c r="F90" s="744"/>
      <c r="G90" s="745"/>
      <c r="H90" s="757"/>
      <c r="I90" s="758"/>
      <c r="J90" s="758"/>
      <c r="K90" s="758"/>
      <c r="L90" s="758"/>
      <c r="M90" s="758"/>
      <c r="N90" s="758"/>
      <c r="O90" s="759"/>
      <c r="P90" s="747"/>
      <c r="Q90" s="749"/>
      <c r="R90" s="490"/>
    </row>
    <row r="91" spans="1:18" ht="15.75" customHeight="1">
      <c r="A91" s="762">
        <v>36</v>
      </c>
      <c r="B91" s="734" t="str">
        <f t="shared" ref="B91" si="13">B89</f>
        <v>R5</v>
      </c>
      <c r="C91" s="736"/>
      <c r="D91" s="737"/>
      <c r="E91" s="740"/>
      <c r="F91" s="741"/>
      <c r="G91" s="742"/>
      <c r="H91" s="754"/>
      <c r="I91" s="755"/>
      <c r="J91" s="755"/>
      <c r="K91" s="755"/>
      <c r="L91" s="755"/>
      <c r="M91" s="755"/>
      <c r="N91" s="755"/>
      <c r="O91" s="756"/>
      <c r="P91" s="746"/>
      <c r="Q91" s="748" t="s">
        <v>67</v>
      </c>
      <c r="R91" s="490"/>
    </row>
    <row r="92" spans="1:18" ht="15.75" customHeight="1">
      <c r="A92" s="762"/>
      <c r="B92" s="735"/>
      <c r="C92" s="738"/>
      <c r="D92" s="739"/>
      <c r="E92" s="743"/>
      <c r="F92" s="744"/>
      <c r="G92" s="745"/>
      <c r="H92" s="757"/>
      <c r="I92" s="758"/>
      <c r="J92" s="758"/>
      <c r="K92" s="758"/>
      <c r="L92" s="758"/>
      <c r="M92" s="758"/>
      <c r="N92" s="758"/>
      <c r="O92" s="759"/>
      <c r="P92" s="747"/>
      <c r="Q92" s="749"/>
      <c r="R92" s="490"/>
    </row>
    <row r="93" spans="1:18" ht="15.75" customHeight="1">
      <c r="A93" s="760">
        <v>37</v>
      </c>
      <c r="B93" s="734" t="str">
        <f t="shared" ref="B93" si="14">B91</f>
        <v>R5</v>
      </c>
      <c r="C93" s="736"/>
      <c r="D93" s="737"/>
      <c r="E93" s="740"/>
      <c r="F93" s="741"/>
      <c r="G93" s="742"/>
      <c r="H93" s="754"/>
      <c r="I93" s="755"/>
      <c r="J93" s="755"/>
      <c r="K93" s="755"/>
      <c r="L93" s="755"/>
      <c r="M93" s="755"/>
      <c r="N93" s="755"/>
      <c r="O93" s="756"/>
      <c r="P93" s="746"/>
      <c r="Q93" s="748" t="s">
        <v>67</v>
      </c>
      <c r="R93" s="490"/>
    </row>
    <row r="94" spans="1:18" ht="15.75" customHeight="1">
      <c r="A94" s="761"/>
      <c r="B94" s="735"/>
      <c r="C94" s="738"/>
      <c r="D94" s="739"/>
      <c r="E94" s="743"/>
      <c r="F94" s="744"/>
      <c r="G94" s="745"/>
      <c r="H94" s="757"/>
      <c r="I94" s="758"/>
      <c r="J94" s="758"/>
      <c r="K94" s="758"/>
      <c r="L94" s="758"/>
      <c r="M94" s="758"/>
      <c r="N94" s="758"/>
      <c r="O94" s="759"/>
      <c r="P94" s="747"/>
      <c r="Q94" s="749"/>
      <c r="R94" s="490"/>
    </row>
    <row r="95" spans="1:18" ht="15.75" customHeight="1">
      <c r="A95" s="762">
        <v>38</v>
      </c>
      <c r="B95" s="734" t="str">
        <f t="shared" ref="B95" si="15">B93</f>
        <v>R5</v>
      </c>
      <c r="C95" s="736"/>
      <c r="D95" s="737"/>
      <c r="E95" s="740"/>
      <c r="F95" s="741"/>
      <c r="G95" s="742"/>
      <c r="H95" s="754"/>
      <c r="I95" s="755"/>
      <c r="J95" s="755"/>
      <c r="K95" s="755"/>
      <c r="L95" s="755"/>
      <c r="M95" s="755"/>
      <c r="N95" s="755"/>
      <c r="O95" s="756"/>
      <c r="P95" s="746"/>
      <c r="Q95" s="748" t="s">
        <v>67</v>
      </c>
      <c r="R95" s="490"/>
    </row>
    <row r="96" spans="1:18" ht="15.75" customHeight="1">
      <c r="A96" s="762"/>
      <c r="B96" s="735"/>
      <c r="C96" s="738"/>
      <c r="D96" s="739"/>
      <c r="E96" s="743"/>
      <c r="F96" s="744"/>
      <c r="G96" s="745"/>
      <c r="H96" s="757"/>
      <c r="I96" s="758"/>
      <c r="J96" s="758"/>
      <c r="K96" s="758"/>
      <c r="L96" s="758"/>
      <c r="M96" s="758"/>
      <c r="N96" s="758"/>
      <c r="O96" s="759"/>
      <c r="P96" s="747"/>
      <c r="Q96" s="749"/>
      <c r="R96" s="490"/>
    </row>
    <row r="97" spans="1:20" ht="15.75" customHeight="1">
      <c r="A97" s="760">
        <v>39</v>
      </c>
      <c r="B97" s="734" t="str">
        <f t="shared" ref="B97" si="16">B95</f>
        <v>R5</v>
      </c>
      <c r="C97" s="736"/>
      <c r="D97" s="737"/>
      <c r="E97" s="740"/>
      <c r="F97" s="741"/>
      <c r="G97" s="742"/>
      <c r="H97" s="754"/>
      <c r="I97" s="755"/>
      <c r="J97" s="755"/>
      <c r="K97" s="755"/>
      <c r="L97" s="755"/>
      <c r="M97" s="755"/>
      <c r="N97" s="755"/>
      <c r="O97" s="756"/>
      <c r="P97" s="746"/>
      <c r="Q97" s="748" t="s">
        <v>67</v>
      </c>
      <c r="R97" s="490"/>
    </row>
    <row r="98" spans="1:20" ht="15.75" customHeight="1">
      <c r="A98" s="761"/>
      <c r="B98" s="735"/>
      <c r="C98" s="738"/>
      <c r="D98" s="739"/>
      <c r="E98" s="743"/>
      <c r="F98" s="744"/>
      <c r="G98" s="745"/>
      <c r="H98" s="757"/>
      <c r="I98" s="758"/>
      <c r="J98" s="758"/>
      <c r="K98" s="758"/>
      <c r="L98" s="758"/>
      <c r="M98" s="758"/>
      <c r="N98" s="758"/>
      <c r="O98" s="759"/>
      <c r="P98" s="747"/>
      <c r="Q98" s="749"/>
      <c r="R98" s="490"/>
    </row>
    <row r="99" spans="1:20" ht="15.75" customHeight="1">
      <c r="A99" s="684">
        <v>40</v>
      </c>
      <c r="B99" s="734" t="str">
        <f t="shared" ref="B99" si="17">B97</f>
        <v>R5</v>
      </c>
      <c r="C99" s="736"/>
      <c r="D99" s="737"/>
      <c r="E99" s="740"/>
      <c r="F99" s="741"/>
      <c r="G99" s="742"/>
      <c r="H99" s="754"/>
      <c r="I99" s="755"/>
      <c r="J99" s="755"/>
      <c r="K99" s="755"/>
      <c r="L99" s="755"/>
      <c r="M99" s="755"/>
      <c r="N99" s="755"/>
      <c r="O99" s="756"/>
      <c r="P99" s="746"/>
      <c r="Q99" s="748" t="s">
        <v>67</v>
      </c>
      <c r="R99" s="490"/>
    </row>
    <row r="100" spans="1:20" ht="15.75" customHeight="1">
      <c r="A100" s="682"/>
      <c r="B100" s="735"/>
      <c r="C100" s="738"/>
      <c r="D100" s="739"/>
      <c r="E100" s="743"/>
      <c r="F100" s="744"/>
      <c r="G100" s="745"/>
      <c r="H100" s="757"/>
      <c r="I100" s="758"/>
      <c r="J100" s="758"/>
      <c r="K100" s="758"/>
      <c r="L100" s="758"/>
      <c r="M100" s="758"/>
      <c r="N100" s="758"/>
      <c r="O100" s="759"/>
      <c r="P100" s="747"/>
      <c r="Q100" s="749"/>
      <c r="R100" s="490"/>
    </row>
    <row r="101" spans="1:20" ht="15.75" customHeight="1">
      <c r="A101" s="130" t="s">
        <v>27</v>
      </c>
      <c r="B101" s="752" t="s">
        <v>307</v>
      </c>
      <c r="C101" s="753"/>
      <c r="D101" s="753"/>
      <c r="E101" s="753"/>
      <c r="F101" s="753"/>
      <c r="G101" s="753"/>
      <c r="H101" s="753"/>
      <c r="I101" s="753"/>
      <c r="J101" s="753"/>
      <c r="K101" s="753"/>
      <c r="L101" s="753"/>
      <c r="M101" s="753"/>
      <c r="N101" s="753"/>
      <c r="O101" s="753"/>
      <c r="P101" s="753"/>
      <c r="Q101" s="563"/>
      <c r="R101" s="490"/>
    </row>
    <row r="102" spans="1:20" ht="15.75" customHeight="1">
      <c r="A102" s="130" t="s">
        <v>28</v>
      </c>
      <c r="B102" s="732" t="s">
        <v>475</v>
      </c>
      <c r="C102" s="732"/>
      <c r="D102" s="732"/>
      <c r="E102" s="732"/>
      <c r="F102" s="732"/>
      <c r="G102" s="732"/>
      <c r="H102" s="732"/>
      <c r="I102" s="732"/>
      <c r="J102" s="732"/>
      <c r="K102" s="732"/>
      <c r="L102" s="732"/>
      <c r="M102" s="732"/>
      <c r="N102" s="732"/>
      <c r="O102" s="732"/>
      <c r="P102" s="732"/>
      <c r="Q102" s="732"/>
      <c r="R102" s="490"/>
    </row>
    <row r="103" spans="1:20">
      <c r="A103" s="570"/>
      <c r="B103" s="732"/>
      <c r="C103" s="732"/>
      <c r="D103" s="732"/>
      <c r="E103" s="732"/>
      <c r="F103" s="732"/>
      <c r="G103" s="732"/>
      <c r="H103" s="732"/>
      <c r="I103" s="732"/>
      <c r="J103" s="732"/>
      <c r="K103" s="732"/>
      <c r="L103" s="732"/>
      <c r="M103" s="732"/>
      <c r="N103" s="732"/>
      <c r="O103" s="732"/>
      <c r="P103" s="732"/>
      <c r="Q103" s="732"/>
      <c r="R103" s="417"/>
    </row>
    <row r="104" spans="1:20">
      <c r="A104" s="570"/>
      <c r="B104" s="570"/>
      <c r="C104" s="570"/>
      <c r="D104" s="570"/>
      <c r="E104" s="570"/>
      <c r="F104" s="570"/>
      <c r="G104" s="570"/>
      <c r="H104" s="570"/>
      <c r="I104" s="570"/>
      <c r="J104" s="570"/>
      <c r="K104" s="570"/>
      <c r="L104" s="570"/>
      <c r="M104" s="570"/>
      <c r="N104" s="570"/>
      <c r="O104" s="570"/>
      <c r="P104" s="570"/>
      <c r="Q104" s="570"/>
      <c r="R104" s="417"/>
    </row>
    <row r="105" spans="1:20" ht="15.75" customHeight="1">
      <c r="A105" s="671" t="str">
        <f>CONCATENATE("（様式-",INDEX(発注者入力シート!$B$20:$G$24,MATCH(発注者入力シート!L6,発注者入力シート!$C$20:$C$24,0),4),"-２）")</f>
        <v>（様式-２-２）</v>
      </c>
      <c r="B105" s="671"/>
      <c r="C105" s="671"/>
      <c r="D105" s="671"/>
      <c r="E105" s="671"/>
      <c r="F105" s="671"/>
      <c r="Q105" s="122" t="str">
        <f>Q1</f>
        <v>【令和５年度完成工事分】</v>
      </c>
      <c r="R105" s="417"/>
      <c r="S105" s="4" t="s">
        <v>202</v>
      </c>
      <c r="T105" s="4"/>
    </row>
    <row r="106" spans="1:20" ht="15.75" customHeight="1">
      <c r="A106" s="671" t="str">
        <f>CONCATENATE("評価項目",INDEX(発注者入力シート!$B$20:$G$24,MATCH(発注者入力シート!L6,発注者入力シート!$C$20:$C$24,0),5),"-",INDEX(発注者入力シート!$B$20:$G$24,MATCH(発注者入力シート!L6,発注者入力シート!$C$20:$C$24,0),6))</f>
        <v>評価項目（１）-①</v>
      </c>
      <c r="B106" s="671"/>
      <c r="C106" s="671"/>
      <c r="D106" s="671"/>
      <c r="E106" s="671"/>
      <c r="S106" s="4" t="s">
        <v>203</v>
      </c>
      <c r="T106" s="4"/>
    </row>
    <row r="107" spans="1:20" ht="15.75" customHeight="1">
      <c r="A107" s="772" t="s">
        <v>66</v>
      </c>
      <c r="B107" s="772"/>
      <c r="C107" s="772"/>
      <c r="D107" s="772"/>
      <c r="E107" s="772"/>
      <c r="F107" s="772"/>
      <c r="G107" s="772"/>
      <c r="H107" s="772"/>
      <c r="I107" s="772"/>
      <c r="J107" s="772"/>
      <c r="K107" s="772"/>
      <c r="L107" s="772"/>
      <c r="M107" s="772"/>
      <c r="N107" s="772"/>
      <c r="O107" s="772"/>
      <c r="P107" s="772"/>
      <c r="Q107" s="772"/>
      <c r="R107" s="169"/>
      <c r="S107" s="98"/>
      <c r="T107" s="4" t="s">
        <v>210</v>
      </c>
    </row>
    <row r="108" spans="1:20" ht="15.75" customHeight="1">
      <c r="H108" s="733" t="s">
        <v>146</v>
      </c>
      <c r="I108" s="733"/>
      <c r="J108" s="733"/>
      <c r="K108" s="680" t="str">
        <f>IF(企業入力シート!C7="","",企業入力シート!C7)</f>
        <v>〇〇建設</v>
      </c>
      <c r="L108" s="680"/>
      <c r="M108" s="680"/>
      <c r="N108" s="680"/>
      <c r="O108" s="680"/>
      <c r="P108" s="680"/>
      <c r="Q108" s="680"/>
      <c r="S108" s="87"/>
      <c r="T108" s="4" t="s">
        <v>205</v>
      </c>
    </row>
    <row r="109" spans="1:20" ht="15.75" customHeight="1">
      <c r="R109" s="163"/>
      <c r="S109" s="123"/>
      <c r="T109" s="4"/>
    </row>
    <row r="110" spans="1:20" ht="15.75" customHeight="1">
      <c r="R110" s="163"/>
      <c r="S110" s="4" t="s">
        <v>206</v>
      </c>
      <c r="T110" s="4"/>
    </row>
    <row r="111" spans="1:20" ht="15.75" customHeight="1">
      <c r="A111" s="559" t="s">
        <v>11</v>
      </c>
      <c r="B111" s="558" t="s">
        <v>13</v>
      </c>
      <c r="C111" s="763" t="s">
        <v>15</v>
      </c>
      <c r="D111" s="763"/>
      <c r="E111" s="760" t="s">
        <v>16</v>
      </c>
      <c r="F111" s="763"/>
      <c r="G111" s="765"/>
      <c r="H111" s="760" t="s">
        <v>17</v>
      </c>
      <c r="I111" s="763"/>
      <c r="J111" s="763"/>
      <c r="K111" s="763"/>
      <c r="L111" s="763"/>
      <c r="M111" s="763"/>
      <c r="N111" s="763"/>
      <c r="O111" s="765"/>
      <c r="P111" s="760" t="s">
        <v>31</v>
      </c>
      <c r="Q111" s="765"/>
      <c r="R111" s="212"/>
      <c r="S111" s="89"/>
      <c r="T111" s="4" t="s">
        <v>207</v>
      </c>
    </row>
    <row r="112" spans="1:20" ht="15.75" customHeight="1">
      <c r="A112" s="560" t="s">
        <v>12</v>
      </c>
      <c r="B112" s="127" t="s">
        <v>14</v>
      </c>
      <c r="C112" s="764"/>
      <c r="D112" s="764"/>
      <c r="E112" s="766" t="s">
        <v>386</v>
      </c>
      <c r="F112" s="767"/>
      <c r="G112" s="768"/>
      <c r="H112" s="761"/>
      <c r="I112" s="770"/>
      <c r="J112" s="770"/>
      <c r="K112" s="770"/>
      <c r="L112" s="770"/>
      <c r="M112" s="770"/>
      <c r="N112" s="770"/>
      <c r="O112" s="771"/>
      <c r="P112" s="762" t="s">
        <v>30</v>
      </c>
      <c r="Q112" s="769"/>
      <c r="S112" s="90"/>
      <c r="T112" s="4" t="s">
        <v>205</v>
      </c>
    </row>
    <row r="113" spans="1:20" ht="15.75" customHeight="1">
      <c r="A113" s="760">
        <v>41</v>
      </c>
      <c r="B113" s="734" t="str">
        <f>B99</f>
        <v>R5</v>
      </c>
      <c r="C113" s="736"/>
      <c r="D113" s="737"/>
      <c r="E113" s="740"/>
      <c r="F113" s="741"/>
      <c r="G113" s="742"/>
      <c r="H113" s="754"/>
      <c r="I113" s="755"/>
      <c r="J113" s="755"/>
      <c r="K113" s="755"/>
      <c r="L113" s="755"/>
      <c r="M113" s="755"/>
      <c r="N113" s="755"/>
      <c r="O113" s="756"/>
      <c r="P113" s="746"/>
      <c r="Q113" s="748" t="s">
        <v>67</v>
      </c>
      <c r="S113" s="4"/>
      <c r="T113" s="4"/>
    </row>
    <row r="114" spans="1:20" ht="15.75" customHeight="1">
      <c r="A114" s="761"/>
      <c r="B114" s="735"/>
      <c r="C114" s="738"/>
      <c r="D114" s="739"/>
      <c r="E114" s="743"/>
      <c r="F114" s="744"/>
      <c r="G114" s="745"/>
      <c r="H114" s="757"/>
      <c r="I114" s="758"/>
      <c r="J114" s="758"/>
      <c r="K114" s="758"/>
      <c r="L114" s="758"/>
      <c r="M114" s="758"/>
      <c r="N114" s="758"/>
      <c r="O114" s="759"/>
      <c r="P114" s="747"/>
      <c r="Q114" s="749"/>
      <c r="R114" s="490"/>
      <c r="S114" s="100" t="s">
        <v>208</v>
      </c>
      <c r="T114" s="4"/>
    </row>
    <row r="115" spans="1:20" ht="15.75" customHeight="1">
      <c r="A115" s="762">
        <v>42</v>
      </c>
      <c r="B115" s="734" t="str">
        <f>B113</f>
        <v>R5</v>
      </c>
      <c r="C115" s="736"/>
      <c r="D115" s="737"/>
      <c r="E115" s="740"/>
      <c r="F115" s="741"/>
      <c r="G115" s="742"/>
      <c r="H115" s="754"/>
      <c r="I115" s="755"/>
      <c r="J115" s="755"/>
      <c r="K115" s="755"/>
      <c r="L115" s="755"/>
      <c r="M115" s="755"/>
      <c r="N115" s="755"/>
      <c r="O115" s="756"/>
      <c r="P115" s="746"/>
      <c r="Q115" s="748" t="s">
        <v>67</v>
      </c>
      <c r="R115" s="490"/>
      <c r="S115" s="100" t="s">
        <v>209</v>
      </c>
      <c r="T115" s="4"/>
    </row>
    <row r="116" spans="1:20" ht="15.75" customHeight="1">
      <c r="A116" s="762"/>
      <c r="B116" s="735"/>
      <c r="C116" s="738"/>
      <c r="D116" s="739"/>
      <c r="E116" s="743"/>
      <c r="F116" s="744"/>
      <c r="G116" s="745"/>
      <c r="H116" s="757"/>
      <c r="I116" s="758"/>
      <c r="J116" s="758"/>
      <c r="K116" s="758"/>
      <c r="L116" s="758"/>
      <c r="M116" s="758"/>
      <c r="N116" s="758"/>
      <c r="O116" s="759"/>
      <c r="P116" s="747"/>
      <c r="Q116" s="749"/>
      <c r="R116" s="490"/>
      <c r="S116" s="100" t="s">
        <v>433</v>
      </c>
    </row>
    <row r="117" spans="1:20" ht="15.75" customHeight="1">
      <c r="A117" s="760">
        <v>43</v>
      </c>
      <c r="B117" s="734" t="str">
        <f t="shared" ref="B117" si="18">B115</f>
        <v>R5</v>
      </c>
      <c r="C117" s="736"/>
      <c r="D117" s="737"/>
      <c r="E117" s="740"/>
      <c r="F117" s="741"/>
      <c r="G117" s="742"/>
      <c r="H117" s="754"/>
      <c r="I117" s="755"/>
      <c r="J117" s="755"/>
      <c r="K117" s="755"/>
      <c r="L117" s="755"/>
      <c r="M117" s="755"/>
      <c r="N117" s="755"/>
      <c r="O117" s="756"/>
      <c r="P117" s="746"/>
      <c r="Q117" s="748" t="s">
        <v>67</v>
      </c>
      <c r="R117" s="490"/>
    </row>
    <row r="118" spans="1:20" ht="15.75" customHeight="1">
      <c r="A118" s="761"/>
      <c r="B118" s="735"/>
      <c r="C118" s="738"/>
      <c r="D118" s="739"/>
      <c r="E118" s="743"/>
      <c r="F118" s="744"/>
      <c r="G118" s="745"/>
      <c r="H118" s="757"/>
      <c r="I118" s="758"/>
      <c r="J118" s="758"/>
      <c r="K118" s="758"/>
      <c r="L118" s="758"/>
      <c r="M118" s="758"/>
      <c r="N118" s="758"/>
      <c r="O118" s="759"/>
      <c r="P118" s="747"/>
      <c r="Q118" s="749"/>
      <c r="R118" s="490"/>
    </row>
    <row r="119" spans="1:20" ht="15.75" customHeight="1">
      <c r="A119" s="762">
        <v>44</v>
      </c>
      <c r="B119" s="734" t="str">
        <f t="shared" ref="B119" si="19">B117</f>
        <v>R5</v>
      </c>
      <c r="C119" s="736"/>
      <c r="D119" s="737"/>
      <c r="E119" s="740"/>
      <c r="F119" s="741"/>
      <c r="G119" s="742"/>
      <c r="H119" s="754"/>
      <c r="I119" s="755"/>
      <c r="J119" s="755"/>
      <c r="K119" s="755"/>
      <c r="L119" s="755"/>
      <c r="M119" s="755"/>
      <c r="N119" s="755"/>
      <c r="O119" s="756"/>
      <c r="P119" s="746"/>
      <c r="Q119" s="748" t="s">
        <v>67</v>
      </c>
      <c r="R119" s="490"/>
    </row>
    <row r="120" spans="1:20" ht="15.75" customHeight="1">
      <c r="A120" s="762"/>
      <c r="B120" s="735"/>
      <c r="C120" s="738"/>
      <c r="D120" s="739"/>
      <c r="E120" s="743"/>
      <c r="F120" s="744"/>
      <c r="G120" s="745"/>
      <c r="H120" s="757"/>
      <c r="I120" s="758"/>
      <c r="J120" s="758"/>
      <c r="K120" s="758"/>
      <c r="L120" s="758"/>
      <c r="M120" s="758"/>
      <c r="N120" s="758"/>
      <c r="O120" s="759"/>
      <c r="P120" s="747"/>
      <c r="Q120" s="749"/>
      <c r="R120" s="490"/>
    </row>
    <row r="121" spans="1:20" ht="15.75" customHeight="1">
      <c r="A121" s="760">
        <v>45</v>
      </c>
      <c r="B121" s="734" t="str">
        <f t="shared" ref="B121" si="20">B119</f>
        <v>R5</v>
      </c>
      <c r="C121" s="736"/>
      <c r="D121" s="737"/>
      <c r="E121" s="740"/>
      <c r="F121" s="741"/>
      <c r="G121" s="742"/>
      <c r="H121" s="754"/>
      <c r="I121" s="755"/>
      <c r="J121" s="755"/>
      <c r="K121" s="755"/>
      <c r="L121" s="755"/>
      <c r="M121" s="755"/>
      <c r="N121" s="755"/>
      <c r="O121" s="756"/>
      <c r="P121" s="746"/>
      <c r="Q121" s="748" t="s">
        <v>67</v>
      </c>
      <c r="R121" s="490"/>
    </row>
    <row r="122" spans="1:20" ht="15.75" customHeight="1">
      <c r="A122" s="761"/>
      <c r="B122" s="735"/>
      <c r="C122" s="738"/>
      <c r="D122" s="739"/>
      <c r="E122" s="743"/>
      <c r="F122" s="744"/>
      <c r="G122" s="745"/>
      <c r="H122" s="757"/>
      <c r="I122" s="758"/>
      <c r="J122" s="758"/>
      <c r="K122" s="758"/>
      <c r="L122" s="758"/>
      <c r="M122" s="758"/>
      <c r="N122" s="758"/>
      <c r="O122" s="759"/>
      <c r="P122" s="747"/>
      <c r="Q122" s="749"/>
      <c r="R122" s="490"/>
    </row>
    <row r="123" spans="1:20" ht="15.75" customHeight="1">
      <c r="A123" s="762">
        <v>46</v>
      </c>
      <c r="B123" s="734" t="str">
        <f t="shared" ref="B123" si="21">B121</f>
        <v>R5</v>
      </c>
      <c r="C123" s="736"/>
      <c r="D123" s="737"/>
      <c r="E123" s="740"/>
      <c r="F123" s="741"/>
      <c r="G123" s="742"/>
      <c r="H123" s="754"/>
      <c r="I123" s="755"/>
      <c r="J123" s="755"/>
      <c r="K123" s="755"/>
      <c r="L123" s="755"/>
      <c r="M123" s="755"/>
      <c r="N123" s="755"/>
      <c r="O123" s="756"/>
      <c r="P123" s="746"/>
      <c r="Q123" s="748" t="s">
        <v>67</v>
      </c>
      <c r="R123" s="490"/>
    </row>
    <row r="124" spans="1:20" ht="15.75" customHeight="1">
      <c r="A124" s="762"/>
      <c r="B124" s="735"/>
      <c r="C124" s="738"/>
      <c r="D124" s="739"/>
      <c r="E124" s="743"/>
      <c r="F124" s="744"/>
      <c r="G124" s="745"/>
      <c r="H124" s="757"/>
      <c r="I124" s="758"/>
      <c r="J124" s="758"/>
      <c r="K124" s="758"/>
      <c r="L124" s="758"/>
      <c r="M124" s="758"/>
      <c r="N124" s="758"/>
      <c r="O124" s="759"/>
      <c r="P124" s="747"/>
      <c r="Q124" s="749"/>
      <c r="R124" s="490"/>
    </row>
    <row r="125" spans="1:20" ht="15.75" customHeight="1">
      <c r="A125" s="760">
        <v>47</v>
      </c>
      <c r="B125" s="734" t="str">
        <f t="shared" ref="B125" si="22">B123</f>
        <v>R5</v>
      </c>
      <c r="C125" s="736"/>
      <c r="D125" s="737"/>
      <c r="E125" s="740"/>
      <c r="F125" s="741"/>
      <c r="G125" s="742"/>
      <c r="H125" s="754"/>
      <c r="I125" s="755"/>
      <c r="J125" s="755"/>
      <c r="K125" s="755"/>
      <c r="L125" s="755"/>
      <c r="M125" s="755"/>
      <c r="N125" s="755"/>
      <c r="O125" s="756"/>
      <c r="P125" s="746"/>
      <c r="Q125" s="748" t="s">
        <v>67</v>
      </c>
      <c r="R125" s="490"/>
    </row>
    <row r="126" spans="1:20" ht="15.75" customHeight="1">
      <c r="A126" s="761"/>
      <c r="B126" s="735"/>
      <c r="C126" s="738"/>
      <c r="D126" s="739"/>
      <c r="E126" s="743"/>
      <c r="F126" s="744"/>
      <c r="G126" s="745"/>
      <c r="H126" s="757"/>
      <c r="I126" s="758"/>
      <c r="J126" s="758"/>
      <c r="K126" s="758"/>
      <c r="L126" s="758"/>
      <c r="M126" s="758"/>
      <c r="N126" s="758"/>
      <c r="O126" s="759"/>
      <c r="P126" s="747"/>
      <c r="Q126" s="749"/>
      <c r="R126" s="490"/>
    </row>
    <row r="127" spans="1:20" ht="15.75" customHeight="1">
      <c r="A127" s="762">
        <v>48</v>
      </c>
      <c r="B127" s="734" t="str">
        <f t="shared" ref="B127" si="23">B125</f>
        <v>R5</v>
      </c>
      <c r="C127" s="736"/>
      <c r="D127" s="737"/>
      <c r="E127" s="740"/>
      <c r="F127" s="741"/>
      <c r="G127" s="742"/>
      <c r="H127" s="754"/>
      <c r="I127" s="755"/>
      <c r="J127" s="755"/>
      <c r="K127" s="755"/>
      <c r="L127" s="755"/>
      <c r="M127" s="755"/>
      <c r="N127" s="755"/>
      <c r="O127" s="756"/>
      <c r="P127" s="746"/>
      <c r="Q127" s="748" t="s">
        <v>67</v>
      </c>
      <c r="R127" s="490"/>
    </row>
    <row r="128" spans="1:20" ht="15.75" customHeight="1">
      <c r="A128" s="762"/>
      <c r="B128" s="735"/>
      <c r="C128" s="738"/>
      <c r="D128" s="739"/>
      <c r="E128" s="743"/>
      <c r="F128" s="744"/>
      <c r="G128" s="745"/>
      <c r="H128" s="757"/>
      <c r="I128" s="758"/>
      <c r="J128" s="758"/>
      <c r="K128" s="758"/>
      <c r="L128" s="758"/>
      <c r="M128" s="758"/>
      <c r="N128" s="758"/>
      <c r="O128" s="759"/>
      <c r="P128" s="747"/>
      <c r="Q128" s="749"/>
      <c r="R128" s="490"/>
    </row>
    <row r="129" spans="1:18" ht="15.75" customHeight="1">
      <c r="A129" s="760">
        <v>49</v>
      </c>
      <c r="B129" s="734" t="str">
        <f t="shared" ref="B129" si="24">B127</f>
        <v>R5</v>
      </c>
      <c r="C129" s="736"/>
      <c r="D129" s="737"/>
      <c r="E129" s="740"/>
      <c r="F129" s="741"/>
      <c r="G129" s="742"/>
      <c r="H129" s="754"/>
      <c r="I129" s="755"/>
      <c r="J129" s="755"/>
      <c r="K129" s="755"/>
      <c r="L129" s="755"/>
      <c r="M129" s="755"/>
      <c r="N129" s="755"/>
      <c r="O129" s="756"/>
      <c r="P129" s="746"/>
      <c r="Q129" s="748" t="s">
        <v>67</v>
      </c>
      <c r="R129" s="490"/>
    </row>
    <row r="130" spans="1:18" ht="15.75" customHeight="1">
      <c r="A130" s="761"/>
      <c r="B130" s="735"/>
      <c r="C130" s="738"/>
      <c r="D130" s="739"/>
      <c r="E130" s="743"/>
      <c r="F130" s="744"/>
      <c r="G130" s="745"/>
      <c r="H130" s="757"/>
      <c r="I130" s="758"/>
      <c r="J130" s="758"/>
      <c r="K130" s="758"/>
      <c r="L130" s="758"/>
      <c r="M130" s="758"/>
      <c r="N130" s="758"/>
      <c r="O130" s="759"/>
      <c r="P130" s="747"/>
      <c r="Q130" s="749"/>
      <c r="R130" s="490"/>
    </row>
    <row r="131" spans="1:18" ht="15.75" customHeight="1">
      <c r="A131" s="762">
        <v>50</v>
      </c>
      <c r="B131" s="734" t="str">
        <f t="shared" ref="B131" si="25">B129</f>
        <v>R5</v>
      </c>
      <c r="C131" s="736"/>
      <c r="D131" s="737"/>
      <c r="E131" s="740"/>
      <c r="F131" s="741"/>
      <c r="G131" s="742"/>
      <c r="H131" s="754"/>
      <c r="I131" s="755"/>
      <c r="J131" s="755"/>
      <c r="K131" s="755"/>
      <c r="L131" s="755"/>
      <c r="M131" s="755"/>
      <c r="N131" s="755"/>
      <c r="O131" s="756"/>
      <c r="P131" s="746"/>
      <c r="Q131" s="748" t="s">
        <v>67</v>
      </c>
      <c r="R131" s="490"/>
    </row>
    <row r="132" spans="1:18" ht="15.75" customHeight="1">
      <c r="A132" s="762"/>
      <c r="B132" s="735"/>
      <c r="C132" s="738"/>
      <c r="D132" s="739"/>
      <c r="E132" s="743"/>
      <c r="F132" s="744"/>
      <c r="G132" s="745"/>
      <c r="H132" s="757"/>
      <c r="I132" s="758"/>
      <c r="J132" s="758"/>
      <c r="K132" s="758"/>
      <c r="L132" s="758"/>
      <c r="M132" s="758"/>
      <c r="N132" s="758"/>
      <c r="O132" s="759"/>
      <c r="P132" s="747"/>
      <c r="Q132" s="749"/>
      <c r="R132" s="490"/>
    </row>
    <row r="133" spans="1:18" ht="15.75" customHeight="1">
      <c r="A133" s="760">
        <v>51</v>
      </c>
      <c r="B133" s="734" t="str">
        <f t="shared" ref="B133" si="26">B131</f>
        <v>R5</v>
      </c>
      <c r="C133" s="736"/>
      <c r="D133" s="737"/>
      <c r="E133" s="740"/>
      <c r="F133" s="741"/>
      <c r="G133" s="742"/>
      <c r="H133" s="754"/>
      <c r="I133" s="755"/>
      <c r="J133" s="755"/>
      <c r="K133" s="755"/>
      <c r="L133" s="755"/>
      <c r="M133" s="755"/>
      <c r="N133" s="755"/>
      <c r="O133" s="756"/>
      <c r="P133" s="746"/>
      <c r="Q133" s="748" t="s">
        <v>67</v>
      </c>
      <c r="R133" s="490"/>
    </row>
    <row r="134" spans="1:18" ht="15.75" customHeight="1">
      <c r="A134" s="761"/>
      <c r="B134" s="735"/>
      <c r="C134" s="738"/>
      <c r="D134" s="739"/>
      <c r="E134" s="743"/>
      <c r="F134" s="744"/>
      <c r="G134" s="745"/>
      <c r="H134" s="757"/>
      <c r="I134" s="758"/>
      <c r="J134" s="758"/>
      <c r="K134" s="758"/>
      <c r="L134" s="758"/>
      <c r="M134" s="758"/>
      <c r="N134" s="758"/>
      <c r="O134" s="759"/>
      <c r="P134" s="747"/>
      <c r="Q134" s="749"/>
      <c r="R134" s="490"/>
    </row>
    <row r="135" spans="1:18" ht="15.75" customHeight="1">
      <c r="A135" s="762">
        <v>52</v>
      </c>
      <c r="B135" s="734" t="str">
        <f t="shared" ref="B135" si="27">B133</f>
        <v>R5</v>
      </c>
      <c r="C135" s="736"/>
      <c r="D135" s="737"/>
      <c r="E135" s="740"/>
      <c r="F135" s="741"/>
      <c r="G135" s="742"/>
      <c r="H135" s="754"/>
      <c r="I135" s="755"/>
      <c r="J135" s="755"/>
      <c r="K135" s="755"/>
      <c r="L135" s="755"/>
      <c r="M135" s="755"/>
      <c r="N135" s="755"/>
      <c r="O135" s="756"/>
      <c r="P135" s="746"/>
      <c r="Q135" s="748" t="s">
        <v>67</v>
      </c>
      <c r="R135" s="490"/>
    </row>
    <row r="136" spans="1:18" ht="15.75" customHeight="1">
      <c r="A136" s="762"/>
      <c r="B136" s="735"/>
      <c r="C136" s="738"/>
      <c r="D136" s="739"/>
      <c r="E136" s="743"/>
      <c r="F136" s="744"/>
      <c r="G136" s="745"/>
      <c r="H136" s="757"/>
      <c r="I136" s="758"/>
      <c r="J136" s="758"/>
      <c r="K136" s="758"/>
      <c r="L136" s="758"/>
      <c r="M136" s="758"/>
      <c r="N136" s="758"/>
      <c r="O136" s="759"/>
      <c r="P136" s="747"/>
      <c r="Q136" s="749"/>
      <c r="R136" s="490"/>
    </row>
    <row r="137" spans="1:18" ht="15.75" customHeight="1">
      <c r="A137" s="760">
        <v>53</v>
      </c>
      <c r="B137" s="734" t="str">
        <f t="shared" ref="B137" si="28">B135</f>
        <v>R5</v>
      </c>
      <c r="C137" s="736"/>
      <c r="D137" s="737"/>
      <c r="E137" s="740"/>
      <c r="F137" s="741"/>
      <c r="G137" s="742"/>
      <c r="H137" s="754"/>
      <c r="I137" s="755"/>
      <c r="J137" s="755"/>
      <c r="K137" s="755"/>
      <c r="L137" s="755"/>
      <c r="M137" s="755"/>
      <c r="N137" s="755"/>
      <c r="O137" s="756"/>
      <c r="P137" s="746"/>
      <c r="Q137" s="748" t="s">
        <v>67</v>
      </c>
      <c r="R137" s="490"/>
    </row>
    <row r="138" spans="1:18" ht="15.75" customHeight="1">
      <c r="A138" s="761"/>
      <c r="B138" s="735"/>
      <c r="C138" s="738"/>
      <c r="D138" s="739"/>
      <c r="E138" s="743"/>
      <c r="F138" s="744"/>
      <c r="G138" s="745"/>
      <c r="H138" s="757"/>
      <c r="I138" s="758"/>
      <c r="J138" s="758"/>
      <c r="K138" s="758"/>
      <c r="L138" s="758"/>
      <c r="M138" s="758"/>
      <c r="N138" s="758"/>
      <c r="O138" s="759"/>
      <c r="P138" s="747"/>
      <c r="Q138" s="749"/>
      <c r="R138" s="490"/>
    </row>
    <row r="139" spans="1:18" ht="15.75" customHeight="1">
      <c r="A139" s="762">
        <v>54</v>
      </c>
      <c r="B139" s="734" t="str">
        <f t="shared" ref="B139" si="29">B137</f>
        <v>R5</v>
      </c>
      <c r="C139" s="736"/>
      <c r="D139" s="737"/>
      <c r="E139" s="740"/>
      <c r="F139" s="741"/>
      <c r="G139" s="742"/>
      <c r="H139" s="754"/>
      <c r="I139" s="755"/>
      <c r="J139" s="755"/>
      <c r="K139" s="755"/>
      <c r="L139" s="755"/>
      <c r="M139" s="755"/>
      <c r="N139" s="755"/>
      <c r="O139" s="756"/>
      <c r="P139" s="746"/>
      <c r="Q139" s="748" t="s">
        <v>67</v>
      </c>
      <c r="R139" s="490"/>
    </row>
    <row r="140" spans="1:18" ht="15.75" customHeight="1">
      <c r="A140" s="762"/>
      <c r="B140" s="735"/>
      <c r="C140" s="738"/>
      <c r="D140" s="739"/>
      <c r="E140" s="743"/>
      <c r="F140" s="744"/>
      <c r="G140" s="745"/>
      <c r="H140" s="757"/>
      <c r="I140" s="758"/>
      <c r="J140" s="758"/>
      <c r="K140" s="758"/>
      <c r="L140" s="758"/>
      <c r="M140" s="758"/>
      <c r="N140" s="758"/>
      <c r="O140" s="759"/>
      <c r="P140" s="747"/>
      <c r="Q140" s="749"/>
      <c r="R140" s="490"/>
    </row>
    <row r="141" spans="1:18" ht="15.75" customHeight="1">
      <c r="A141" s="760">
        <v>55</v>
      </c>
      <c r="B141" s="734" t="str">
        <f t="shared" ref="B141" si="30">B139</f>
        <v>R5</v>
      </c>
      <c r="C141" s="736"/>
      <c r="D141" s="737"/>
      <c r="E141" s="740"/>
      <c r="F141" s="741"/>
      <c r="G141" s="742"/>
      <c r="H141" s="754"/>
      <c r="I141" s="755"/>
      <c r="J141" s="755"/>
      <c r="K141" s="755"/>
      <c r="L141" s="755"/>
      <c r="M141" s="755"/>
      <c r="N141" s="755"/>
      <c r="O141" s="756"/>
      <c r="P141" s="746"/>
      <c r="Q141" s="748" t="s">
        <v>67</v>
      </c>
      <c r="R141" s="490"/>
    </row>
    <row r="142" spans="1:18" ht="15.75" customHeight="1">
      <c r="A142" s="761"/>
      <c r="B142" s="735"/>
      <c r="C142" s="738"/>
      <c r="D142" s="739"/>
      <c r="E142" s="743"/>
      <c r="F142" s="744"/>
      <c r="G142" s="745"/>
      <c r="H142" s="757"/>
      <c r="I142" s="758"/>
      <c r="J142" s="758"/>
      <c r="K142" s="758"/>
      <c r="L142" s="758"/>
      <c r="M142" s="758"/>
      <c r="N142" s="758"/>
      <c r="O142" s="759"/>
      <c r="P142" s="747"/>
      <c r="Q142" s="749"/>
      <c r="R142" s="490"/>
    </row>
    <row r="143" spans="1:18" ht="15.75" customHeight="1">
      <c r="A143" s="762">
        <v>56</v>
      </c>
      <c r="B143" s="734" t="str">
        <f t="shared" ref="B143" si="31">B141</f>
        <v>R5</v>
      </c>
      <c r="C143" s="736"/>
      <c r="D143" s="737"/>
      <c r="E143" s="740"/>
      <c r="F143" s="741"/>
      <c r="G143" s="742"/>
      <c r="H143" s="754"/>
      <c r="I143" s="755"/>
      <c r="J143" s="755"/>
      <c r="K143" s="755"/>
      <c r="L143" s="755"/>
      <c r="M143" s="755"/>
      <c r="N143" s="755"/>
      <c r="O143" s="756"/>
      <c r="P143" s="746"/>
      <c r="Q143" s="748" t="s">
        <v>67</v>
      </c>
      <c r="R143" s="490"/>
    </row>
    <row r="144" spans="1:18" ht="15.75" customHeight="1">
      <c r="A144" s="762"/>
      <c r="B144" s="735"/>
      <c r="C144" s="738"/>
      <c r="D144" s="739"/>
      <c r="E144" s="743"/>
      <c r="F144" s="744"/>
      <c r="G144" s="745"/>
      <c r="H144" s="757"/>
      <c r="I144" s="758"/>
      <c r="J144" s="758"/>
      <c r="K144" s="758"/>
      <c r="L144" s="758"/>
      <c r="M144" s="758"/>
      <c r="N144" s="758"/>
      <c r="O144" s="759"/>
      <c r="P144" s="747"/>
      <c r="Q144" s="749"/>
      <c r="R144" s="490"/>
    </row>
    <row r="145" spans="1:18" ht="15.75" customHeight="1">
      <c r="A145" s="760">
        <v>57</v>
      </c>
      <c r="B145" s="734" t="str">
        <f t="shared" ref="B145" si="32">B143</f>
        <v>R5</v>
      </c>
      <c r="C145" s="736"/>
      <c r="D145" s="737"/>
      <c r="E145" s="740"/>
      <c r="F145" s="741"/>
      <c r="G145" s="742"/>
      <c r="H145" s="754"/>
      <c r="I145" s="755"/>
      <c r="J145" s="755"/>
      <c r="K145" s="755"/>
      <c r="L145" s="755"/>
      <c r="M145" s="755"/>
      <c r="N145" s="755"/>
      <c r="O145" s="756"/>
      <c r="P145" s="746"/>
      <c r="Q145" s="748" t="s">
        <v>67</v>
      </c>
      <c r="R145" s="490"/>
    </row>
    <row r="146" spans="1:18" ht="15.75" customHeight="1">
      <c r="A146" s="761"/>
      <c r="B146" s="735"/>
      <c r="C146" s="738"/>
      <c r="D146" s="739"/>
      <c r="E146" s="743"/>
      <c r="F146" s="744"/>
      <c r="G146" s="745"/>
      <c r="H146" s="757"/>
      <c r="I146" s="758"/>
      <c r="J146" s="758"/>
      <c r="K146" s="758"/>
      <c r="L146" s="758"/>
      <c r="M146" s="758"/>
      <c r="N146" s="758"/>
      <c r="O146" s="759"/>
      <c r="P146" s="747"/>
      <c r="Q146" s="749"/>
      <c r="R146" s="490"/>
    </row>
    <row r="147" spans="1:18" ht="15.75" customHeight="1">
      <c r="A147" s="762">
        <v>58</v>
      </c>
      <c r="B147" s="734" t="str">
        <f t="shared" ref="B147" si="33">B145</f>
        <v>R5</v>
      </c>
      <c r="C147" s="736"/>
      <c r="D147" s="737"/>
      <c r="E147" s="740"/>
      <c r="F147" s="741"/>
      <c r="G147" s="742"/>
      <c r="H147" s="754"/>
      <c r="I147" s="755"/>
      <c r="J147" s="755"/>
      <c r="K147" s="755"/>
      <c r="L147" s="755"/>
      <c r="M147" s="755"/>
      <c r="N147" s="755"/>
      <c r="O147" s="756"/>
      <c r="P147" s="746"/>
      <c r="Q147" s="748" t="s">
        <v>67</v>
      </c>
      <c r="R147" s="490"/>
    </row>
    <row r="148" spans="1:18" ht="15.75" customHeight="1">
      <c r="A148" s="762"/>
      <c r="B148" s="735"/>
      <c r="C148" s="738"/>
      <c r="D148" s="739"/>
      <c r="E148" s="743"/>
      <c r="F148" s="744"/>
      <c r="G148" s="745"/>
      <c r="H148" s="757"/>
      <c r="I148" s="758"/>
      <c r="J148" s="758"/>
      <c r="K148" s="758"/>
      <c r="L148" s="758"/>
      <c r="M148" s="758"/>
      <c r="N148" s="758"/>
      <c r="O148" s="759"/>
      <c r="P148" s="747"/>
      <c r="Q148" s="749"/>
      <c r="R148" s="490"/>
    </row>
    <row r="149" spans="1:18" ht="15.75" customHeight="1">
      <c r="A149" s="760">
        <v>59</v>
      </c>
      <c r="B149" s="734" t="str">
        <f t="shared" ref="B149" si="34">B147</f>
        <v>R5</v>
      </c>
      <c r="C149" s="736"/>
      <c r="D149" s="737"/>
      <c r="E149" s="740"/>
      <c r="F149" s="741"/>
      <c r="G149" s="742"/>
      <c r="H149" s="754"/>
      <c r="I149" s="755"/>
      <c r="J149" s="755"/>
      <c r="K149" s="755"/>
      <c r="L149" s="755"/>
      <c r="M149" s="755"/>
      <c r="N149" s="755"/>
      <c r="O149" s="756"/>
      <c r="P149" s="746"/>
      <c r="Q149" s="748" t="s">
        <v>67</v>
      </c>
      <c r="R149" s="490"/>
    </row>
    <row r="150" spans="1:18" ht="15.75" customHeight="1">
      <c r="A150" s="761"/>
      <c r="B150" s="735"/>
      <c r="C150" s="738"/>
      <c r="D150" s="739"/>
      <c r="E150" s="743"/>
      <c r="F150" s="744"/>
      <c r="G150" s="745"/>
      <c r="H150" s="757"/>
      <c r="I150" s="758"/>
      <c r="J150" s="758"/>
      <c r="K150" s="758"/>
      <c r="L150" s="758"/>
      <c r="M150" s="758"/>
      <c r="N150" s="758"/>
      <c r="O150" s="759"/>
      <c r="P150" s="747"/>
      <c r="Q150" s="749"/>
      <c r="R150" s="490"/>
    </row>
    <row r="151" spans="1:18" ht="15.75" customHeight="1">
      <c r="A151" s="684">
        <v>60</v>
      </c>
      <c r="B151" s="734" t="str">
        <f t="shared" ref="B151" si="35">B149</f>
        <v>R5</v>
      </c>
      <c r="C151" s="736"/>
      <c r="D151" s="737"/>
      <c r="E151" s="740"/>
      <c r="F151" s="741"/>
      <c r="G151" s="742"/>
      <c r="H151" s="754"/>
      <c r="I151" s="755"/>
      <c r="J151" s="755"/>
      <c r="K151" s="755"/>
      <c r="L151" s="755"/>
      <c r="M151" s="755"/>
      <c r="N151" s="755"/>
      <c r="O151" s="756"/>
      <c r="P151" s="746"/>
      <c r="Q151" s="748" t="s">
        <v>67</v>
      </c>
      <c r="R151" s="490"/>
    </row>
    <row r="152" spans="1:18" ht="15.75" customHeight="1">
      <c r="A152" s="682"/>
      <c r="B152" s="735"/>
      <c r="C152" s="738"/>
      <c r="D152" s="739"/>
      <c r="E152" s="743"/>
      <c r="F152" s="744"/>
      <c r="G152" s="745"/>
      <c r="H152" s="757"/>
      <c r="I152" s="758"/>
      <c r="J152" s="758"/>
      <c r="K152" s="758"/>
      <c r="L152" s="758"/>
      <c r="M152" s="758"/>
      <c r="N152" s="758"/>
      <c r="O152" s="759"/>
      <c r="P152" s="747"/>
      <c r="Q152" s="749"/>
      <c r="R152" s="490"/>
    </row>
    <row r="153" spans="1:18" ht="15.75" customHeight="1">
      <c r="A153" s="130" t="s">
        <v>27</v>
      </c>
      <c r="B153" s="752" t="s">
        <v>307</v>
      </c>
      <c r="C153" s="753"/>
      <c r="D153" s="753"/>
      <c r="E153" s="753"/>
      <c r="F153" s="753"/>
      <c r="G153" s="753"/>
      <c r="H153" s="753"/>
      <c r="I153" s="753"/>
      <c r="J153" s="753"/>
      <c r="K153" s="753"/>
      <c r="L153" s="753"/>
      <c r="M153" s="753"/>
      <c r="N153" s="753"/>
      <c r="O153" s="753"/>
      <c r="P153" s="753"/>
      <c r="Q153" s="563"/>
      <c r="R153" s="490"/>
    </row>
    <row r="154" spans="1:18" ht="15.75" customHeight="1">
      <c r="A154" s="130" t="s">
        <v>28</v>
      </c>
      <c r="B154" s="732" t="s">
        <v>475</v>
      </c>
      <c r="C154" s="732"/>
      <c r="D154" s="732"/>
      <c r="E154" s="732"/>
      <c r="F154" s="732"/>
      <c r="G154" s="732"/>
      <c r="H154" s="732"/>
      <c r="I154" s="732"/>
      <c r="J154" s="732"/>
      <c r="K154" s="732"/>
      <c r="L154" s="732"/>
      <c r="M154" s="732"/>
      <c r="N154" s="732"/>
      <c r="O154" s="732"/>
      <c r="P154" s="732"/>
      <c r="Q154" s="732"/>
      <c r="R154" s="490"/>
    </row>
    <row r="155" spans="1:18" ht="15.75" customHeight="1">
      <c r="A155" s="130"/>
      <c r="B155" s="732"/>
      <c r="C155" s="732"/>
      <c r="D155" s="732"/>
      <c r="E155" s="732"/>
      <c r="F155" s="732"/>
      <c r="G155" s="732"/>
      <c r="H155" s="732"/>
      <c r="I155" s="732"/>
      <c r="J155" s="732"/>
      <c r="K155" s="732"/>
      <c r="L155" s="732"/>
      <c r="M155" s="732"/>
      <c r="N155" s="732"/>
      <c r="O155" s="732"/>
      <c r="P155" s="732"/>
      <c r="Q155" s="732"/>
      <c r="R155" s="490"/>
    </row>
    <row r="156" spans="1:18" ht="15.75" customHeight="1">
      <c r="B156" s="427"/>
      <c r="C156" s="427"/>
      <c r="D156" s="427"/>
      <c r="E156" s="427"/>
      <c r="F156" s="427"/>
      <c r="G156" s="427"/>
      <c r="H156" s="427"/>
      <c r="I156" s="427"/>
      <c r="J156" s="427"/>
      <c r="K156" s="427"/>
      <c r="L156" s="427"/>
      <c r="M156" s="427"/>
      <c r="N156" s="427"/>
      <c r="O156" s="427"/>
      <c r="P156" s="427"/>
      <c r="Q156" s="427"/>
      <c r="R156" s="490"/>
    </row>
    <row r="157" spans="1:18" s="570" customFormat="1">
      <c r="A157" s="491"/>
      <c r="B157" s="491"/>
      <c r="C157" s="491"/>
      <c r="D157" s="491"/>
      <c r="E157" s="491"/>
      <c r="F157" s="491"/>
      <c r="G157" s="491"/>
      <c r="H157" s="491"/>
      <c r="I157" s="491"/>
      <c r="J157" s="491"/>
      <c r="K157" s="491"/>
      <c r="L157" s="491"/>
      <c r="M157" s="491"/>
      <c r="N157" s="491"/>
      <c r="O157" s="491"/>
      <c r="P157" s="491"/>
      <c r="Q157" s="491"/>
      <c r="R157" s="564"/>
    </row>
    <row r="158" spans="1:18" s="570" customFormat="1">
      <c r="A158" s="491"/>
      <c r="B158" s="491"/>
      <c r="C158" s="491"/>
      <c r="D158" s="491"/>
      <c r="E158" s="491"/>
      <c r="F158" s="491"/>
      <c r="G158" s="491"/>
      <c r="H158" s="491"/>
      <c r="I158" s="491"/>
      <c r="J158" s="491"/>
      <c r="K158" s="491"/>
      <c r="L158" s="491"/>
      <c r="M158" s="491"/>
      <c r="N158" s="491"/>
      <c r="O158" s="491"/>
      <c r="P158" s="491"/>
      <c r="Q158" s="491"/>
      <c r="R158" s="564"/>
    </row>
    <row r="159" spans="1:18" ht="15.75" customHeight="1"/>
  </sheetData>
  <mergeCells count="519">
    <mergeCell ref="B153:P153"/>
    <mergeCell ref="B154:Q155"/>
    <mergeCell ref="Q149:Q150"/>
    <mergeCell ref="E150:G150"/>
    <mergeCell ref="A151:A152"/>
    <mergeCell ref="B151:B152"/>
    <mergeCell ref="C151:D152"/>
    <mergeCell ref="E151:G151"/>
    <mergeCell ref="H151:O152"/>
    <mergeCell ref="P151:P152"/>
    <mergeCell ref="Q151:Q152"/>
    <mergeCell ref="E152:G152"/>
    <mergeCell ref="A149:A150"/>
    <mergeCell ref="B149:B150"/>
    <mergeCell ref="C149:D150"/>
    <mergeCell ref="E149:G149"/>
    <mergeCell ref="H149:O150"/>
    <mergeCell ref="P149:P150"/>
    <mergeCell ref="Q145:Q146"/>
    <mergeCell ref="E146:G146"/>
    <mergeCell ref="A147:A148"/>
    <mergeCell ref="B147:B148"/>
    <mergeCell ref="C147:D148"/>
    <mergeCell ref="E147:G147"/>
    <mergeCell ref="H147:O148"/>
    <mergeCell ref="P147:P148"/>
    <mergeCell ref="Q147:Q148"/>
    <mergeCell ref="E148:G148"/>
    <mergeCell ref="A145:A146"/>
    <mergeCell ref="B145:B146"/>
    <mergeCell ref="C145:D146"/>
    <mergeCell ref="E145:G145"/>
    <mergeCell ref="H145:O146"/>
    <mergeCell ref="P145:P146"/>
    <mergeCell ref="Q141:Q142"/>
    <mergeCell ref="E142:G142"/>
    <mergeCell ref="A143:A144"/>
    <mergeCell ref="B143:B144"/>
    <mergeCell ref="C143:D144"/>
    <mergeCell ref="E143:G143"/>
    <mergeCell ref="H143:O144"/>
    <mergeCell ref="P143:P144"/>
    <mergeCell ref="Q143:Q144"/>
    <mergeCell ref="E144:G144"/>
    <mergeCell ref="A141:A142"/>
    <mergeCell ref="B141:B142"/>
    <mergeCell ref="C141:D142"/>
    <mergeCell ref="E141:G141"/>
    <mergeCell ref="H141:O142"/>
    <mergeCell ref="P141:P142"/>
    <mergeCell ref="Q137:Q138"/>
    <mergeCell ref="E138:G138"/>
    <mergeCell ref="A139:A140"/>
    <mergeCell ref="B139:B140"/>
    <mergeCell ref="C139:D140"/>
    <mergeCell ref="E139:G139"/>
    <mergeCell ref="H139:O140"/>
    <mergeCell ref="P139:P140"/>
    <mergeCell ref="Q139:Q140"/>
    <mergeCell ref="E140:G140"/>
    <mergeCell ref="A137:A138"/>
    <mergeCell ref="B137:B138"/>
    <mergeCell ref="C137:D138"/>
    <mergeCell ref="E137:G137"/>
    <mergeCell ref="H137:O138"/>
    <mergeCell ref="P137:P138"/>
    <mergeCell ref="Q133:Q134"/>
    <mergeCell ref="E134:G134"/>
    <mergeCell ref="A135:A136"/>
    <mergeCell ref="B135:B136"/>
    <mergeCell ref="C135:D136"/>
    <mergeCell ref="E135:G135"/>
    <mergeCell ref="H135:O136"/>
    <mergeCell ref="P135:P136"/>
    <mergeCell ref="Q135:Q136"/>
    <mergeCell ref="E136:G136"/>
    <mergeCell ref="A133:A134"/>
    <mergeCell ref="B133:B134"/>
    <mergeCell ref="C133:D134"/>
    <mergeCell ref="E133:G133"/>
    <mergeCell ref="H133:O134"/>
    <mergeCell ref="P133:P134"/>
    <mergeCell ref="Q129:Q130"/>
    <mergeCell ref="E130:G130"/>
    <mergeCell ref="A131:A132"/>
    <mergeCell ref="B131:B132"/>
    <mergeCell ref="C131:D132"/>
    <mergeCell ref="E131:G131"/>
    <mergeCell ref="H131:O132"/>
    <mergeCell ref="P131:P132"/>
    <mergeCell ref="Q131:Q132"/>
    <mergeCell ref="E132:G132"/>
    <mergeCell ref="A129:A130"/>
    <mergeCell ref="B129:B130"/>
    <mergeCell ref="C129:D130"/>
    <mergeCell ref="E129:G129"/>
    <mergeCell ref="H129:O130"/>
    <mergeCell ref="P129:P130"/>
    <mergeCell ref="Q125:Q126"/>
    <mergeCell ref="E126:G126"/>
    <mergeCell ref="A127:A128"/>
    <mergeCell ref="B127:B128"/>
    <mergeCell ref="C127:D128"/>
    <mergeCell ref="E127:G127"/>
    <mergeCell ref="H127:O128"/>
    <mergeCell ref="P127:P128"/>
    <mergeCell ref="Q127:Q128"/>
    <mergeCell ref="E128:G128"/>
    <mergeCell ref="A125:A126"/>
    <mergeCell ref="B125:B126"/>
    <mergeCell ref="C125:D126"/>
    <mergeCell ref="E125:G125"/>
    <mergeCell ref="H125:O126"/>
    <mergeCell ref="P125:P126"/>
    <mergeCell ref="Q121:Q122"/>
    <mergeCell ref="E122:G122"/>
    <mergeCell ref="A123:A124"/>
    <mergeCell ref="B123:B124"/>
    <mergeCell ref="C123:D124"/>
    <mergeCell ref="E123:G123"/>
    <mergeCell ref="H123:O124"/>
    <mergeCell ref="P123:P124"/>
    <mergeCell ref="Q123:Q124"/>
    <mergeCell ref="E124:G124"/>
    <mergeCell ref="A121:A122"/>
    <mergeCell ref="B121:B122"/>
    <mergeCell ref="C121:D122"/>
    <mergeCell ref="E121:G121"/>
    <mergeCell ref="H121:O122"/>
    <mergeCell ref="P121:P122"/>
    <mergeCell ref="Q117:Q118"/>
    <mergeCell ref="E118:G118"/>
    <mergeCell ref="A119:A120"/>
    <mergeCell ref="B119:B120"/>
    <mergeCell ref="C119:D120"/>
    <mergeCell ref="E119:G119"/>
    <mergeCell ref="H119:O120"/>
    <mergeCell ref="P119:P120"/>
    <mergeCell ref="Q119:Q120"/>
    <mergeCell ref="E120:G120"/>
    <mergeCell ref="A117:A118"/>
    <mergeCell ref="B117:B118"/>
    <mergeCell ref="C117:D118"/>
    <mergeCell ref="E117:G117"/>
    <mergeCell ref="H117:O118"/>
    <mergeCell ref="P117:P118"/>
    <mergeCell ref="Q113:Q114"/>
    <mergeCell ref="E114:G114"/>
    <mergeCell ref="A115:A116"/>
    <mergeCell ref="B115:B116"/>
    <mergeCell ref="C115:D116"/>
    <mergeCell ref="E115:G115"/>
    <mergeCell ref="H115:O116"/>
    <mergeCell ref="P115:P116"/>
    <mergeCell ref="Q115:Q116"/>
    <mergeCell ref="E116:G116"/>
    <mergeCell ref="A113:A114"/>
    <mergeCell ref="B113:B114"/>
    <mergeCell ref="C113:D114"/>
    <mergeCell ref="E113:G113"/>
    <mergeCell ref="H113:O114"/>
    <mergeCell ref="P113:P114"/>
    <mergeCell ref="C111:D112"/>
    <mergeCell ref="E111:G111"/>
    <mergeCell ref="H111:O112"/>
    <mergeCell ref="P111:Q111"/>
    <mergeCell ref="E112:G112"/>
    <mergeCell ref="P112:Q112"/>
    <mergeCell ref="B101:P101"/>
    <mergeCell ref="B102:Q103"/>
    <mergeCell ref="A105:F105"/>
    <mergeCell ref="A106:E106"/>
    <mergeCell ref="A107:Q107"/>
    <mergeCell ref="H108:J108"/>
    <mergeCell ref="K108:Q108"/>
    <mergeCell ref="Q97:Q98"/>
    <mergeCell ref="E98:G98"/>
    <mergeCell ref="A99:A100"/>
    <mergeCell ref="B99:B100"/>
    <mergeCell ref="C99:D100"/>
    <mergeCell ref="E99:G99"/>
    <mergeCell ref="H99:O100"/>
    <mergeCell ref="P99:P100"/>
    <mergeCell ref="Q99:Q100"/>
    <mergeCell ref="E100:G100"/>
    <mergeCell ref="A97:A98"/>
    <mergeCell ref="B97:B98"/>
    <mergeCell ref="C97:D98"/>
    <mergeCell ref="E97:G97"/>
    <mergeCell ref="H97:O98"/>
    <mergeCell ref="P97:P98"/>
    <mergeCell ref="Q93:Q94"/>
    <mergeCell ref="E94:G94"/>
    <mergeCell ref="A95:A96"/>
    <mergeCell ref="B95:B96"/>
    <mergeCell ref="C95:D96"/>
    <mergeCell ref="E95:G95"/>
    <mergeCell ref="H95:O96"/>
    <mergeCell ref="P95:P96"/>
    <mergeCell ref="Q95:Q96"/>
    <mergeCell ref="E96:G96"/>
    <mergeCell ref="A93:A94"/>
    <mergeCell ref="B93:B94"/>
    <mergeCell ref="C93:D94"/>
    <mergeCell ref="E93:G93"/>
    <mergeCell ref="H93:O94"/>
    <mergeCell ref="P93:P94"/>
    <mergeCell ref="Q89:Q90"/>
    <mergeCell ref="E90:G90"/>
    <mergeCell ref="A91:A92"/>
    <mergeCell ref="B91:B92"/>
    <mergeCell ref="C91:D92"/>
    <mergeCell ref="E91:G91"/>
    <mergeCell ref="H91:O92"/>
    <mergeCell ref="P91:P92"/>
    <mergeCell ref="Q91:Q92"/>
    <mergeCell ref="E92:G92"/>
    <mergeCell ref="A89:A90"/>
    <mergeCell ref="B89:B90"/>
    <mergeCell ref="C89:D90"/>
    <mergeCell ref="E89:G89"/>
    <mergeCell ref="H89:O90"/>
    <mergeCell ref="P89:P90"/>
    <mergeCell ref="Q85:Q86"/>
    <mergeCell ref="E86:G86"/>
    <mergeCell ref="A87:A88"/>
    <mergeCell ref="B87:B88"/>
    <mergeCell ref="C87:D88"/>
    <mergeCell ref="E87:G87"/>
    <mergeCell ref="H87:O88"/>
    <mergeCell ref="P87:P88"/>
    <mergeCell ref="Q87:Q88"/>
    <mergeCell ref="E88:G88"/>
    <mergeCell ref="A85:A86"/>
    <mergeCell ref="B85:B86"/>
    <mergeCell ref="C85:D86"/>
    <mergeCell ref="E85:G85"/>
    <mergeCell ref="H85:O86"/>
    <mergeCell ref="P85:P86"/>
    <mergeCell ref="Q81:Q82"/>
    <mergeCell ref="E82:G82"/>
    <mergeCell ref="A83:A84"/>
    <mergeCell ref="B83:B84"/>
    <mergeCell ref="C83:D84"/>
    <mergeCell ref="E83:G83"/>
    <mergeCell ref="H83:O84"/>
    <mergeCell ref="P83:P84"/>
    <mergeCell ref="Q83:Q84"/>
    <mergeCell ref="E84:G84"/>
    <mergeCell ref="A81:A82"/>
    <mergeCell ref="B81:B82"/>
    <mergeCell ref="C81:D82"/>
    <mergeCell ref="E81:G81"/>
    <mergeCell ref="H81:O82"/>
    <mergeCell ref="P81:P82"/>
    <mergeCell ref="Q77:Q78"/>
    <mergeCell ref="E78:G78"/>
    <mergeCell ref="A79:A80"/>
    <mergeCell ref="B79:B80"/>
    <mergeCell ref="C79:D80"/>
    <mergeCell ref="E79:G79"/>
    <mergeCell ref="H79:O80"/>
    <mergeCell ref="P79:P80"/>
    <mergeCell ref="Q79:Q80"/>
    <mergeCell ref="E80:G80"/>
    <mergeCell ref="A77:A78"/>
    <mergeCell ref="B77:B78"/>
    <mergeCell ref="C77:D78"/>
    <mergeCell ref="E77:G77"/>
    <mergeCell ref="H77:O78"/>
    <mergeCell ref="P77:P78"/>
    <mergeCell ref="Q73:Q74"/>
    <mergeCell ref="E74:G74"/>
    <mergeCell ref="A75:A76"/>
    <mergeCell ref="B75:B76"/>
    <mergeCell ref="C75:D76"/>
    <mergeCell ref="E75:G75"/>
    <mergeCell ref="H75:O76"/>
    <mergeCell ref="P75:P76"/>
    <mergeCell ref="Q75:Q76"/>
    <mergeCell ref="E76:G76"/>
    <mergeCell ref="A73:A74"/>
    <mergeCell ref="B73:B74"/>
    <mergeCell ref="C73:D74"/>
    <mergeCell ref="E73:G73"/>
    <mergeCell ref="H73:O74"/>
    <mergeCell ref="P73:P74"/>
    <mergeCell ref="Q69:Q70"/>
    <mergeCell ref="E70:G70"/>
    <mergeCell ref="A71:A72"/>
    <mergeCell ref="B71:B72"/>
    <mergeCell ref="C71:D72"/>
    <mergeCell ref="E71:G71"/>
    <mergeCell ref="H71:O72"/>
    <mergeCell ref="P71:P72"/>
    <mergeCell ref="Q71:Q72"/>
    <mergeCell ref="E72:G72"/>
    <mergeCell ref="A69:A70"/>
    <mergeCell ref="B69:B70"/>
    <mergeCell ref="C69:D70"/>
    <mergeCell ref="E69:G69"/>
    <mergeCell ref="H69:O70"/>
    <mergeCell ref="P69:P70"/>
    <mergeCell ref="Q65:Q66"/>
    <mergeCell ref="E66:G66"/>
    <mergeCell ref="A67:A68"/>
    <mergeCell ref="B67:B68"/>
    <mergeCell ref="C67:D68"/>
    <mergeCell ref="E67:G67"/>
    <mergeCell ref="H67:O68"/>
    <mergeCell ref="P67:P68"/>
    <mergeCell ref="Q67:Q68"/>
    <mergeCell ref="E68:G68"/>
    <mergeCell ref="A65:A66"/>
    <mergeCell ref="B65:B66"/>
    <mergeCell ref="C65:D66"/>
    <mergeCell ref="E65:G65"/>
    <mergeCell ref="H65:O66"/>
    <mergeCell ref="P65:P66"/>
    <mergeCell ref="Q61:Q62"/>
    <mergeCell ref="E62:G62"/>
    <mergeCell ref="A63:A64"/>
    <mergeCell ref="B63:B64"/>
    <mergeCell ref="C63:D64"/>
    <mergeCell ref="E63:G63"/>
    <mergeCell ref="H63:O64"/>
    <mergeCell ref="P63:P64"/>
    <mergeCell ref="Q63:Q64"/>
    <mergeCell ref="E64:G64"/>
    <mergeCell ref="A61:A62"/>
    <mergeCell ref="B61:B62"/>
    <mergeCell ref="C61:D62"/>
    <mergeCell ref="E61:G61"/>
    <mergeCell ref="H61:O62"/>
    <mergeCell ref="P61:P62"/>
    <mergeCell ref="A55:Q55"/>
    <mergeCell ref="H56:J56"/>
    <mergeCell ref="K56:Q56"/>
    <mergeCell ref="C59:D60"/>
    <mergeCell ref="E59:G59"/>
    <mergeCell ref="H59:O60"/>
    <mergeCell ref="P59:Q59"/>
    <mergeCell ref="E60:G60"/>
    <mergeCell ref="P60:Q60"/>
    <mergeCell ref="Q47:Q48"/>
    <mergeCell ref="E48:G48"/>
    <mergeCell ref="B49:P49"/>
    <mergeCell ref="B50:Q51"/>
    <mergeCell ref="A53:F53"/>
    <mergeCell ref="A54:E54"/>
    <mergeCell ref="A47:A48"/>
    <mergeCell ref="B47:B48"/>
    <mergeCell ref="C47:D48"/>
    <mergeCell ref="E47:G47"/>
    <mergeCell ref="H47:O48"/>
    <mergeCell ref="P47:P48"/>
    <mergeCell ref="Q43:Q44"/>
    <mergeCell ref="E44:G44"/>
    <mergeCell ref="A45:A46"/>
    <mergeCell ref="B45:B46"/>
    <mergeCell ref="C45:D46"/>
    <mergeCell ref="E45:G45"/>
    <mergeCell ref="H45:O46"/>
    <mergeCell ref="P45:P46"/>
    <mergeCell ref="Q45:Q46"/>
    <mergeCell ref="E46:G46"/>
    <mergeCell ref="A43:A44"/>
    <mergeCell ref="B43:B44"/>
    <mergeCell ref="C43:D44"/>
    <mergeCell ref="E43:G43"/>
    <mergeCell ref="H43:O44"/>
    <mergeCell ref="P43:P44"/>
    <mergeCell ref="Q39:Q40"/>
    <mergeCell ref="E40:G40"/>
    <mergeCell ref="A41:A42"/>
    <mergeCell ref="B41:B42"/>
    <mergeCell ref="C41:D42"/>
    <mergeCell ref="E41:G41"/>
    <mergeCell ref="H41:O42"/>
    <mergeCell ref="P41:P42"/>
    <mergeCell ref="Q41:Q42"/>
    <mergeCell ref="E42:G42"/>
    <mergeCell ref="A39:A40"/>
    <mergeCell ref="B39:B40"/>
    <mergeCell ref="C39:D40"/>
    <mergeCell ref="E39:G39"/>
    <mergeCell ref="H39:O40"/>
    <mergeCell ref="P39:P40"/>
    <mergeCell ref="Q35:Q36"/>
    <mergeCell ref="E36:G36"/>
    <mergeCell ref="A37:A38"/>
    <mergeCell ref="B37:B38"/>
    <mergeCell ref="C37:D38"/>
    <mergeCell ref="E37:G37"/>
    <mergeCell ref="H37:O38"/>
    <mergeCell ref="P37:P38"/>
    <mergeCell ref="Q37:Q38"/>
    <mergeCell ref="E38:G38"/>
    <mergeCell ref="A35:A36"/>
    <mergeCell ref="B35:B36"/>
    <mergeCell ref="C35:D36"/>
    <mergeCell ref="E35:G35"/>
    <mergeCell ref="H35:O36"/>
    <mergeCell ref="P35:P36"/>
    <mergeCell ref="Q31:Q32"/>
    <mergeCell ref="E32:G32"/>
    <mergeCell ref="A33:A34"/>
    <mergeCell ref="B33:B34"/>
    <mergeCell ref="C33:D34"/>
    <mergeCell ref="E33:G33"/>
    <mergeCell ref="H33:O34"/>
    <mergeCell ref="P33:P34"/>
    <mergeCell ref="Q33:Q34"/>
    <mergeCell ref="E34:G34"/>
    <mergeCell ref="A31:A32"/>
    <mergeCell ref="B31:B32"/>
    <mergeCell ref="C31:D32"/>
    <mergeCell ref="E31:G31"/>
    <mergeCell ref="H31:O32"/>
    <mergeCell ref="P31:P32"/>
    <mergeCell ref="Q27:Q28"/>
    <mergeCell ref="E28:G28"/>
    <mergeCell ref="A29:A30"/>
    <mergeCell ref="B29:B30"/>
    <mergeCell ref="C29:D30"/>
    <mergeCell ref="E29:G29"/>
    <mergeCell ref="H29:O30"/>
    <mergeCell ref="P29:P30"/>
    <mergeCell ref="Q29:Q30"/>
    <mergeCell ref="E30:G30"/>
    <mergeCell ref="A27:A28"/>
    <mergeCell ref="B27:B28"/>
    <mergeCell ref="C27:D28"/>
    <mergeCell ref="E27:G27"/>
    <mergeCell ref="H27:O28"/>
    <mergeCell ref="P27:P28"/>
    <mergeCell ref="Q23:Q24"/>
    <mergeCell ref="E24:G24"/>
    <mergeCell ref="A25:A26"/>
    <mergeCell ref="B25:B26"/>
    <mergeCell ref="C25:D26"/>
    <mergeCell ref="E25:G25"/>
    <mergeCell ref="H25:O26"/>
    <mergeCell ref="P25:P26"/>
    <mergeCell ref="Q25:Q26"/>
    <mergeCell ref="E26:G26"/>
    <mergeCell ref="A23:A24"/>
    <mergeCell ref="B23:B24"/>
    <mergeCell ref="C23:D24"/>
    <mergeCell ref="E23:G23"/>
    <mergeCell ref="H23:O24"/>
    <mergeCell ref="P23:P24"/>
    <mergeCell ref="Q19:Q20"/>
    <mergeCell ref="E20:G20"/>
    <mergeCell ref="A21:A22"/>
    <mergeCell ref="B21:B22"/>
    <mergeCell ref="C21:D22"/>
    <mergeCell ref="E21:G21"/>
    <mergeCell ref="H21:O22"/>
    <mergeCell ref="P21:P22"/>
    <mergeCell ref="Q21:Q22"/>
    <mergeCell ref="E22:G22"/>
    <mergeCell ref="A19:A20"/>
    <mergeCell ref="B19:B20"/>
    <mergeCell ref="C19:D20"/>
    <mergeCell ref="E19:G19"/>
    <mergeCell ref="H19:O20"/>
    <mergeCell ref="P19:P20"/>
    <mergeCell ref="Q15:Q16"/>
    <mergeCell ref="E16:G16"/>
    <mergeCell ref="A17:A18"/>
    <mergeCell ref="B17:B18"/>
    <mergeCell ref="C17:D18"/>
    <mergeCell ref="E17:G17"/>
    <mergeCell ref="H17:O18"/>
    <mergeCell ref="P17:P18"/>
    <mergeCell ref="Q17:Q18"/>
    <mergeCell ref="E18:G18"/>
    <mergeCell ref="A15:A16"/>
    <mergeCell ref="B15:B16"/>
    <mergeCell ref="C15:D16"/>
    <mergeCell ref="E15:G15"/>
    <mergeCell ref="H15:O16"/>
    <mergeCell ref="P15:P16"/>
    <mergeCell ref="A13:A14"/>
    <mergeCell ref="B13:B14"/>
    <mergeCell ref="C13:D14"/>
    <mergeCell ref="E13:G13"/>
    <mergeCell ref="H13:O14"/>
    <mergeCell ref="P13:P14"/>
    <mergeCell ref="Q13:Q14"/>
    <mergeCell ref="E14:G14"/>
    <mergeCell ref="A11:A12"/>
    <mergeCell ref="B11:B12"/>
    <mergeCell ref="C11:D12"/>
    <mergeCell ref="E11:G11"/>
    <mergeCell ref="H11:O12"/>
    <mergeCell ref="P11:P12"/>
    <mergeCell ref="A9:A10"/>
    <mergeCell ref="B9:B10"/>
    <mergeCell ref="C9:D10"/>
    <mergeCell ref="E9:G9"/>
    <mergeCell ref="H9:O10"/>
    <mergeCell ref="P9:P10"/>
    <mergeCell ref="Q9:Q10"/>
    <mergeCell ref="E10:G10"/>
    <mergeCell ref="Q11:Q12"/>
    <mergeCell ref="E12:G12"/>
    <mergeCell ref="A1:F1"/>
    <mergeCell ref="A2:E2"/>
    <mergeCell ref="A3:Q3"/>
    <mergeCell ref="H4:J4"/>
    <mergeCell ref="K4:Q4"/>
    <mergeCell ref="C7:D8"/>
    <mergeCell ref="E7:G7"/>
    <mergeCell ref="H7:O8"/>
    <mergeCell ref="P7:Q7"/>
    <mergeCell ref="E8:G8"/>
    <mergeCell ref="P8:Q8"/>
  </mergeCells>
  <phoneticPr fontId="2"/>
  <printOptions horizontalCentered="1"/>
  <pageMargins left="0.70866141732283472" right="0.70866141732283472" top="0.74803149606299213" bottom="0.55118110236220474" header="0.31496062992125984" footer="0.31496062992125984"/>
  <pageSetup paperSize="9" scale="97" orientation="portrait" blackAndWhite="1" r:id="rId1"/>
  <rowBreaks count="1" manualBreakCount="1">
    <brk id="52" max="16"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T159"/>
  <sheetViews>
    <sheetView view="pageBreakPreview" zoomScaleNormal="100" zoomScaleSheetLayoutView="100" workbookViewId="0">
      <selection activeCell="H17" sqref="H17:O18"/>
    </sheetView>
  </sheetViews>
  <sheetFormatPr defaultColWidth="9" defaultRowHeight="13.5"/>
  <cols>
    <col min="1" max="17" width="5.125" style="491" customWidth="1"/>
    <col min="18" max="18" width="5.125" style="95" customWidth="1"/>
    <col min="19" max="16384" width="9" style="491"/>
  </cols>
  <sheetData>
    <row r="1" spans="1:20" ht="15.75" customHeight="1">
      <c r="A1" s="671" t="str">
        <f>CONCATENATE("（様式-",INDEX(発注者入力シート!$B$20:$G$24,MATCH(発注者入力シート!L6,発注者入力シート!$C$20:$C$24,0),4),"-２）")</f>
        <v>（様式-２-２）</v>
      </c>
      <c r="B1" s="671"/>
      <c r="C1" s="671"/>
      <c r="D1" s="671"/>
      <c r="E1" s="671"/>
      <c r="F1" s="671"/>
      <c r="Q1" s="122" t="s">
        <v>672</v>
      </c>
      <c r="R1" s="169"/>
      <c r="S1" s="4" t="s">
        <v>202</v>
      </c>
      <c r="T1" s="4"/>
    </row>
    <row r="2" spans="1:20" ht="15.75" customHeight="1">
      <c r="A2" s="671" t="str">
        <f>CONCATENATE("評価項目",INDEX(発注者入力シート!$B$20:$G$24,MATCH(発注者入力シート!L6,発注者入力シート!$C$20:$C$24,0),5),"-",INDEX(発注者入力シート!$B$20:$G$24,MATCH(発注者入力シート!L6,発注者入力シート!$C$20:$C$24,0),6))</f>
        <v>評価項目（１）-①</v>
      </c>
      <c r="B2" s="671"/>
      <c r="C2" s="671"/>
      <c r="D2" s="671"/>
      <c r="E2" s="671"/>
      <c r="S2" s="4" t="s">
        <v>203</v>
      </c>
      <c r="T2" s="4"/>
    </row>
    <row r="3" spans="1:20" ht="15.75" customHeight="1">
      <c r="A3" s="772" t="s">
        <v>64</v>
      </c>
      <c r="B3" s="772"/>
      <c r="C3" s="772"/>
      <c r="D3" s="772"/>
      <c r="E3" s="772"/>
      <c r="F3" s="772"/>
      <c r="G3" s="772"/>
      <c r="H3" s="772"/>
      <c r="I3" s="772"/>
      <c r="J3" s="772"/>
      <c r="K3" s="772"/>
      <c r="L3" s="772"/>
      <c r="M3" s="772"/>
      <c r="N3" s="772"/>
      <c r="O3" s="772"/>
      <c r="P3" s="772"/>
      <c r="Q3" s="772"/>
      <c r="R3" s="163"/>
      <c r="S3" s="98"/>
      <c r="T3" s="4" t="s">
        <v>210</v>
      </c>
    </row>
    <row r="4" spans="1:20" ht="15.75" customHeight="1">
      <c r="H4" s="733" t="s">
        <v>146</v>
      </c>
      <c r="I4" s="733"/>
      <c r="J4" s="733"/>
      <c r="K4" s="680" t="str">
        <f>IF(企業入力シート!C7="","",企業入力シート!C7)</f>
        <v>〇〇建設</v>
      </c>
      <c r="L4" s="680"/>
      <c r="M4" s="680"/>
      <c r="N4" s="680"/>
      <c r="O4" s="680"/>
      <c r="P4" s="680"/>
      <c r="Q4" s="680"/>
      <c r="R4" s="163"/>
      <c r="S4" s="87"/>
      <c r="T4" s="4" t="s">
        <v>205</v>
      </c>
    </row>
    <row r="5" spans="1:20" ht="15.75" customHeight="1">
      <c r="R5" s="212"/>
      <c r="S5" s="123"/>
      <c r="T5" s="4"/>
    </row>
    <row r="6" spans="1:20" ht="15.75" customHeight="1">
      <c r="S6" s="4" t="s">
        <v>206</v>
      </c>
      <c r="T6" s="4"/>
    </row>
    <row r="7" spans="1:20" ht="15.75" customHeight="1">
      <c r="A7" s="559" t="s">
        <v>11</v>
      </c>
      <c r="B7" s="558" t="s">
        <v>13</v>
      </c>
      <c r="C7" s="763" t="s">
        <v>15</v>
      </c>
      <c r="D7" s="763"/>
      <c r="E7" s="760" t="s">
        <v>16</v>
      </c>
      <c r="F7" s="763"/>
      <c r="G7" s="765"/>
      <c r="H7" s="760" t="s">
        <v>17</v>
      </c>
      <c r="I7" s="763"/>
      <c r="J7" s="763"/>
      <c r="K7" s="763"/>
      <c r="L7" s="763"/>
      <c r="M7" s="763"/>
      <c r="N7" s="763"/>
      <c r="O7" s="765"/>
      <c r="P7" s="760" t="s">
        <v>31</v>
      </c>
      <c r="Q7" s="765"/>
      <c r="S7" s="89"/>
      <c r="T7" s="4" t="s">
        <v>207</v>
      </c>
    </row>
    <row r="8" spans="1:20" ht="15.75" customHeight="1">
      <c r="A8" s="560" t="s">
        <v>12</v>
      </c>
      <c r="B8" s="127" t="s">
        <v>14</v>
      </c>
      <c r="C8" s="764"/>
      <c r="D8" s="764"/>
      <c r="E8" s="766" t="s">
        <v>386</v>
      </c>
      <c r="F8" s="767"/>
      <c r="G8" s="768"/>
      <c r="H8" s="761"/>
      <c r="I8" s="770"/>
      <c r="J8" s="770"/>
      <c r="K8" s="770"/>
      <c r="L8" s="770"/>
      <c r="M8" s="770"/>
      <c r="N8" s="770"/>
      <c r="O8" s="771"/>
      <c r="P8" s="762" t="s">
        <v>30</v>
      </c>
      <c r="Q8" s="769"/>
      <c r="R8" s="490"/>
      <c r="S8" s="90"/>
      <c r="T8" s="4" t="s">
        <v>205</v>
      </c>
    </row>
    <row r="9" spans="1:20" ht="15.75" customHeight="1">
      <c r="A9" s="760">
        <v>1</v>
      </c>
      <c r="B9" s="750" t="s">
        <v>671</v>
      </c>
      <c r="C9" s="736"/>
      <c r="D9" s="737"/>
      <c r="E9" s="740"/>
      <c r="F9" s="741"/>
      <c r="G9" s="742"/>
      <c r="H9" s="754"/>
      <c r="I9" s="755"/>
      <c r="J9" s="755"/>
      <c r="K9" s="755"/>
      <c r="L9" s="755"/>
      <c r="M9" s="755"/>
      <c r="N9" s="755"/>
      <c r="O9" s="756"/>
      <c r="P9" s="746"/>
      <c r="Q9" s="748" t="s">
        <v>67</v>
      </c>
      <c r="R9" s="490"/>
      <c r="S9" s="4"/>
      <c r="T9" s="4"/>
    </row>
    <row r="10" spans="1:20" ht="15.75" customHeight="1">
      <c r="A10" s="761"/>
      <c r="B10" s="751"/>
      <c r="C10" s="738"/>
      <c r="D10" s="739"/>
      <c r="E10" s="743"/>
      <c r="F10" s="744"/>
      <c r="G10" s="745"/>
      <c r="H10" s="757"/>
      <c r="I10" s="758"/>
      <c r="J10" s="758"/>
      <c r="K10" s="758"/>
      <c r="L10" s="758"/>
      <c r="M10" s="758"/>
      <c r="N10" s="758"/>
      <c r="O10" s="759"/>
      <c r="P10" s="747"/>
      <c r="Q10" s="749"/>
      <c r="R10" s="490"/>
      <c r="S10" s="100" t="s">
        <v>208</v>
      </c>
      <c r="T10" s="4"/>
    </row>
    <row r="11" spans="1:20" ht="15.75" customHeight="1">
      <c r="A11" s="762">
        <v>2</v>
      </c>
      <c r="B11" s="734" t="str">
        <f>B9</f>
        <v>R６</v>
      </c>
      <c r="C11" s="736"/>
      <c r="D11" s="737"/>
      <c r="E11" s="740"/>
      <c r="F11" s="741"/>
      <c r="G11" s="742"/>
      <c r="H11" s="754"/>
      <c r="I11" s="755"/>
      <c r="J11" s="755"/>
      <c r="K11" s="755"/>
      <c r="L11" s="755"/>
      <c r="M11" s="755"/>
      <c r="N11" s="755"/>
      <c r="O11" s="756"/>
      <c r="P11" s="746"/>
      <c r="Q11" s="748" t="s">
        <v>67</v>
      </c>
      <c r="R11" s="490"/>
      <c r="S11" s="100" t="s">
        <v>209</v>
      </c>
      <c r="T11" s="4"/>
    </row>
    <row r="12" spans="1:20" ht="15.75" customHeight="1">
      <c r="A12" s="762"/>
      <c r="B12" s="735"/>
      <c r="C12" s="738"/>
      <c r="D12" s="739"/>
      <c r="E12" s="743"/>
      <c r="F12" s="744"/>
      <c r="G12" s="745"/>
      <c r="H12" s="757"/>
      <c r="I12" s="758"/>
      <c r="J12" s="758"/>
      <c r="K12" s="758"/>
      <c r="L12" s="758"/>
      <c r="M12" s="758"/>
      <c r="N12" s="758"/>
      <c r="O12" s="759"/>
      <c r="P12" s="747"/>
      <c r="Q12" s="749"/>
      <c r="R12" s="490"/>
      <c r="S12" s="100" t="s">
        <v>433</v>
      </c>
    </row>
    <row r="13" spans="1:20" ht="15.75" customHeight="1">
      <c r="A13" s="760">
        <v>3</v>
      </c>
      <c r="B13" s="734" t="str">
        <f t="shared" ref="B13" si="0">B11</f>
        <v>R６</v>
      </c>
      <c r="C13" s="736"/>
      <c r="D13" s="737"/>
      <c r="E13" s="740"/>
      <c r="F13" s="741"/>
      <c r="G13" s="742"/>
      <c r="H13" s="754"/>
      <c r="I13" s="755"/>
      <c r="J13" s="755"/>
      <c r="K13" s="755"/>
      <c r="L13" s="755"/>
      <c r="M13" s="755"/>
      <c r="N13" s="755"/>
      <c r="O13" s="756"/>
      <c r="P13" s="746"/>
      <c r="Q13" s="748" t="s">
        <v>67</v>
      </c>
      <c r="R13" s="490"/>
    </row>
    <row r="14" spans="1:20" ht="15.75" customHeight="1">
      <c r="A14" s="761"/>
      <c r="B14" s="735"/>
      <c r="C14" s="738"/>
      <c r="D14" s="739"/>
      <c r="E14" s="743"/>
      <c r="F14" s="744"/>
      <c r="G14" s="745"/>
      <c r="H14" s="757"/>
      <c r="I14" s="758"/>
      <c r="J14" s="758"/>
      <c r="K14" s="758"/>
      <c r="L14" s="758"/>
      <c r="M14" s="758"/>
      <c r="N14" s="758"/>
      <c r="O14" s="759"/>
      <c r="P14" s="747"/>
      <c r="Q14" s="749"/>
      <c r="R14" s="490"/>
    </row>
    <row r="15" spans="1:20" ht="15.75" customHeight="1">
      <c r="A15" s="762">
        <v>4</v>
      </c>
      <c r="B15" s="734" t="str">
        <f t="shared" ref="B15" si="1">B13</f>
        <v>R６</v>
      </c>
      <c r="C15" s="736"/>
      <c r="D15" s="737"/>
      <c r="E15" s="740"/>
      <c r="F15" s="741"/>
      <c r="G15" s="742"/>
      <c r="H15" s="754"/>
      <c r="I15" s="755"/>
      <c r="J15" s="755"/>
      <c r="K15" s="755"/>
      <c r="L15" s="755"/>
      <c r="M15" s="755"/>
      <c r="N15" s="755"/>
      <c r="O15" s="756"/>
      <c r="P15" s="746"/>
      <c r="Q15" s="748" t="s">
        <v>67</v>
      </c>
      <c r="R15" s="490"/>
    </row>
    <row r="16" spans="1:20" ht="15.75" customHeight="1">
      <c r="A16" s="762"/>
      <c r="B16" s="735"/>
      <c r="C16" s="738"/>
      <c r="D16" s="739"/>
      <c r="E16" s="743"/>
      <c r="F16" s="744"/>
      <c r="G16" s="745"/>
      <c r="H16" s="757"/>
      <c r="I16" s="758"/>
      <c r="J16" s="758"/>
      <c r="K16" s="758"/>
      <c r="L16" s="758"/>
      <c r="M16" s="758"/>
      <c r="N16" s="758"/>
      <c r="O16" s="759"/>
      <c r="P16" s="747"/>
      <c r="Q16" s="749"/>
      <c r="R16" s="490"/>
    </row>
    <row r="17" spans="1:18" ht="15.75" customHeight="1">
      <c r="A17" s="760">
        <v>5</v>
      </c>
      <c r="B17" s="734" t="str">
        <f t="shared" ref="B17" si="2">B15</f>
        <v>R６</v>
      </c>
      <c r="C17" s="736"/>
      <c r="D17" s="737"/>
      <c r="E17" s="740"/>
      <c r="F17" s="741"/>
      <c r="G17" s="742"/>
      <c r="H17" s="754"/>
      <c r="I17" s="755"/>
      <c r="J17" s="755"/>
      <c r="K17" s="755"/>
      <c r="L17" s="755"/>
      <c r="M17" s="755"/>
      <c r="N17" s="755"/>
      <c r="O17" s="756"/>
      <c r="P17" s="746"/>
      <c r="Q17" s="748" t="s">
        <v>67</v>
      </c>
      <c r="R17" s="490"/>
    </row>
    <row r="18" spans="1:18" ht="15.75" customHeight="1">
      <c r="A18" s="761"/>
      <c r="B18" s="735"/>
      <c r="C18" s="738"/>
      <c r="D18" s="739"/>
      <c r="E18" s="743"/>
      <c r="F18" s="744"/>
      <c r="G18" s="745"/>
      <c r="H18" s="757"/>
      <c r="I18" s="758"/>
      <c r="J18" s="758"/>
      <c r="K18" s="758"/>
      <c r="L18" s="758"/>
      <c r="M18" s="758"/>
      <c r="N18" s="758"/>
      <c r="O18" s="759"/>
      <c r="P18" s="747"/>
      <c r="Q18" s="749"/>
      <c r="R18" s="490"/>
    </row>
    <row r="19" spans="1:18" ht="15.75" customHeight="1">
      <c r="A19" s="762">
        <v>6</v>
      </c>
      <c r="B19" s="734" t="str">
        <f t="shared" ref="B19" si="3">B17</f>
        <v>R６</v>
      </c>
      <c r="C19" s="736"/>
      <c r="D19" s="737"/>
      <c r="E19" s="740"/>
      <c r="F19" s="741"/>
      <c r="G19" s="742"/>
      <c r="H19" s="754"/>
      <c r="I19" s="755"/>
      <c r="J19" s="755"/>
      <c r="K19" s="755"/>
      <c r="L19" s="755"/>
      <c r="M19" s="755"/>
      <c r="N19" s="755"/>
      <c r="O19" s="756"/>
      <c r="P19" s="746"/>
      <c r="Q19" s="748" t="s">
        <v>67</v>
      </c>
      <c r="R19" s="490"/>
    </row>
    <row r="20" spans="1:18" ht="15.75" customHeight="1">
      <c r="A20" s="762"/>
      <c r="B20" s="735"/>
      <c r="C20" s="738"/>
      <c r="D20" s="739"/>
      <c r="E20" s="743"/>
      <c r="F20" s="744"/>
      <c r="G20" s="745"/>
      <c r="H20" s="757"/>
      <c r="I20" s="758"/>
      <c r="J20" s="758"/>
      <c r="K20" s="758"/>
      <c r="L20" s="758"/>
      <c r="M20" s="758"/>
      <c r="N20" s="758"/>
      <c r="O20" s="759"/>
      <c r="P20" s="747"/>
      <c r="Q20" s="749"/>
      <c r="R20" s="490"/>
    </row>
    <row r="21" spans="1:18" ht="15.75" customHeight="1">
      <c r="A21" s="760">
        <v>7</v>
      </c>
      <c r="B21" s="734" t="str">
        <f t="shared" ref="B21" si="4">B19</f>
        <v>R６</v>
      </c>
      <c r="C21" s="736"/>
      <c r="D21" s="737"/>
      <c r="E21" s="740"/>
      <c r="F21" s="741"/>
      <c r="G21" s="742"/>
      <c r="H21" s="754"/>
      <c r="I21" s="755"/>
      <c r="J21" s="755"/>
      <c r="K21" s="755"/>
      <c r="L21" s="755"/>
      <c r="M21" s="755"/>
      <c r="N21" s="755"/>
      <c r="O21" s="756"/>
      <c r="P21" s="746"/>
      <c r="Q21" s="748" t="s">
        <v>67</v>
      </c>
      <c r="R21" s="490"/>
    </row>
    <row r="22" spans="1:18" ht="15.75" customHeight="1">
      <c r="A22" s="761"/>
      <c r="B22" s="735"/>
      <c r="C22" s="738"/>
      <c r="D22" s="739"/>
      <c r="E22" s="743"/>
      <c r="F22" s="744"/>
      <c r="G22" s="745"/>
      <c r="H22" s="757"/>
      <c r="I22" s="758"/>
      <c r="J22" s="758"/>
      <c r="K22" s="758"/>
      <c r="L22" s="758"/>
      <c r="M22" s="758"/>
      <c r="N22" s="758"/>
      <c r="O22" s="759"/>
      <c r="P22" s="747"/>
      <c r="Q22" s="749"/>
      <c r="R22" s="490"/>
    </row>
    <row r="23" spans="1:18" ht="15.75" customHeight="1">
      <c r="A23" s="762">
        <v>8</v>
      </c>
      <c r="B23" s="734" t="str">
        <f t="shared" ref="B23" si="5">B21</f>
        <v>R６</v>
      </c>
      <c r="C23" s="736"/>
      <c r="D23" s="737"/>
      <c r="E23" s="740"/>
      <c r="F23" s="741"/>
      <c r="G23" s="742"/>
      <c r="H23" s="754"/>
      <c r="I23" s="755"/>
      <c r="J23" s="755"/>
      <c r="K23" s="755"/>
      <c r="L23" s="755"/>
      <c r="M23" s="755"/>
      <c r="N23" s="755"/>
      <c r="O23" s="756"/>
      <c r="P23" s="746"/>
      <c r="Q23" s="748" t="s">
        <v>67</v>
      </c>
      <c r="R23" s="490"/>
    </row>
    <row r="24" spans="1:18" ht="15.75" customHeight="1">
      <c r="A24" s="762"/>
      <c r="B24" s="735"/>
      <c r="C24" s="738"/>
      <c r="D24" s="739"/>
      <c r="E24" s="743"/>
      <c r="F24" s="744"/>
      <c r="G24" s="745"/>
      <c r="H24" s="757"/>
      <c r="I24" s="758"/>
      <c r="J24" s="758"/>
      <c r="K24" s="758"/>
      <c r="L24" s="758"/>
      <c r="M24" s="758"/>
      <c r="N24" s="758"/>
      <c r="O24" s="759"/>
      <c r="P24" s="747"/>
      <c r="Q24" s="749"/>
      <c r="R24" s="490"/>
    </row>
    <row r="25" spans="1:18" ht="15.75" customHeight="1">
      <c r="A25" s="760">
        <v>9</v>
      </c>
      <c r="B25" s="734" t="str">
        <f t="shared" ref="B25" si="6">B23</f>
        <v>R６</v>
      </c>
      <c r="C25" s="736"/>
      <c r="D25" s="737"/>
      <c r="E25" s="740"/>
      <c r="F25" s="741"/>
      <c r="G25" s="742"/>
      <c r="H25" s="754"/>
      <c r="I25" s="755"/>
      <c r="J25" s="755"/>
      <c r="K25" s="755"/>
      <c r="L25" s="755"/>
      <c r="M25" s="755"/>
      <c r="N25" s="755"/>
      <c r="O25" s="756"/>
      <c r="P25" s="746"/>
      <c r="Q25" s="748" t="s">
        <v>67</v>
      </c>
      <c r="R25" s="490"/>
    </row>
    <row r="26" spans="1:18" ht="15.75" customHeight="1">
      <c r="A26" s="761"/>
      <c r="B26" s="735"/>
      <c r="C26" s="738"/>
      <c r="D26" s="739"/>
      <c r="E26" s="743"/>
      <c r="F26" s="744"/>
      <c r="G26" s="745"/>
      <c r="H26" s="757"/>
      <c r="I26" s="758"/>
      <c r="J26" s="758"/>
      <c r="K26" s="758"/>
      <c r="L26" s="758"/>
      <c r="M26" s="758"/>
      <c r="N26" s="758"/>
      <c r="O26" s="759"/>
      <c r="P26" s="747"/>
      <c r="Q26" s="749"/>
      <c r="R26" s="490"/>
    </row>
    <row r="27" spans="1:18" ht="15.75" customHeight="1">
      <c r="A27" s="762">
        <v>10</v>
      </c>
      <c r="B27" s="734" t="str">
        <f t="shared" ref="B27" si="7">B25</f>
        <v>R６</v>
      </c>
      <c r="C27" s="736"/>
      <c r="D27" s="737"/>
      <c r="E27" s="740"/>
      <c r="F27" s="741"/>
      <c r="G27" s="742"/>
      <c r="H27" s="754"/>
      <c r="I27" s="755"/>
      <c r="J27" s="755"/>
      <c r="K27" s="755"/>
      <c r="L27" s="755"/>
      <c r="M27" s="755"/>
      <c r="N27" s="755"/>
      <c r="O27" s="756"/>
      <c r="P27" s="746"/>
      <c r="Q27" s="748" t="s">
        <v>67</v>
      </c>
      <c r="R27" s="490"/>
    </row>
    <row r="28" spans="1:18" ht="15.75" customHeight="1">
      <c r="A28" s="762"/>
      <c r="B28" s="735"/>
      <c r="C28" s="738"/>
      <c r="D28" s="739"/>
      <c r="E28" s="743"/>
      <c r="F28" s="744"/>
      <c r="G28" s="745"/>
      <c r="H28" s="757"/>
      <c r="I28" s="758"/>
      <c r="J28" s="758"/>
      <c r="K28" s="758"/>
      <c r="L28" s="758"/>
      <c r="M28" s="758"/>
      <c r="N28" s="758"/>
      <c r="O28" s="759"/>
      <c r="P28" s="747"/>
      <c r="Q28" s="749"/>
      <c r="R28" s="490"/>
    </row>
    <row r="29" spans="1:18" ht="15.75" customHeight="1">
      <c r="A29" s="760">
        <v>11</v>
      </c>
      <c r="B29" s="734" t="str">
        <f t="shared" ref="B29" si="8">B27</f>
        <v>R６</v>
      </c>
      <c r="C29" s="736"/>
      <c r="D29" s="737"/>
      <c r="E29" s="740"/>
      <c r="F29" s="741"/>
      <c r="G29" s="742"/>
      <c r="H29" s="754"/>
      <c r="I29" s="755"/>
      <c r="J29" s="755"/>
      <c r="K29" s="755"/>
      <c r="L29" s="755"/>
      <c r="M29" s="755"/>
      <c r="N29" s="755"/>
      <c r="O29" s="756"/>
      <c r="P29" s="746"/>
      <c r="Q29" s="748" t="s">
        <v>67</v>
      </c>
      <c r="R29" s="490"/>
    </row>
    <row r="30" spans="1:18" ht="15.75" customHeight="1">
      <c r="A30" s="761"/>
      <c r="B30" s="735"/>
      <c r="C30" s="738"/>
      <c r="D30" s="739"/>
      <c r="E30" s="743"/>
      <c r="F30" s="744"/>
      <c r="G30" s="745"/>
      <c r="H30" s="757"/>
      <c r="I30" s="758"/>
      <c r="J30" s="758"/>
      <c r="K30" s="758"/>
      <c r="L30" s="758"/>
      <c r="M30" s="758"/>
      <c r="N30" s="758"/>
      <c r="O30" s="759"/>
      <c r="P30" s="747"/>
      <c r="Q30" s="749"/>
      <c r="R30" s="490"/>
    </row>
    <row r="31" spans="1:18" ht="15.75" customHeight="1">
      <c r="A31" s="762">
        <v>12</v>
      </c>
      <c r="B31" s="734" t="str">
        <f t="shared" ref="B31" si="9">B29</f>
        <v>R６</v>
      </c>
      <c r="C31" s="736"/>
      <c r="D31" s="737"/>
      <c r="E31" s="740"/>
      <c r="F31" s="741"/>
      <c r="G31" s="742"/>
      <c r="H31" s="754"/>
      <c r="I31" s="755"/>
      <c r="J31" s="755"/>
      <c r="K31" s="755"/>
      <c r="L31" s="755"/>
      <c r="M31" s="755"/>
      <c r="N31" s="755"/>
      <c r="O31" s="756"/>
      <c r="P31" s="746"/>
      <c r="Q31" s="748" t="s">
        <v>67</v>
      </c>
      <c r="R31" s="490"/>
    </row>
    <row r="32" spans="1:18" ht="15.75" customHeight="1">
      <c r="A32" s="762"/>
      <c r="B32" s="735"/>
      <c r="C32" s="738"/>
      <c r="D32" s="739"/>
      <c r="E32" s="743"/>
      <c r="F32" s="744"/>
      <c r="G32" s="745"/>
      <c r="H32" s="757"/>
      <c r="I32" s="758"/>
      <c r="J32" s="758"/>
      <c r="K32" s="758"/>
      <c r="L32" s="758"/>
      <c r="M32" s="758"/>
      <c r="N32" s="758"/>
      <c r="O32" s="759"/>
      <c r="P32" s="747"/>
      <c r="Q32" s="749"/>
      <c r="R32" s="490"/>
    </row>
    <row r="33" spans="1:18" ht="15.75" customHeight="1">
      <c r="A33" s="760">
        <v>13</v>
      </c>
      <c r="B33" s="734" t="str">
        <f t="shared" ref="B33" si="10">B31</f>
        <v>R６</v>
      </c>
      <c r="C33" s="736"/>
      <c r="D33" s="737"/>
      <c r="E33" s="740"/>
      <c r="F33" s="741"/>
      <c r="G33" s="742"/>
      <c r="H33" s="754"/>
      <c r="I33" s="755"/>
      <c r="J33" s="755"/>
      <c r="K33" s="755"/>
      <c r="L33" s="755"/>
      <c r="M33" s="755"/>
      <c r="N33" s="755"/>
      <c r="O33" s="756"/>
      <c r="P33" s="746"/>
      <c r="Q33" s="748" t="s">
        <v>67</v>
      </c>
      <c r="R33" s="490"/>
    </row>
    <row r="34" spans="1:18" ht="15.75" customHeight="1">
      <c r="A34" s="761"/>
      <c r="B34" s="735"/>
      <c r="C34" s="738"/>
      <c r="D34" s="739"/>
      <c r="E34" s="743"/>
      <c r="F34" s="744"/>
      <c r="G34" s="745"/>
      <c r="H34" s="757"/>
      <c r="I34" s="758"/>
      <c r="J34" s="758"/>
      <c r="K34" s="758"/>
      <c r="L34" s="758"/>
      <c r="M34" s="758"/>
      <c r="N34" s="758"/>
      <c r="O34" s="759"/>
      <c r="P34" s="747"/>
      <c r="Q34" s="749"/>
      <c r="R34" s="490"/>
    </row>
    <row r="35" spans="1:18" ht="15.75" customHeight="1">
      <c r="A35" s="762">
        <v>14</v>
      </c>
      <c r="B35" s="734" t="str">
        <f t="shared" ref="B35" si="11">B33</f>
        <v>R６</v>
      </c>
      <c r="C35" s="736"/>
      <c r="D35" s="737"/>
      <c r="E35" s="740"/>
      <c r="F35" s="741"/>
      <c r="G35" s="742"/>
      <c r="H35" s="754"/>
      <c r="I35" s="755"/>
      <c r="J35" s="755"/>
      <c r="K35" s="755"/>
      <c r="L35" s="755"/>
      <c r="M35" s="755"/>
      <c r="N35" s="755"/>
      <c r="O35" s="756"/>
      <c r="P35" s="746"/>
      <c r="Q35" s="748" t="s">
        <v>67</v>
      </c>
      <c r="R35" s="490"/>
    </row>
    <row r="36" spans="1:18" ht="15.75" customHeight="1">
      <c r="A36" s="762"/>
      <c r="B36" s="735"/>
      <c r="C36" s="738"/>
      <c r="D36" s="739"/>
      <c r="E36" s="743"/>
      <c r="F36" s="744"/>
      <c r="G36" s="745"/>
      <c r="H36" s="757"/>
      <c r="I36" s="758"/>
      <c r="J36" s="758"/>
      <c r="K36" s="758"/>
      <c r="L36" s="758"/>
      <c r="M36" s="758"/>
      <c r="N36" s="758"/>
      <c r="O36" s="759"/>
      <c r="P36" s="747"/>
      <c r="Q36" s="749"/>
      <c r="R36" s="490"/>
    </row>
    <row r="37" spans="1:18" ht="15.75" customHeight="1">
      <c r="A37" s="760">
        <v>15</v>
      </c>
      <c r="B37" s="734" t="str">
        <f t="shared" ref="B37" si="12">B35</f>
        <v>R６</v>
      </c>
      <c r="C37" s="736"/>
      <c r="D37" s="737"/>
      <c r="E37" s="740"/>
      <c r="F37" s="741"/>
      <c r="G37" s="742"/>
      <c r="H37" s="754"/>
      <c r="I37" s="755"/>
      <c r="J37" s="755"/>
      <c r="K37" s="755"/>
      <c r="L37" s="755"/>
      <c r="M37" s="755"/>
      <c r="N37" s="755"/>
      <c r="O37" s="756"/>
      <c r="P37" s="746"/>
      <c r="Q37" s="748" t="s">
        <v>67</v>
      </c>
      <c r="R37" s="490"/>
    </row>
    <row r="38" spans="1:18" ht="15.75" customHeight="1">
      <c r="A38" s="761"/>
      <c r="B38" s="735"/>
      <c r="C38" s="738"/>
      <c r="D38" s="739"/>
      <c r="E38" s="743"/>
      <c r="F38" s="744"/>
      <c r="G38" s="745"/>
      <c r="H38" s="757"/>
      <c r="I38" s="758"/>
      <c r="J38" s="758"/>
      <c r="K38" s="758"/>
      <c r="L38" s="758"/>
      <c r="M38" s="758"/>
      <c r="N38" s="758"/>
      <c r="O38" s="759"/>
      <c r="P38" s="747"/>
      <c r="Q38" s="749"/>
      <c r="R38" s="490"/>
    </row>
    <row r="39" spans="1:18" ht="15.75" customHeight="1">
      <c r="A39" s="762">
        <v>16</v>
      </c>
      <c r="B39" s="734" t="str">
        <f t="shared" ref="B39" si="13">B37</f>
        <v>R６</v>
      </c>
      <c r="C39" s="736"/>
      <c r="D39" s="737"/>
      <c r="E39" s="740"/>
      <c r="F39" s="741"/>
      <c r="G39" s="742"/>
      <c r="H39" s="754"/>
      <c r="I39" s="755"/>
      <c r="J39" s="755"/>
      <c r="K39" s="755"/>
      <c r="L39" s="755"/>
      <c r="M39" s="755"/>
      <c r="N39" s="755"/>
      <c r="O39" s="756"/>
      <c r="P39" s="746"/>
      <c r="Q39" s="748" t="s">
        <v>67</v>
      </c>
      <c r="R39" s="490"/>
    </row>
    <row r="40" spans="1:18" ht="15.75" customHeight="1">
      <c r="A40" s="762"/>
      <c r="B40" s="735"/>
      <c r="C40" s="738"/>
      <c r="D40" s="739"/>
      <c r="E40" s="743"/>
      <c r="F40" s="744"/>
      <c r="G40" s="745"/>
      <c r="H40" s="757"/>
      <c r="I40" s="758"/>
      <c r="J40" s="758"/>
      <c r="K40" s="758"/>
      <c r="L40" s="758"/>
      <c r="M40" s="758"/>
      <c r="N40" s="758"/>
      <c r="O40" s="759"/>
      <c r="P40" s="747"/>
      <c r="Q40" s="749"/>
      <c r="R40" s="490"/>
    </row>
    <row r="41" spans="1:18" ht="15.75" customHeight="1">
      <c r="A41" s="760">
        <v>17</v>
      </c>
      <c r="B41" s="734" t="str">
        <f t="shared" ref="B41" si="14">B39</f>
        <v>R６</v>
      </c>
      <c r="C41" s="736"/>
      <c r="D41" s="737"/>
      <c r="E41" s="740"/>
      <c r="F41" s="741"/>
      <c r="G41" s="742"/>
      <c r="H41" s="754"/>
      <c r="I41" s="755"/>
      <c r="J41" s="755"/>
      <c r="K41" s="755"/>
      <c r="L41" s="755"/>
      <c r="M41" s="755"/>
      <c r="N41" s="755"/>
      <c r="O41" s="756"/>
      <c r="P41" s="746"/>
      <c r="Q41" s="748" t="s">
        <v>67</v>
      </c>
      <c r="R41" s="490"/>
    </row>
    <row r="42" spans="1:18" ht="15.75" customHeight="1">
      <c r="A42" s="761"/>
      <c r="B42" s="735"/>
      <c r="C42" s="738"/>
      <c r="D42" s="739"/>
      <c r="E42" s="743"/>
      <c r="F42" s="744"/>
      <c r="G42" s="745"/>
      <c r="H42" s="757"/>
      <c r="I42" s="758"/>
      <c r="J42" s="758"/>
      <c r="K42" s="758"/>
      <c r="L42" s="758"/>
      <c r="M42" s="758"/>
      <c r="N42" s="758"/>
      <c r="O42" s="759"/>
      <c r="P42" s="747"/>
      <c r="Q42" s="749"/>
      <c r="R42" s="490"/>
    </row>
    <row r="43" spans="1:18" ht="15.75" customHeight="1">
      <c r="A43" s="762">
        <v>18</v>
      </c>
      <c r="B43" s="734" t="str">
        <f t="shared" ref="B43" si="15">B41</f>
        <v>R６</v>
      </c>
      <c r="C43" s="736"/>
      <c r="D43" s="737"/>
      <c r="E43" s="740"/>
      <c r="F43" s="741"/>
      <c r="G43" s="742"/>
      <c r="H43" s="754"/>
      <c r="I43" s="755"/>
      <c r="J43" s="755"/>
      <c r="K43" s="755"/>
      <c r="L43" s="755"/>
      <c r="M43" s="755"/>
      <c r="N43" s="755"/>
      <c r="O43" s="756"/>
      <c r="P43" s="746"/>
      <c r="Q43" s="748" t="s">
        <v>67</v>
      </c>
      <c r="R43" s="490"/>
    </row>
    <row r="44" spans="1:18" ht="15.75" customHeight="1">
      <c r="A44" s="762"/>
      <c r="B44" s="735"/>
      <c r="C44" s="738"/>
      <c r="D44" s="739"/>
      <c r="E44" s="743"/>
      <c r="F44" s="744"/>
      <c r="G44" s="745"/>
      <c r="H44" s="757"/>
      <c r="I44" s="758"/>
      <c r="J44" s="758"/>
      <c r="K44" s="758"/>
      <c r="L44" s="758"/>
      <c r="M44" s="758"/>
      <c r="N44" s="758"/>
      <c r="O44" s="759"/>
      <c r="P44" s="747"/>
      <c r="Q44" s="749"/>
      <c r="R44" s="490"/>
    </row>
    <row r="45" spans="1:18" ht="15.75" customHeight="1">
      <c r="A45" s="760">
        <v>19</v>
      </c>
      <c r="B45" s="734" t="str">
        <f t="shared" ref="B45" si="16">B43</f>
        <v>R６</v>
      </c>
      <c r="C45" s="736"/>
      <c r="D45" s="737"/>
      <c r="E45" s="740"/>
      <c r="F45" s="741"/>
      <c r="G45" s="742"/>
      <c r="H45" s="754"/>
      <c r="I45" s="755"/>
      <c r="J45" s="755"/>
      <c r="K45" s="755"/>
      <c r="L45" s="755"/>
      <c r="M45" s="755"/>
      <c r="N45" s="755"/>
      <c r="O45" s="756"/>
      <c r="P45" s="746"/>
      <c r="Q45" s="748" t="s">
        <v>67</v>
      </c>
      <c r="R45" s="490"/>
    </row>
    <row r="46" spans="1:18" ht="15.75" customHeight="1">
      <c r="A46" s="761"/>
      <c r="B46" s="735"/>
      <c r="C46" s="738"/>
      <c r="D46" s="739"/>
      <c r="E46" s="743"/>
      <c r="F46" s="744"/>
      <c r="G46" s="745"/>
      <c r="H46" s="757"/>
      <c r="I46" s="758"/>
      <c r="J46" s="758"/>
      <c r="K46" s="758"/>
      <c r="L46" s="758"/>
      <c r="M46" s="758"/>
      <c r="N46" s="758"/>
      <c r="O46" s="759"/>
      <c r="P46" s="747"/>
      <c r="Q46" s="749"/>
      <c r="R46" s="490"/>
    </row>
    <row r="47" spans="1:18" ht="15.75" customHeight="1">
      <c r="A47" s="762">
        <v>20</v>
      </c>
      <c r="B47" s="734" t="str">
        <f t="shared" ref="B47" si="17">B45</f>
        <v>R６</v>
      </c>
      <c r="C47" s="736"/>
      <c r="D47" s="737"/>
      <c r="E47" s="740"/>
      <c r="F47" s="741"/>
      <c r="G47" s="742"/>
      <c r="H47" s="754"/>
      <c r="I47" s="755"/>
      <c r="J47" s="755"/>
      <c r="K47" s="755"/>
      <c r="L47" s="755"/>
      <c r="M47" s="755"/>
      <c r="N47" s="755"/>
      <c r="O47" s="756"/>
      <c r="P47" s="746"/>
      <c r="Q47" s="748" t="s">
        <v>67</v>
      </c>
      <c r="R47" s="490"/>
    </row>
    <row r="48" spans="1:18" ht="15.75" customHeight="1">
      <c r="A48" s="761"/>
      <c r="B48" s="735"/>
      <c r="C48" s="738"/>
      <c r="D48" s="739"/>
      <c r="E48" s="743"/>
      <c r="F48" s="744"/>
      <c r="G48" s="745"/>
      <c r="H48" s="757"/>
      <c r="I48" s="758"/>
      <c r="J48" s="758"/>
      <c r="K48" s="758"/>
      <c r="L48" s="758"/>
      <c r="M48" s="758"/>
      <c r="N48" s="758"/>
      <c r="O48" s="759"/>
      <c r="P48" s="747"/>
      <c r="Q48" s="749"/>
      <c r="R48" s="490"/>
    </row>
    <row r="49" spans="1:20" ht="15.75" customHeight="1">
      <c r="A49" s="130" t="s">
        <v>27</v>
      </c>
      <c r="B49" s="752" t="s">
        <v>307</v>
      </c>
      <c r="C49" s="753"/>
      <c r="D49" s="753"/>
      <c r="E49" s="753"/>
      <c r="F49" s="753"/>
      <c r="G49" s="753"/>
      <c r="H49" s="753"/>
      <c r="I49" s="753"/>
      <c r="J49" s="753"/>
      <c r="K49" s="753"/>
      <c r="L49" s="753"/>
      <c r="M49" s="753"/>
      <c r="N49" s="753"/>
      <c r="O49" s="753"/>
      <c r="P49" s="753"/>
      <c r="Q49" s="563"/>
      <c r="R49" s="490"/>
    </row>
    <row r="50" spans="1:20">
      <c r="A50" s="130" t="s">
        <v>28</v>
      </c>
      <c r="B50" s="732" t="s">
        <v>475</v>
      </c>
      <c r="C50" s="732"/>
      <c r="D50" s="732"/>
      <c r="E50" s="732"/>
      <c r="F50" s="732"/>
      <c r="G50" s="732"/>
      <c r="H50" s="732"/>
      <c r="I50" s="732"/>
      <c r="J50" s="732"/>
      <c r="K50" s="732"/>
      <c r="L50" s="732"/>
      <c r="M50" s="732"/>
      <c r="N50" s="732"/>
      <c r="O50" s="732"/>
      <c r="P50" s="732"/>
      <c r="Q50" s="732"/>
      <c r="R50" s="417"/>
    </row>
    <row r="51" spans="1:20">
      <c r="B51" s="732"/>
      <c r="C51" s="732"/>
      <c r="D51" s="732"/>
      <c r="E51" s="732"/>
      <c r="F51" s="732"/>
      <c r="G51" s="732"/>
      <c r="H51" s="732"/>
      <c r="I51" s="732"/>
      <c r="J51" s="732"/>
      <c r="K51" s="732"/>
      <c r="L51" s="732"/>
      <c r="M51" s="732"/>
      <c r="N51" s="732"/>
      <c r="O51" s="732"/>
      <c r="P51" s="732"/>
      <c r="Q51" s="732"/>
      <c r="R51" s="417"/>
    </row>
    <row r="52" spans="1:20" ht="12" customHeight="1">
      <c r="R52" s="417"/>
    </row>
    <row r="53" spans="1:20" ht="15.75" customHeight="1">
      <c r="A53" s="671" t="str">
        <f>CONCATENATE("（様式-",INDEX(発注者入力シート!$B$20:$G$24,MATCH(発注者入力シート!L6,発注者入力シート!$C$20:$C$24,0),4),"-２）")</f>
        <v>（様式-２-２）</v>
      </c>
      <c r="B53" s="671"/>
      <c r="C53" s="671"/>
      <c r="D53" s="671"/>
      <c r="E53" s="671"/>
      <c r="F53" s="671"/>
      <c r="Q53" s="122" t="str">
        <f>Q1</f>
        <v>【令和６年度完成工事分】</v>
      </c>
      <c r="S53" s="4" t="s">
        <v>202</v>
      </c>
      <c r="T53" s="4"/>
    </row>
    <row r="54" spans="1:20" ht="15.75" customHeight="1">
      <c r="A54" s="671" t="str">
        <f>CONCATENATE("評価項目",INDEX(発注者入力シート!$B$20:$G$24,MATCH(発注者入力シート!L6,発注者入力シート!$C$20:$C$24,0),5),"-",INDEX(発注者入力シート!$B$20:$G$24,MATCH(発注者入力シート!L6,発注者入力シート!$C$20:$C$24,0),6))</f>
        <v>評価項目（１）-①</v>
      </c>
      <c r="B54" s="671"/>
      <c r="C54" s="671"/>
      <c r="D54" s="671"/>
      <c r="E54" s="671"/>
      <c r="R54" s="169"/>
      <c r="S54" s="4" t="s">
        <v>203</v>
      </c>
      <c r="T54" s="4"/>
    </row>
    <row r="55" spans="1:20" ht="15.75" customHeight="1">
      <c r="A55" s="772" t="s">
        <v>65</v>
      </c>
      <c r="B55" s="772"/>
      <c r="C55" s="772"/>
      <c r="D55" s="772"/>
      <c r="E55" s="772"/>
      <c r="F55" s="772"/>
      <c r="G55" s="772"/>
      <c r="H55" s="772"/>
      <c r="I55" s="772"/>
      <c r="J55" s="772"/>
      <c r="K55" s="772"/>
      <c r="L55" s="772"/>
      <c r="M55" s="772"/>
      <c r="N55" s="772"/>
      <c r="O55" s="772"/>
      <c r="P55" s="772"/>
      <c r="Q55" s="772"/>
      <c r="S55" s="98"/>
      <c r="T55" s="4" t="s">
        <v>210</v>
      </c>
    </row>
    <row r="56" spans="1:20" ht="15.75" customHeight="1">
      <c r="H56" s="733" t="s">
        <v>146</v>
      </c>
      <c r="I56" s="733"/>
      <c r="J56" s="733"/>
      <c r="K56" s="680" t="str">
        <f>IF(企業入力シート!C7="","",企業入力シート!C7)</f>
        <v>〇〇建設</v>
      </c>
      <c r="L56" s="680"/>
      <c r="M56" s="680"/>
      <c r="N56" s="680"/>
      <c r="O56" s="680"/>
      <c r="P56" s="680"/>
      <c r="Q56" s="680"/>
      <c r="R56" s="163"/>
      <c r="S56" s="87"/>
      <c r="T56" s="4" t="s">
        <v>205</v>
      </c>
    </row>
    <row r="57" spans="1:20" ht="12" customHeight="1">
      <c r="R57" s="163"/>
      <c r="S57" s="123"/>
      <c r="T57" s="4"/>
    </row>
    <row r="58" spans="1:20" ht="12" customHeight="1">
      <c r="R58" s="212"/>
      <c r="S58" s="4" t="s">
        <v>206</v>
      </c>
      <c r="T58" s="4"/>
    </row>
    <row r="59" spans="1:20" ht="15.75" customHeight="1">
      <c r="A59" s="559" t="s">
        <v>11</v>
      </c>
      <c r="B59" s="558" t="s">
        <v>13</v>
      </c>
      <c r="C59" s="763" t="s">
        <v>15</v>
      </c>
      <c r="D59" s="763"/>
      <c r="E59" s="760" t="s">
        <v>16</v>
      </c>
      <c r="F59" s="763"/>
      <c r="G59" s="765"/>
      <c r="H59" s="760" t="s">
        <v>17</v>
      </c>
      <c r="I59" s="763"/>
      <c r="J59" s="763"/>
      <c r="K59" s="763"/>
      <c r="L59" s="763"/>
      <c r="M59" s="763"/>
      <c r="N59" s="763"/>
      <c r="O59" s="765"/>
      <c r="P59" s="760" t="s">
        <v>31</v>
      </c>
      <c r="Q59" s="765"/>
      <c r="S59" s="89"/>
      <c r="T59" s="4" t="s">
        <v>207</v>
      </c>
    </row>
    <row r="60" spans="1:20" ht="15.75" customHeight="1">
      <c r="A60" s="560" t="s">
        <v>12</v>
      </c>
      <c r="B60" s="127" t="s">
        <v>14</v>
      </c>
      <c r="C60" s="764"/>
      <c r="D60" s="764"/>
      <c r="E60" s="766" t="s">
        <v>386</v>
      </c>
      <c r="F60" s="767"/>
      <c r="G60" s="768"/>
      <c r="H60" s="761"/>
      <c r="I60" s="770"/>
      <c r="J60" s="770"/>
      <c r="K60" s="770"/>
      <c r="L60" s="770"/>
      <c r="M60" s="770"/>
      <c r="N60" s="770"/>
      <c r="O60" s="771"/>
      <c r="P60" s="762" t="s">
        <v>30</v>
      </c>
      <c r="Q60" s="769"/>
      <c r="S60" s="90"/>
      <c r="T60" s="4" t="s">
        <v>205</v>
      </c>
    </row>
    <row r="61" spans="1:20" ht="15.75" customHeight="1">
      <c r="A61" s="760">
        <v>21</v>
      </c>
      <c r="B61" s="734" t="str">
        <f>B47</f>
        <v>R６</v>
      </c>
      <c r="C61" s="736"/>
      <c r="D61" s="737"/>
      <c r="E61" s="740"/>
      <c r="F61" s="741"/>
      <c r="G61" s="742"/>
      <c r="H61" s="754"/>
      <c r="I61" s="755"/>
      <c r="J61" s="755"/>
      <c r="K61" s="755"/>
      <c r="L61" s="755"/>
      <c r="M61" s="755"/>
      <c r="N61" s="755"/>
      <c r="O61" s="756"/>
      <c r="P61" s="746"/>
      <c r="Q61" s="748" t="s">
        <v>67</v>
      </c>
      <c r="R61" s="490"/>
      <c r="S61" s="4"/>
      <c r="T61" s="4"/>
    </row>
    <row r="62" spans="1:20" ht="15.75" customHeight="1">
      <c r="A62" s="761"/>
      <c r="B62" s="735"/>
      <c r="C62" s="738"/>
      <c r="D62" s="739"/>
      <c r="E62" s="743"/>
      <c r="F62" s="744"/>
      <c r="G62" s="745"/>
      <c r="H62" s="757"/>
      <c r="I62" s="758"/>
      <c r="J62" s="758"/>
      <c r="K62" s="758"/>
      <c r="L62" s="758"/>
      <c r="M62" s="758"/>
      <c r="N62" s="758"/>
      <c r="O62" s="759"/>
      <c r="P62" s="747"/>
      <c r="Q62" s="749"/>
      <c r="R62" s="490"/>
      <c r="S62" s="100" t="s">
        <v>208</v>
      </c>
      <c r="T62" s="4"/>
    </row>
    <row r="63" spans="1:20" ht="15.75" customHeight="1">
      <c r="A63" s="762">
        <v>22</v>
      </c>
      <c r="B63" s="734" t="str">
        <f>B61</f>
        <v>R６</v>
      </c>
      <c r="C63" s="736"/>
      <c r="D63" s="737"/>
      <c r="E63" s="740"/>
      <c r="F63" s="741"/>
      <c r="G63" s="742"/>
      <c r="H63" s="754"/>
      <c r="I63" s="755"/>
      <c r="J63" s="755"/>
      <c r="K63" s="755"/>
      <c r="L63" s="755"/>
      <c r="M63" s="755"/>
      <c r="N63" s="755"/>
      <c r="O63" s="756"/>
      <c r="P63" s="746"/>
      <c r="Q63" s="748" t="s">
        <v>67</v>
      </c>
      <c r="R63" s="490"/>
      <c r="S63" s="100" t="s">
        <v>209</v>
      </c>
      <c r="T63" s="4"/>
    </row>
    <row r="64" spans="1:20" ht="15.75" customHeight="1">
      <c r="A64" s="762"/>
      <c r="B64" s="735"/>
      <c r="C64" s="738"/>
      <c r="D64" s="739"/>
      <c r="E64" s="743"/>
      <c r="F64" s="744"/>
      <c r="G64" s="745"/>
      <c r="H64" s="757"/>
      <c r="I64" s="758"/>
      <c r="J64" s="758"/>
      <c r="K64" s="758"/>
      <c r="L64" s="758"/>
      <c r="M64" s="758"/>
      <c r="N64" s="758"/>
      <c r="O64" s="759"/>
      <c r="P64" s="747"/>
      <c r="Q64" s="749"/>
      <c r="R64" s="490"/>
      <c r="S64" s="100" t="s">
        <v>433</v>
      </c>
    </row>
    <row r="65" spans="1:18" ht="15.75" customHeight="1">
      <c r="A65" s="760">
        <v>23</v>
      </c>
      <c r="B65" s="734" t="str">
        <f t="shared" ref="B65" si="18">B63</f>
        <v>R６</v>
      </c>
      <c r="C65" s="736"/>
      <c r="D65" s="737"/>
      <c r="E65" s="740"/>
      <c r="F65" s="741"/>
      <c r="G65" s="742"/>
      <c r="H65" s="754"/>
      <c r="I65" s="755"/>
      <c r="J65" s="755"/>
      <c r="K65" s="755"/>
      <c r="L65" s="755"/>
      <c r="M65" s="755"/>
      <c r="N65" s="755"/>
      <c r="O65" s="756"/>
      <c r="P65" s="746"/>
      <c r="Q65" s="748" t="s">
        <v>67</v>
      </c>
      <c r="R65" s="490"/>
    </row>
    <row r="66" spans="1:18" ht="15.75" customHeight="1">
      <c r="A66" s="761"/>
      <c r="B66" s="735"/>
      <c r="C66" s="738"/>
      <c r="D66" s="739"/>
      <c r="E66" s="743"/>
      <c r="F66" s="744"/>
      <c r="G66" s="745"/>
      <c r="H66" s="757"/>
      <c r="I66" s="758"/>
      <c r="J66" s="758"/>
      <c r="K66" s="758"/>
      <c r="L66" s="758"/>
      <c r="M66" s="758"/>
      <c r="N66" s="758"/>
      <c r="O66" s="759"/>
      <c r="P66" s="747"/>
      <c r="Q66" s="749"/>
      <c r="R66" s="490"/>
    </row>
    <row r="67" spans="1:18" ht="15.75" customHeight="1">
      <c r="A67" s="762">
        <v>24</v>
      </c>
      <c r="B67" s="734" t="str">
        <f t="shared" ref="B67" si="19">B65</f>
        <v>R６</v>
      </c>
      <c r="C67" s="736"/>
      <c r="D67" s="737"/>
      <c r="E67" s="740"/>
      <c r="F67" s="741"/>
      <c r="G67" s="742"/>
      <c r="H67" s="754"/>
      <c r="I67" s="755"/>
      <c r="J67" s="755"/>
      <c r="K67" s="755"/>
      <c r="L67" s="755"/>
      <c r="M67" s="755"/>
      <c r="N67" s="755"/>
      <c r="O67" s="756"/>
      <c r="P67" s="746"/>
      <c r="Q67" s="748" t="s">
        <v>67</v>
      </c>
      <c r="R67" s="490"/>
    </row>
    <row r="68" spans="1:18" ht="15.75" customHeight="1">
      <c r="A68" s="762"/>
      <c r="B68" s="735"/>
      <c r="C68" s="738"/>
      <c r="D68" s="739"/>
      <c r="E68" s="743"/>
      <c r="F68" s="744"/>
      <c r="G68" s="745"/>
      <c r="H68" s="757"/>
      <c r="I68" s="758"/>
      <c r="J68" s="758"/>
      <c r="K68" s="758"/>
      <c r="L68" s="758"/>
      <c r="M68" s="758"/>
      <c r="N68" s="758"/>
      <c r="O68" s="759"/>
      <c r="P68" s="747"/>
      <c r="Q68" s="749"/>
      <c r="R68" s="490"/>
    </row>
    <row r="69" spans="1:18" ht="15.75" customHeight="1">
      <c r="A69" s="760">
        <v>25</v>
      </c>
      <c r="B69" s="734" t="str">
        <f t="shared" ref="B69" si="20">B67</f>
        <v>R６</v>
      </c>
      <c r="C69" s="736"/>
      <c r="D69" s="737"/>
      <c r="E69" s="740"/>
      <c r="F69" s="741"/>
      <c r="G69" s="742"/>
      <c r="H69" s="754"/>
      <c r="I69" s="755"/>
      <c r="J69" s="755"/>
      <c r="K69" s="755"/>
      <c r="L69" s="755"/>
      <c r="M69" s="755"/>
      <c r="N69" s="755"/>
      <c r="O69" s="756"/>
      <c r="P69" s="746"/>
      <c r="Q69" s="748" t="s">
        <v>67</v>
      </c>
      <c r="R69" s="490"/>
    </row>
    <row r="70" spans="1:18" ht="15.75" customHeight="1">
      <c r="A70" s="761"/>
      <c r="B70" s="735"/>
      <c r="C70" s="738"/>
      <c r="D70" s="739"/>
      <c r="E70" s="743"/>
      <c r="F70" s="744"/>
      <c r="G70" s="745"/>
      <c r="H70" s="757"/>
      <c r="I70" s="758"/>
      <c r="J70" s="758"/>
      <c r="K70" s="758"/>
      <c r="L70" s="758"/>
      <c r="M70" s="758"/>
      <c r="N70" s="758"/>
      <c r="O70" s="759"/>
      <c r="P70" s="747"/>
      <c r="Q70" s="749"/>
      <c r="R70" s="490"/>
    </row>
    <row r="71" spans="1:18" ht="15.75" customHeight="1">
      <c r="A71" s="762">
        <v>26</v>
      </c>
      <c r="B71" s="734" t="str">
        <f t="shared" ref="B71" si="21">B69</f>
        <v>R６</v>
      </c>
      <c r="C71" s="736"/>
      <c r="D71" s="737"/>
      <c r="E71" s="740"/>
      <c r="F71" s="741"/>
      <c r="G71" s="742"/>
      <c r="H71" s="754"/>
      <c r="I71" s="755"/>
      <c r="J71" s="755"/>
      <c r="K71" s="755"/>
      <c r="L71" s="755"/>
      <c r="M71" s="755"/>
      <c r="N71" s="755"/>
      <c r="O71" s="756"/>
      <c r="P71" s="746"/>
      <c r="Q71" s="748" t="s">
        <v>67</v>
      </c>
      <c r="R71" s="490"/>
    </row>
    <row r="72" spans="1:18" ht="15.75" customHeight="1">
      <c r="A72" s="762"/>
      <c r="B72" s="735"/>
      <c r="C72" s="738"/>
      <c r="D72" s="739"/>
      <c r="E72" s="743"/>
      <c r="F72" s="744"/>
      <c r="G72" s="745"/>
      <c r="H72" s="757"/>
      <c r="I72" s="758"/>
      <c r="J72" s="758"/>
      <c r="K72" s="758"/>
      <c r="L72" s="758"/>
      <c r="M72" s="758"/>
      <c r="N72" s="758"/>
      <c r="O72" s="759"/>
      <c r="P72" s="747"/>
      <c r="Q72" s="749"/>
      <c r="R72" s="490"/>
    </row>
    <row r="73" spans="1:18" ht="15.75" customHeight="1">
      <c r="A73" s="760">
        <v>27</v>
      </c>
      <c r="B73" s="734" t="str">
        <f t="shared" ref="B73" si="22">B71</f>
        <v>R６</v>
      </c>
      <c r="C73" s="736"/>
      <c r="D73" s="737"/>
      <c r="E73" s="740"/>
      <c r="F73" s="741"/>
      <c r="G73" s="742"/>
      <c r="H73" s="754"/>
      <c r="I73" s="755"/>
      <c r="J73" s="755"/>
      <c r="K73" s="755"/>
      <c r="L73" s="755"/>
      <c r="M73" s="755"/>
      <c r="N73" s="755"/>
      <c r="O73" s="756"/>
      <c r="P73" s="746"/>
      <c r="Q73" s="748" t="s">
        <v>67</v>
      </c>
      <c r="R73" s="490"/>
    </row>
    <row r="74" spans="1:18" ht="15.75" customHeight="1">
      <c r="A74" s="761"/>
      <c r="B74" s="735"/>
      <c r="C74" s="738"/>
      <c r="D74" s="739"/>
      <c r="E74" s="743"/>
      <c r="F74" s="744"/>
      <c r="G74" s="745"/>
      <c r="H74" s="757"/>
      <c r="I74" s="758"/>
      <c r="J74" s="758"/>
      <c r="K74" s="758"/>
      <c r="L74" s="758"/>
      <c r="M74" s="758"/>
      <c r="N74" s="758"/>
      <c r="O74" s="759"/>
      <c r="P74" s="747"/>
      <c r="Q74" s="749"/>
      <c r="R74" s="490"/>
    </row>
    <row r="75" spans="1:18" ht="15.75" customHeight="1">
      <c r="A75" s="762">
        <v>28</v>
      </c>
      <c r="B75" s="734" t="str">
        <f t="shared" ref="B75" si="23">B73</f>
        <v>R６</v>
      </c>
      <c r="C75" s="736"/>
      <c r="D75" s="737"/>
      <c r="E75" s="740"/>
      <c r="F75" s="741"/>
      <c r="G75" s="742"/>
      <c r="H75" s="754"/>
      <c r="I75" s="755"/>
      <c r="J75" s="755"/>
      <c r="K75" s="755"/>
      <c r="L75" s="755"/>
      <c r="M75" s="755"/>
      <c r="N75" s="755"/>
      <c r="O75" s="756"/>
      <c r="P75" s="746"/>
      <c r="Q75" s="748" t="s">
        <v>67</v>
      </c>
      <c r="R75" s="490"/>
    </row>
    <row r="76" spans="1:18" ht="15.75" customHeight="1">
      <c r="A76" s="762"/>
      <c r="B76" s="735"/>
      <c r="C76" s="738"/>
      <c r="D76" s="739"/>
      <c r="E76" s="743"/>
      <c r="F76" s="744"/>
      <c r="G76" s="745"/>
      <c r="H76" s="757"/>
      <c r="I76" s="758"/>
      <c r="J76" s="758"/>
      <c r="K76" s="758"/>
      <c r="L76" s="758"/>
      <c r="M76" s="758"/>
      <c r="N76" s="758"/>
      <c r="O76" s="759"/>
      <c r="P76" s="747"/>
      <c r="Q76" s="749"/>
      <c r="R76" s="490"/>
    </row>
    <row r="77" spans="1:18" ht="15.75" customHeight="1">
      <c r="A77" s="760">
        <v>29</v>
      </c>
      <c r="B77" s="734" t="str">
        <f t="shared" ref="B77" si="24">B75</f>
        <v>R６</v>
      </c>
      <c r="C77" s="736"/>
      <c r="D77" s="737"/>
      <c r="E77" s="740"/>
      <c r="F77" s="741"/>
      <c r="G77" s="742"/>
      <c r="H77" s="754"/>
      <c r="I77" s="755"/>
      <c r="J77" s="755"/>
      <c r="K77" s="755"/>
      <c r="L77" s="755"/>
      <c r="M77" s="755"/>
      <c r="N77" s="755"/>
      <c r="O77" s="756"/>
      <c r="P77" s="746"/>
      <c r="Q77" s="748" t="s">
        <v>67</v>
      </c>
      <c r="R77" s="490"/>
    </row>
    <row r="78" spans="1:18" ht="15.75" customHeight="1">
      <c r="A78" s="761"/>
      <c r="B78" s="735"/>
      <c r="C78" s="738"/>
      <c r="D78" s="739"/>
      <c r="E78" s="743"/>
      <c r="F78" s="744"/>
      <c r="G78" s="745"/>
      <c r="H78" s="757"/>
      <c r="I78" s="758"/>
      <c r="J78" s="758"/>
      <c r="K78" s="758"/>
      <c r="L78" s="758"/>
      <c r="M78" s="758"/>
      <c r="N78" s="758"/>
      <c r="O78" s="759"/>
      <c r="P78" s="747"/>
      <c r="Q78" s="749"/>
      <c r="R78" s="490"/>
    </row>
    <row r="79" spans="1:18" ht="15.75" customHeight="1">
      <c r="A79" s="762">
        <v>30</v>
      </c>
      <c r="B79" s="734" t="str">
        <f t="shared" ref="B79" si="25">B77</f>
        <v>R６</v>
      </c>
      <c r="C79" s="736"/>
      <c r="D79" s="737"/>
      <c r="E79" s="740"/>
      <c r="F79" s="741"/>
      <c r="G79" s="742"/>
      <c r="H79" s="754"/>
      <c r="I79" s="755"/>
      <c r="J79" s="755"/>
      <c r="K79" s="755"/>
      <c r="L79" s="755"/>
      <c r="M79" s="755"/>
      <c r="N79" s="755"/>
      <c r="O79" s="756"/>
      <c r="P79" s="746"/>
      <c r="Q79" s="748" t="s">
        <v>67</v>
      </c>
      <c r="R79" s="490"/>
    </row>
    <row r="80" spans="1:18" ht="15.75" customHeight="1">
      <c r="A80" s="762"/>
      <c r="B80" s="735"/>
      <c r="C80" s="738"/>
      <c r="D80" s="739"/>
      <c r="E80" s="743"/>
      <c r="F80" s="744"/>
      <c r="G80" s="745"/>
      <c r="H80" s="757"/>
      <c r="I80" s="758"/>
      <c r="J80" s="758"/>
      <c r="K80" s="758"/>
      <c r="L80" s="758"/>
      <c r="M80" s="758"/>
      <c r="N80" s="758"/>
      <c r="O80" s="759"/>
      <c r="P80" s="747"/>
      <c r="Q80" s="749"/>
      <c r="R80" s="490"/>
    </row>
    <row r="81" spans="1:18" ht="15.75" customHeight="1">
      <c r="A81" s="760">
        <v>31</v>
      </c>
      <c r="B81" s="734" t="str">
        <f t="shared" ref="B81" si="26">B79</f>
        <v>R６</v>
      </c>
      <c r="C81" s="736"/>
      <c r="D81" s="737"/>
      <c r="E81" s="740"/>
      <c r="F81" s="741"/>
      <c r="G81" s="742"/>
      <c r="H81" s="754"/>
      <c r="I81" s="755"/>
      <c r="J81" s="755"/>
      <c r="K81" s="755"/>
      <c r="L81" s="755"/>
      <c r="M81" s="755"/>
      <c r="N81" s="755"/>
      <c r="O81" s="756"/>
      <c r="P81" s="746"/>
      <c r="Q81" s="748" t="s">
        <v>67</v>
      </c>
      <c r="R81" s="490"/>
    </row>
    <row r="82" spans="1:18" ht="15.75" customHeight="1">
      <c r="A82" s="761"/>
      <c r="B82" s="735"/>
      <c r="C82" s="738"/>
      <c r="D82" s="739"/>
      <c r="E82" s="743"/>
      <c r="F82" s="744"/>
      <c r="G82" s="745"/>
      <c r="H82" s="757"/>
      <c r="I82" s="758"/>
      <c r="J82" s="758"/>
      <c r="K82" s="758"/>
      <c r="L82" s="758"/>
      <c r="M82" s="758"/>
      <c r="N82" s="758"/>
      <c r="O82" s="759"/>
      <c r="P82" s="747"/>
      <c r="Q82" s="749"/>
      <c r="R82" s="490"/>
    </row>
    <row r="83" spans="1:18" ht="15.75" customHeight="1">
      <c r="A83" s="762">
        <v>32</v>
      </c>
      <c r="B83" s="734" t="str">
        <f t="shared" ref="B83" si="27">B81</f>
        <v>R６</v>
      </c>
      <c r="C83" s="736"/>
      <c r="D83" s="737"/>
      <c r="E83" s="740"/>
      <c r="F83" s="741"/>
      <c r="G83" s="742"/>
      <c r="H83" s="754"/>
      <c r="I83" s="755"/>
      <c r="J83" s="755"/>
      <c r="K83" s="755"/>
      <c r="L83" s="755"/>
      <c r="M83" s="755"/>
      <c r="N83" s="755"/>
      <c r="O83" s="756"/>
      <c r="P83" s="746"/>
      <c r="Q83" s="748" t="s">
        <v>67</v>
      </c>
      <c r="R83" s="490"/>
    </row>
    <row r="84" spans="1:18" ht="15.75" customHeight="1">
      <c r="A84" s="762"/>
      <c r="B84" s="735"/>
      <c r="C84" s="738"/>
      <c r="D84" s="739"/>
      <c r="E84" s="743"/>
      <c r="F84" s="744"/>
      <c r="G84" s="745"/>
      <c r="H84" s="757"/>
      <c r="I84" s="758"/>
      <c r="J84" s="758"/>
      <c r="K84" s="758"/>
      <c r="L84" s="758"/>
      <c r="M84" s="758"/>
      <c r="N84" s="758"/>
      <c r="O84" s="759"/>
      <c r="P84" s="747"/>
      <c r="Q84" s="749"/>
      <c r="R84" s="490"/>
    </row>
    <row r="85" spans="1:18" ht="15.75" customHeight="1">
      <c r="A85" s="760">
        <v>33</v>
      </c>
      <c r="B85" s="734" t="str">
        <f t="shared" ref="B85" si="28">B83</f>
        <v>R６</v>
      </c>
      <c r="C85" s="736"/>
      <c r="D85" s="737"/>
      <c r="E85" s="740"/>
      <c r="F85" s="741"/>
      <c r="G85" s="742"/>
      <c r="H85" s="754"/>
      <c r="I85" s="755"/>
      <c r="J85" s="755"/>
      <c r="K85" s="755"/>
      <c r="L85" s="755"/>
      <c r="M85" s="755"/>
      <c r="N85" s="755"/>
      <c r="O85" s="756"/>
      <c r="P85" s="746"/>
      <c r="Q85" s="748" t="s">
        <v>67</v>
      </c>
      <c r="R85" s="490"/>
    </row>
    <row r="86" spans="1:18" ht="15.75" customHeight="1">
      <c r="A86" s="761"/>
      <c r="B86" s="735"/>
      <c r="C86" s="738"/>
      <c r="D86" s="739"/>
      <c r="E86" s="743"/>
      <c r="F86" s="744"/>
      <c r="G86" s="745"/>
      <c r="H86" s="757"/>
      <c r="I86" s="758"/>
      <c r="J86" s="758"/>
      <c r="K86" s="758"/>
      <c r="L86" s="758"/>
      <c r="M86" s="758"/>
      <c r="N86" s="758"/>
      <c r="O86" s="759"/>
      <c r="P86" s="747"/>
      <c r="Q86" s="749"/>
      <c r="R86" s="490"/>
    </row>
    <row r="87" spans="1:18" ht="15.75" customHeight="1">
      <c r="A87" s="762">
        <v>34</v>
      </c>
      <c r="B87" s="734" t="str">
        <f t="shared" ref="B87" si="29">B85</f>
        <v>R６</v>
      </c>
      <c r="C87" s="736"/>
      <c r="D87" s="737"/>
      <c r="E87" s="740"/>
      <c r="F87" s="741"/>
      <c r="G87" s="742"/>
      <c r="H87" s="754"/>
      <c r="I87" s="755"/>
      <c r="J87" s="755"/>
      <c r="K87" s="755"/>
      <c r="L87" s="755"/>
      <c r="M87" s="755"/>
      <c r="N87" s="755"/>
      <c r="O87" s="756"/>
      <c r="P87" s="746"/>
      <c r="Q87" s="748" t="s">
        <v>67</v>
      </c>
      <c r="R87" s="490"/>
    </row>
    <row r="88" spans="1:18" ht="15.75" customHeight="1">
      <c r="A88" s="762"/>
      <c r="B88" s="735"/>
      <c r="C88" s="738"/>
      <c r="D88" s="739"/>
      <c r="E88" s="743"/>
      <c r="F88" s="744"/>
      <c r="G88" s="745"/>
      <c r="H88" s="757"/>
      <c r="I88" s="758"/>
      <c r="J88" s="758"/>
      <c r="K88" s="758"/>
      <c r="L88" s="758"/>
      <c r="M88" s="758"/>
      <c r="N88" s="758"/>
      <c r="O88" s="759"/>
      <c r="P88" s="747"/>
      <c r="Q88" s="749"/>
      <c r="R88" s="490"/>
    </row>
    <row r="89" spans="1:18" ht="15.75" customHeight="1">
      <c r="A89" s="760">
        <v>35</v>
      </c>
      <c r="B89" s="734" t="str">
        <f t="shared" ref="B89" si="30">B87</f>
        <v>R６</v>
      </c>
      <c r="C89" s="736"/>
      <c r="D89" s="737"/>
      <c r="E89" s="740"/>
      <c r="F89" s="741"/>
      <c r="G89" s="742"/>
      <c r="H89" s="754"/>
      <c r="I89" s="755"/>
      <c r="J89" s="755"/>
      <c r="K89" s="755"/>
      <c r="L89" s="755"/>
      <c r="M89" s="755"/>
      <c r="N89" s="755"/>
      <c r="O89" s="756"/>
      <c r="P89" s="746"/>
      <c r="Q89" s="748" t="s">
        <v>67</v>
      </c>
      <c r="R89" s="490"/>
    </row>
    <row r="90" spans="1:18" ht="15.75" customHeight="1">
      <c r="A90" s="761"/>
      <c r="B90" s="735"/>
      <c r="C90" s="738"/>
      <c r="D90" s="739"/>
      <c r="E90" s="743"/>
      <c r="F90" s="744"/>
      <c r="G90" s="745"/>
      <c r="H90" s="757"/>
      <c r="I90" s="758"/>
      <c r="J90" s="758"/>
      <c r="K90" s="758"/>
      <c r="L90" s="758"/>
      <c r="M90" s="758"/>
      <c r="N90" s="758"/>
      <c r="O90" s="759"/>
      <c r="P90" s="747"/>
      <c r="Q90" s="749"/>
      <c r="R90" s="490"/>
    </row>
    <row r="91" spans="1:18" ht="15.75" customHeight="1">
      <c r="A91" s="762">
        <v>36</v>
      </c>
      <c r="B91" s="734" t="str">
        <f t="shared" ref="B91" si="31">B89</f>
        <v>R６</v>
      </c>
      <c r="C91" s="736"/>
      <c r="D91" s="737"/>
      <c r="E91" s="740"/>
      <c r="F91" s="741"/>
      <c r="G91" s="742"/>
      <c r="H91" s="754"/>
      <c r="I91" s="755"/>
      <c r="J91" s="755"/>
      <c r="K91" s="755"/>
      <c r="L91" s="755"/>
      <c r="M91" s="755"/>
      <c r="N91" s="755"/>
      <c r="O91" s="756"/>
      <c r="P91" s="746"/>
      <c r="Q91" s="748" t="s">
        <v>67</v>
      </c>
      <c r="R91" s="490"/>
    </row>
    <row r="92" spans="1:18" ht="15.75" customHeight="1">
      <c r="A92" s="762"/>
      <c r="B92" s="735"/>
      <c r="C92" s="738"/>
      <c r="D92" s="739"/>
      <c r="E92" s="743"/>
      <c r="F92" s="744"/>
      <c r="G92" s="745"/>
      <c r="H92" s="757"/>
      <c r="I92" s="758"/>
      <c r="J92" s="758"/>
      <c r="K92" s="758"/>
      <c r="L92" s="758"/>
      <c r="M92" s="758"/>
      <c r="N92" s="758"/>
      <c r="O92" s="759"/>
      <c r="P92" s="747"/>
      <c r="Q92" s="749"/>
      <c r="R92" s="490"/>
    </row>
    <row r="93" spans="1:18" ht="15.75" customHeight="1">
      <c r="A93" s="760">
        <v>37</v>
      </c>
      <c r="B93" s="734" t="str">
        <f t="shared" ref="B93" si="32">B91</f>
        <v>R６</v>
      </c>
      <c r="C93" s="736"/>
      <c r="D93" s="737"/>
      <c r="E93" s="740"/>
      <c r="F93" s="741"/>
      <c r="G93" s="742"/>
      <c r="H93" s="754"/>
      <c r="I93" s="755"/>
      <c r="J93" s="755"/>
      <c r="K93" s="755"/>
      <c r="L93" s="755"/>
      <c r="M93" s="755"/>
      <c r="N93" s="755"/>
      <c r="O93" s="756"/>
      <c r="P93" s="746"/>
      <c r="Q93" s="748" t="s">
        <v>67</v>
      </c>
      <c r="R93" s="490"/>
    </row>
    <row r="94" spans="1:18" ht="15.75" customHeight="1">
      <c r="A94" s="761"/>
      <c r="B94" s="735"/>
      <c r="C94" s="738"/>
      <c r="D94" s="739"/>
      <c r="E94" s="743"/>
      <c r="F94" s="744"/>
      <c r="G94" s="745"/>
      <c r="H94" s="757"/>
      <c r="I94" s="758"/>
      <c r="J94" s="758"/>
      <c r="K94" s="758"/>
      <c r="L94" s="758"/>
      <c r="M94" s="758"/>
      <c r="N94" s="758"/>
      <c r="O94" s="759"/>
      <c r="P94" s="747"/>
      <c r="Q94" s="749"/>
      <c r="R94" s="490"/>
    </row>
    <row r="95" spans="1:18" ht="15.75" customHeight="1">
      <c r="A95" s="762">
        <v>38</v>
      </c>
      <c r="B95" s="734" t="str">
        <f t="shared" ref="B95" si="33">B93</f>
        <v>R６</v>
      </c>
      <c r="C95" s="736"/>
      <c r="D95" s="737"/>
      <c r="E95" s="740"/>
      <c r="F95" s="741"/>
      <c r="G95" s="742"/>
      <c r="H95" s="754"/>
      <c r="I95" s="755"/>
      <c r="J95" s="755"/>
      <c r="K95" s="755"/>
      <c r="L95" s="755"/>
      <c r="M95" s="755"/>
      <c r="N95" s="755"/>
      <c r="O95" s="756"/>
      <c r="P95" s="746"/>
      <c r="Q95" s="748" t="s">
        <v>67</v>
      </c>
      <c r="R95" s="490"/>
    </row>
    <row r="96" spans="1:18" ht="15.75" customHeight="1">
      <c r="A96" s="762"/>
      <c r="B96" s="735"/>
      <c r="C96" s="738"/>
      <c r="D96" s="739"/>
      <c r="E96" s="743"/>
      <c r="F96" s="744"/>
      <c r="G96" s="745"/>
      <c r="H96" s="757"/>
      <c r="I96" s="758"/>
      <c r="J96" s="758"/>
      <c r="K96" s="758"/>
      <c r="L96" s="758"/>
      <c r="M96" s="758"/>
      <c r="N96" s="758"/>
      <c r="O96" s="759"/>
      <c r="P96" s="747"/>
      <c r="Q96" s="749"/>
      <c r="R96" s="490"/>
    </row>
    <row r="97" spans="1:20" ht="15.75" customHeight="1">
      <c r="A97" s="760">
        <v>39</v>
      </c>
      <c r="B97" s="734" t="str">
        <f t="shared" ref="B97" si="34">B95</f>
        <v>R６</v>
      </c>
      <c r="C97" s="736"/>
      <c r="D97" s="737"/>
      <c r="E97" s="740"/>
      <c r="F97" s="741"/>
      <c r="G97" s="742"/>
      <c r="H97" s="754"/>
      <c r="I97" s="755"/>
      <c r="J97" s="755"/>
      <c r="K97" s="755"/>
      <c r="L97" s="755"/>
      <c r="M97" s="755"/>
      <c r="N97" s="755"/>
      <c r="O97" s="756"/>
      <c r="P97" s="746"/>
      <c r="Q97" s="748" t="s">
        <v>67</v>
      </c>
      <c r="R97" s="490"/>
    </row>
    <row r="98" spans="1:20" ht="15.75" customHeight="1">
      <c r="A98" s="761"/>
      <c r="B98" s="735"/>
      <c r="C98" s="738"/>
      <c r="D98" s="739"/>
      <c r="E98" s="743"/>
      <c r="F98" s="744"/>
      <c r="G98" s="745"/>
      <c r="H98" s="757"/>
      <c r="I98" s="758"/>
      <c r="J98" s="758"/>
      <c r="K98" s="758"/>
      <c r="L98" s="758"/>
      <c r="M98" s="758"/>
      <c r="N98" s="758"/>
      <c r="O98" s="759"/>
      <c r="P98" s="747"/>
      <c r="Q98" s="749"/>
      <c r="R98" s="490"/>
    </row>
    <row r="99" spans="1:20" ht="15.75" customHeight="1">
      <c r="A99" s="684">
        <v>40</v>
      </c>
      <c r="B99" s="734" t="str">
        <f t="shared" ref="B99" si="35">B97</f>
        <v>R６</v>
      </c>
      <c r="C99" s="736"/>
      <c r="D99" s="737"/>
      <c r="E99" s="740"/>
      <c r="F99" s="741"/>
      <c r="G99" s="742"/>
      <c r="H99" s="754"/>
      <c r="I99" s="755"/>
      <c r="J99" s="755"/>
      <c r="K99" s="755"/>
      <c r="L99" s="755"/>
      <c r="M99" s="755"/>
      <c r="N99" s="755"/>
      <c r="O99" s="756"/>
      <c r="P99" s="746"/>
      <c r="Q99" s="748" t="s">
        <v>67</v>
      </c>
      <c r="R99" s="490"/>
    </row>
    <row r="100" spans="1:20" ht="15.75" customHeight="1">
      <c r="A100" s="682"/>
      <c r="B100" s="735"/>
      <c r="C100" s="738"/>
      <c r="D100" s="739"/>
      <c r="E100" s="743"/>
      <c r="F100" s="744"/>
      <c r="G100" s="745"/>
      <c r="H100" s="757"/>
      <c r="I100" s="758"/>
      <c r="J100" s="758"/>
      <c r="K100" s="758"/>
      <c r="L100" s="758"/>
      <c r="M100" s="758"/>
      <c r="N100" s="758"/>
      <c r="O100" s="759"/>
      <c r="P100" s="747"/>
      <c r="Q100" s="749"/>
      <c r="R100" s="490"/>
    </row>
    <row r="101" spans="1:20" ht="15.75" customHeight="1">
      <c r="A101" s="130" t="s">
        <v>27</v>
      </c>
      <c r="B101" s="752" t="s">
        <v>307</v>
      </c>
      <c r="C101" s="753"/>
      <c r="D101" s="753"/>
      <c r="E101" s="753"/>
      <c r="F101" s="753"/>
      <c r="G101" s="753"/>
      <c r="H101" s="753"/>
      <c r="I101" s="753"/>
      <c r="J101" s="753"/>
      <c r="K101" s="753"/>
      <c r="L101" s="753"/>
      <c r="M101" s="753"/>
      <c r="N101" s="753"/>
      <c r="O101" s="753"/>
      <c r="P101" s="753"/>
      <c r="Q101" s="563"/>
      <c r="R101" s="490"/>
    </row>
    <row r="102" spans="1:20" ht="15.75" customHeight="1">
      <c r="A102" s="130" t="s">
        <v>28</v>
      </c>
      <c r="B102" s="732" t="s">
        <v>475</v>
      </c>
      <c r="C102" s="732"/>
      <c r="D102" s="732"/>
      <c r="E102" s="732"/>
      <c r="F102" s="732"/>
      <c r="G102" s="732"/>
      <c r="H102" s="732"/>
      <c r="I102" s="732"/>
      <c r="J102" s="732"/>
      <c r="K102" s="732"/>
      <c r="L102" s="732"/>
      <c r="M102" s="732"/>
      <c r="N102" s="732"/>
      <c r="O102" s="732"/>
      <c r="P102" s="732"/>
      <c r="Q102" s="732"/>
      <c r="R102" s="490"/>
    </row>
    <row r="103" spans="1:20">
      <c r="A103" s="570"/>
      <c r="B103" s="732"/>
      <c r="C103" s="732"/>
      <c r="D103" s="732"/>
      <c r="E103" s="732"/>
      <c r="F103" s="732"/>
      <c r="G103" s="732"/>
      <c r="H103" s="732"/>
      <c r="I103" s="732"/>
      <c r="J103" s="732"/>
      <c r="K103" s="732"/>
      <c r="L103" s="732"/>
      <c r="M103" s="732"/>
      <c r="N103" s="732"/>
      <c r="O103" s="732"/>
      <c r="P103" s="732"/>
      <c r="Q103" s="732"/>
      <c r="R103" s="417"/>
    </row>
    <row r="104" spans="1:20" ht="12" customHeight="1">
      <c r="A104" s="570"/>
      <c r="B104" s="570"/>
      <c r="C104" s="570"/>
      <c r="D104" s="570"/>
      <c r="E104" s="570"/>
      <c r="F104" s="570"/>
      <c r="G104" s="570"/>
      <c r="H104" s="570"/>
      <c r="I104" s="570"/>
      <c r="J104" s="570"/>
      <c r="K104" s="570"/>
      <c r="L104" s="570"/>
      <c r="M104" s="570"/>
      <c r="N104" s="570"/>
      <c r="O104" s="570"/>
      <c r="P104" s="570"/>
      <c r="Q104" s="570"/>
      <c r="R104" s="417"/>
    </row>
    <row r="105" spans="1:20" ht="15.75" customHeight="1">
      <c r="A105" s="671" t="str">
        <f>CONCATENATE("（様式-",INDEX(発注者入力シート!$B$20:$G$24,MATCH(発注者入力シート!L6,発注者入力シート!$C$20:$C$24,0),4),"-２）")</f>
        <v>（様式-２-２）</v>
      </c>
      <c r="B105" s="671"/>
      <c r="C105" s="671"/>
      <c r="D105" s="671"/>
      <c r="E105" s="671"/>
      <c r="F105" s="671"/>
      <c r="Q105" s="122" t="str">
        <f>Q1</f>
        <v>【令和６年度完成工事分】</v>
      </c>
      <c r="R105" s="417"/>
      <c r="S105" s="4" t="s">
        <v>202</v>
      </c>
      <c r="T105" s="4"/>
    </row>
    <row r="106" spans="1:20" ht="15.75" customHeight="1">
      <c r="A106" s="671" t="str">
        <f>CONCATENATE("評価項目",INDEX(発注者入力シート!$B$20:$G$24,MATCH(発注者入力シート!L6,発注者入力シート!$C$20:$C$24,0),5),"-",INDEX(発注者入力シート!$B$20:$G$24,MATCH(発注者入力シート!L6,発注者入力シート!$C$20:$C$24,0),6))</f>
        <v>評価項目（１）-①</v>
      </c>
      <c r="B106" s="671"/>
      <c r="C106" s="671"/>
      <c r="D106" s="671"/>
      <c r="E106" s="671"/>
      <c r="S106" s="4" t="s">
        <v>203</v>
      </c>
      <c r="T106" s="4"/>
    </row>
    <row r="107" spans="1:20" ht="15.75" customHeight="1">
      <c r="A107" s="772" t="s">
        <v>66</v>
      </c>
      <c r="B107" s="772"/>
      <c r="C107" s="772"/>
      <c r="D107" s="772"/>
      <c r="E107" s="772"/>
      <c r="F107" s="772"/>
      <c r="G107" s="772"/>
      <c r="H107" s="772"/>
      <c r="I107" s="772"/>
      <c r="J107" s="772"/>
      <c r="K107" s="772"/>
      <c r="L107" s="772"/>
      <c r="M107" s="772"/>
      <c r="N107" s="772"/>
      <c r="O107" s="772"/>
      <c r="P107" s="772"/>
      <c r="Q107" s="772"/>
      <c r="R107" s="169"/>
      <c r="S107" s="98"/>
      <c r="T107" s="4" t="s">
        <v>210</v>
      </c>
    </row>
    <row r="108" spans="1:20" ht="15.75" customHeight="1">
      <c r="H108" s="733" t="s">
        <v>146</v>
      </c>
      <c r="I108" s="733"/>
      <c r="J108" s="733"/>
      <c r="K108" s="680" t="str">
        <f>IF(企業入力シート!C7="","",企業入力シート!C7)</f>
        <v>〇〇建設</v>
      </c>
      <c r="L108" s="680"/>
      <c r="M108" s="680"/>
      <c r="N108" s="680"/>
      <c r="O108" s="680"/>
      <c r="P108" s="680"/>
      <c r="Q108" s="680"/>
      <c r="S108" s="87"/>
      <c r="T108" s="4" t="s">
        <v>205</v>
      </c>
    </row>
    <row r="109" spans="1:20" ht="12" customHeight="1">
      <c r="R109" s="163"/>
      <c r="S109" s="123"/>
      <c r="T109" s="4"/>
    </row>
    <row r="110" spans="1:20" ht="12" customHeight="1">
      <c r="R110" s="163"/>
      <c r="S110" s="4" t="s">
        <v>206</v>
      </c>
      <c r="T110" s="4"/>
    </row>
    <row r="111" spans="1:20" ht="15.75" customHeight="1">
      <c r="A111" s="559" t="s">
        <v>11</v>
      </c>
      <c r="B111" s="558" t="s">
        <v>13</v>
      </c>
      <c r="C111" s="763" t="s">
        <v>15</v>
      </c>
      <c r="D111" s="763"/>
      <c r="E111" s="760" t="s">
        <v>16</v>
      </c>
      <c r="F111" s="763"/>
      <c r="G111" s="765"/>
      <c r="H111" s="760" t="s">
        <v>17</v>
      </c>
      <c r="I111" s="763"/>
      <c r="J111" s="763"/>
      <c r="K111" s="763"/>
      <c r="L111" s="763"/>
      <c r="M111" s="763"/>
      <c r="N111" s="763"/>
      <c r="O111" s="765"/>
      <c r="P111" s="760" t="s">
        <v>31</v>
      </c>
      <c r="Q111" s="765"/>
      <c r="R111" s="212"/>
      <c r="S111" s="89"/>
      <c r="T111" s="4" t="s">
        <v>207</v>
      </c>
    </row>
    <row r="112" spans="1:20" ht="15.75" customHeight="1">
      <c r="A112" s="560" t="s">
        <v>12</v>
      </c>
      <c r="B112" s="127" t="s">
        <v>14</v>
      </c>
      <c r="C112" s="764"/>
      <c r="D112" s="764"/>
      <c r="E112" s="766" t="s">
        <v>386</v>
      </c>
      <c r="F112" s="767"/>
      <c r="G112" s="768"/>
      <c r="H112" s="761"/>
      <c r="I112" s="770"/>
      <c r="J112" s="770"/>
      <c r="K112" s="770"/>
      <c r="L112" s="770"/>
      <c r="M112" s="770"/>
      <c r="N112" s="770"/>
      <c r="O112" s="771"/>
      <c r="P112" s="762" t="s">
        <v>30</v>
      </c>
      <c r="Q112" s="769"/>
      <c r="S112" s="90"/>
      <c r="T112" s="4" t="s">
        <v>205</v>
      </c>
    </row>
    <row r="113" spans="1:20" ht="15.75" customHeight="1">
      <c r="A113" s="760">
        <v>41</v>
      </c>
      <c r="B113" s="734" t="str">
        <f>B99</f>
        <v>R６</v>
      </c>
      <c r="C113" s="736"/>
      <c r="D113" s="737"/>
      <c r="E113" s="740"/>
      <c r="F113" s="741"/>
      <c r="G113" s="742"/>
      <c r="H113" s="754"/>
      <c r="I113" s="755"/>
      <c r="J113" s="755"/>
      <c r="K113" s="755"/>
      <c r="L113" s="755"/>
      <c r="M113" s="755"/>
      <c r="N113" s="755"/>
      <c r="O113" s="756"/>
      <c r="P113" s="746"/>
      <c r="Q113" s="748" t="s">
        <v>67</v>
      </c>
      <c r="S113" s="4"/>
      <c r="T113" s="4"/>
    </row>
    <row r="114" spans="1:20" ht="15.75" customHeight="1">
      <c r="A114" s="761"/>
      <c r="B114" s="735"/>
      <c r="C114" s="738"/>
      <c r="D114" s="739"/>
      <c r="E114" s="743"/>
      <c r="F114" s="744"/>
      <c r="G114" s="745"/>
      <c r="H114" s="757"/>
      <c r="I114" s="758"/>
      <c r="J114" s="758"/>
      <c r="K114" s="758"/>
      <c r="L114" s="758"/>
      <c r="M114" s="758"/>
      <c r="N114" s="758"/>
      <c r="O114" s="759"/>
      <c r="P114" s="747"/>
      <c r="Q114" s="749"/>
      <c r="R114" s="490"/>
      <c r="S114" s="100" t="s">
        <v>208</v>
      </c>
      <c r="T114" s="4"/>
    </row>
    <row r="115" spans="1:20" ht="15.75" customHeight="1">
      <c r="A115" s="762">
        <v>42</v>
      </c>
      <c r="B115" s="734" t="str">
        <f>B113</f>
        <v>R６</v>
      </c>
      <c r="C115" s="736"/>
      <c r="D115" s="737"/>
      <c r="E115" s="740"/>
      <c r="F115" s="741"/>
      <c r="G115" s="742"/>
      <c r="H115" s="754"/>
      <c r="I115" s="755"/>
      <c r="J115" s="755"/>
      <c r="K115" s="755"/>
      <c r="L115" s="755"/>
      <c r="M115" s="755"/>
      <c r="N115" s="755"/>
      <c r="O115" s="756"/>
      <c r="P115" s="746"/>
      <c r="Q115" s="748" t="s">
        <v>67</v>
      </c>
      <c r="R115" s="490"/>
      <c r="S115" s="100" t="s">
        <v>209</v>
      </c>
      <c r="T115" s="4"/>
    </row>
    <row r="116" spans="1:20" ht="15.75" customHeight="1">
      <c r="A116" s="762"/>
      <c r="B116" s="735"/>
      <c r="C116" s="738"/>
      <c r="D116" s="739"/>
      <c r="E116" s="743"/>
      <c r="F116" s="744"/>
      <c r="G116" s="745"/>
      <c r="H116" s="757"/>
      <c r="I116" s="758"/>
      <c r="J116" s="758"/>
      <c r="K116" s="758"/>
      <c r="L116" s="758"/>
      <c r="M116" s="758"/>
      <c r="N116" s="758"/>
      <c r="O116" s="759"/>
      <c r="P116" s="747"/>
      <c r="Q116" s="749"/>
      <c r="R116" s="490"/>
      <c r="S116" s="100" t="s">
        <v>433</v>
      </c>
    </row>
    <row r="117" spans="1:20" ht="15.75" customHeight="1">
      <c r="A117" s="760">
        <v>43</v>
      </c>
      <c r="B117" s="734" t="str">
        <f t="shared" ref="B117" si="36">B115</f>
        <v>R６</v>
      </c>
      <c r="C117" s="736"/>
      <c r="D117" s="737"/>
      <c r="E117" s="740"/>
      <c r="F117" s="741"/>
      <c r="G117" s="742"/>
      <c r="H117" s="754"/>
      <c r="I117" s="755"/>
      <c r="J117" s="755"/>
      <c r="K117" s="755"/>
      <c r="L117" s="755"/>
      <c r="M117" s="755"/>
      <c r="N117" s="755"/>
      <c r="O117" s="756"/>
      <c r="P117" s="746"/>
      <c r="Q117" s="748" t="s">
        <v>67</v>
      </c>
      <c r="R117" s="490"/>
    </row>
    <row r="118" spans="1:20" ht="15.75" customHeight="1">
      <c r="A118" s="761"/>
      <c r="B118" s="735"/>
      <c r="C118" s="738"/>
      <c r="D118" s="739"/>
      <c r="E118" s="743"/>
      <c r="F118" s="744"/>
      <c r="G118" s="745"/>
      <c r="H118" s="757"/>
      <c r="I118" s="758"/>
      <c r="J118" s="758"/>
      <c r="K118" s="758"/>
      <c r="L118" s="758"/>
      <c r="M118" s="758"/>
      <c r="N118" s="758"/>
      <c r="O118" s="759"/>
      <c r="P118" s="747"/>
      <c r="Q118" s="749"/>
      <c r="R118" s="490"/>
    </row>
    <row r="119" spans="1:20" ht="15.75" customHeight="1">
      <c r="A119" s="762">
        <v>44</v>
      </c>
      <c r="B119" s="734" t="str">
        <f t="shared" ref="B119" si="37">B117</f>
        <v>R６</v>
      </c>
      <c r="C119" s="736"/>
      <c r="D119" s="737"/>
      <c r="E119" s="740"/>
      <c r="F119" s="741"/>
      <c r="G119" s="742"/>
      <c r="H119" s="754"/>
      <c r="I119" s="755"/>
      <c r="J119" s="755"/>
      <c r="K119" s="755"/>
      <c r="L119" s="755"/>
      <c r="M119" s="755"/>
      <c r="N119" s="755"/>
      <c r="O119" s="756"/>
      <c r="P119" s="746"/>
      <c r="Q119" s="748" t="s">
        <v>67</v>
      </c>
      <c r="R119" s="490"/>
    </row>
    <row r="120" spans="1:20" ht="15.75" customHeight="1">
      <c r="A120" s="762"/>
      <c r="B120" s="735"/>
      <c r="C120" s="738"/>
      <c r="D120" s="739"/>
      <c r="E120" s="743"/>
      <c r="F120" s="744"/>
      <c r="G120" s="745"/>
      <c r="H120" s="757"/>
      <c r="I120" s="758"/>
      <c r="J120" s="758"/>
      <c r="K120" s="758"/>
      <c r="L120" s="758"/>
      <c r="M120" s="758"/>
      <c r="N120" s="758"/>
      <c r="O120" s="759"/>
      <c r="P120" s="747"/>
      <c r="Q120" s="749"/>
      <c r="R120" s="490"/>
    </row>
    <row r="121" spans="1:20" ht="15.75" customHeight="1">
      <c r="A121" s="760">
        <v>45</v>
      </c>
      <c r="B121" s="734" t="str">
        <f t="shared" ref="B121" si="38">B119</f>
        <v>R６</v>
      </c>
      <c r="C121" s="736"/>
      <c r="D121" s="737"/>
      <c r="E121" s="740"/>
      <c r="F121" s="741"/>
      <c r="G121" s="742"/>
      <c r="H121" s="754"/>
      <c r="I121" s="755"/>
      <c r="J121" s="755"/>
      <c r="K121" s="755"/>
      <c r="L121" s="755"/>
      <c r="M121" s="755"/>
      <c r="N121" s="755"/>
      <c r="O121" s="756"/>
      <c r="P121" s="746"/>
      <c r="Q121" s="748" t="s">
        <v>67</v>
      </c>
      <c r="R121" s="490"/>
    </row>
    <row r="122" spans="1:20" ht="15.75" customHeight="1">
      <c r="A122" s="761"/>
      <c r="B122" s="735"/>
      <c r="C122" s="738"/>
      <c r="D122" s="739"/>
      <c r="E122" s="743"/>
      <c r="F122" s="744"/>
      <c r="G122" s="745"/>
      <c r="H122" s="757"/>
      <c r="I122" s="758"/>
      <c r="J122" s="758"/>
      <c r="K122" s="758"/>
      <c r="L122" s="758"/>
      <c r="M122" s="758"/>
      <c r="N122" s="758"/>
      <c r="O122" s="759"/>
      <c r="P122" s="747"/>
      <c r="Q122" s="749"/>
      <c r="R122" s="490"/>
    </row>
    <row r="123" spans="1:20" ht="15.75" customHeight="1">
      <c r="A123" s="762">
        <v>46</v>
      </c>
      <c r="B123" s="734" t="str">
        <f t="shared" ref="B123" si="39">B121</f>
        <v>R６</v>
      </c>
      <c r="C123" s="736"/>
      <c r="D123" s="737"/>
      <c r="E123" s="740"/>
      <c r="F123" s="741"/>
      <c r="G123" s="742"/>
      <c r="H123" s="754"/>
      <c r="I123" s="755"/>
      <c r="J123" s="755"/>
      <c r="K123" s="755"/>
      <c r="L123" s="755"/>
      <c r="M123" s="755"/>
      <c r="N123" s="755"/>
      <c r="O123" s="756"/>
      <c r="P123" s="746"/>
      <c r="Q123" s="748" t="s">
        <v>67</v>
      </c>
      <c r="R123" s="490"/>
    </row>
    <row r="124" spans="1:20" ht="15.75" customHeight="1">
      <c r="A124" s="762"/>
      <c r="B124" s="735"/>
      <c r="C124" s="738"/>
      <c r="D124" s="739"/>
      <c r="E124" s="743"/>
      <c r="F124" s="744"/>
      <c r="G124" s="745"/>
      <c r="H124" s="757"/>
      <c r="I124" s="758"/>
      <c r="J124" s="758"/>
      <c r="K124" s="758"/>
      <c r="L124" s="758"/>
      <c r="M124" s="758"/>
      <c r="N124" s="758"/>
      <c r="O124" s="759"/>
      <c r="P124" s="747"/>
      <c r="Q124" s="749"/>
      <c r="R124" s="490"/>
    </row>
    <row r="125" spans="1:20" ht="15.75" customHeight="1">
      <c r="A125" s="760">
        <v>47</v>
      </c>
      <c r="B125" s="734" t="str">
        <f t="shared" ref="B125" si="40">B123</f>
        <v>R６</v>
      </c>
      <c r="C125" s="736"/>
      <c r="D125" s="737"/>
      <c r="E125" s="740"/>
      <c r="F125" s="741"/>
      <c r="G125" s="742"/>
      <c r="H125" s="754"/>
      <c r="I125" s="755"/>
      <c r="J125" s="755"/>
      <c r="K125" s="755"/>
      <c r="L125" s="755"/>
      <c r="M125" s="755"/>
      <c r="N125" s="755"/>
      <c r="O125" s="756"/>
      <c r="P125" s="746"/>
      <c r="Q125" s="748" t="s">
        <v>67</v>
      </c>
      <c r="R125" s="490"/>
    </row>
    <row r="126" spans="1:20" ht="15.75" customHeight="1">
      <c r="A126" s="761"/>
      <c r="B126" s="735"/>
      <c r="C126" s="738"/>
      <c r="D126" s="739"/>
      <c r="E126" s="743"/>
      <c r="F126" s="744"/>
      <c r="G126" s="745"/>
      <c r="H126" s="757"/>
      <c r="I126" s="758"/>
      <c r="J126" s="758"/>
      <c r="K126" s="758"/>
      <c r="L126" s="758"/>
      <c r="M126" s="758"/>
      <c r="N126" s="758"/>
      <c r="O126" s="759"/>
      <c r="P126" s="747"/>
      <c r="Q126" s="749"/>
      <c r="R126" s="490"/>
    </row>
    <row r="127" spans="1:20" ht="15.75" customHeight="1">
      <c r="A127" s="762">
        <v>48</v>
      </c>
      <c r="B127" s="734" t="str">
        <f t="shared" ref="B127" si="41">B125</f>
        <v>R６</v>
      </c>
      <c r="C127" s="736"/>
      <c r="D127" s="737"/>
      <c r="E127" s="740"/>
      <c r="F127" s="741"/>
      <c r="G127" s="742"/>
      <c r="H127" s="754"/>
      <c r="I127" s="755"/>
      <c r="J127" s="755"/>
      <c r="K127" s="755"/>
      <c r="L127" s="755"/>
      <c r="M127" s="755"/>
      <c r="N127" s="755"/>
      <c r="O127" s="756"/>
      <c r="P127" s="746"/>
      <c r="Q127" s="748" t="s">
        <v>67</v>
      </c>
      <c r="R127" s="490"/>
    </row>
    <row r="128" spans="1:20" ht="15.75" customHeight="1">
      <c r="A128" s="762"/>
      <c r="B128" s="735"/>
      <c r="C128" s="738"/>
      <c r="D128" s="739"/>
      <c r="E128" s="743"/>
      <c r="F128" s="744"/>
      <c r="G128" s="745"/>
      <c r="H128" s="757"/>
      <c r="I128" s="758"/>
      <c r="J128" s="758"/>
      <c r="K128" s="758"/>
      <c r="L128" s="758"/>
      <c r="M128" s="758"/>
      <c r="N128" s="758"/>
      <c r="O128" s="759"/>
      <c r="P128" s="747"/>
      <c r="Q128" s="749"/>
      <c r="R128" s="490"/>
    </row>
    <row r="129" spans="1:18" ht="15.75" customHeight="1">
      <c r="A129" s="760">
        <v>49</v>
      </c>
      <c r="B129" s="734" t="str">
        <f t="shared" ref="B129" si="42">B127</f>
        <v>R６</v>
      </c>
      <c r="C129" s="736"/>
      <c r="D129" s="737"/>
      <c r="E129" s="740"/>
      <c r="F129" s="741"/>
      <c r="G129" s="742"/>
      <c r="H129" s="754"/>
      <c r="I129" s="755"/>
      <c r="J129" s="755"/>
      <c r="K129" s="755"/>
      <c r="L129" s="755"/>
      <c r="M129" s="755"/>
      <c r="N129" s="755"/>
      <c r="O129" s="756"/>
      <c r="P129" s="746"/>
      <c r="Q129" s="748" t="s">
        <v>67</v>
      </c>
      <c r="R129" s="490"/>
    </row>
    <row r="130" spans="1:18" ht="15.75" customHeight="1">
      <c r="A130" s="761"/>
      <c r="B130" s="735"/>
      <c r="C130" s="738"/>
      <c r="D130" s="739"/>
      <c r="E130" s="743"/>
      <c r="F130" s="744"/>
      <c r="G130" s="745"/>
      <c r="H130" s="757"/>
      <c r="I130" s="758"/>
      <c r="J130" s="758"/>
      <c r="K130" s="758"/>
      <c r="L130" s="758"/>
      <c r="M130" s="758"/>
      <c r="N130" s="758"/>
      <c r="O130" s="759"/>
      <c r="P130" s="747"/>
      <c r="Q130" s="749"/>
      <c r="R130" s="490"/>
    </row>
    <row r="131" spans="1:18" ht="15.75" customHeight="1">
      <c r="A131" s="762">
        <v>50</v>
      </c>
      <c r="B131" s="734" t="str">
        <f t="shared" ref="B131" si="43">B129</f>
        <v>R６</v>
      </c>
      <c r="C131" s="736"/>
      <c r="D131" s="737"/>
      <c r="E131" s="740"/>
      <c r="F131" s="741"/>
      <c r="G131" s="742"/>
      <c r="H131" s="754"/>
      <c r="I131" s="755"/>
      <c r="J131" s="755"/>
      <c r="K131" s="755"/>
      <c r="L131" s="755"/>
      <c r="M131" s="755"/>
      <c r="N131" s="755"/>
      <c r="O131" s="756"/>
      <c r="P131" s="746"/>
      <c r="Q131" s="748" t="s">
        <v>67</v>
      </c>
      <c r="R131" s="490"/>
    </row>
    <row r="132" spans="1:18" ht="15.75" customHeight="1">
      <c r="A132" s="762"/>
      <c r="B132" s="735"/>
      <c r="C132" s="738"/>
      <c r="D132" s="739"/>
      <c r="E132" s="743"/>
      <c r="F132" s="744"/>
      <c r="G132" s="745"/>
      <c r="H132" s="757"/>
      <c r="I132" s="758"/>
      <c r="J132" s="758"/>
      <c r="K132" s="758"/>
      <c r="L132" s="758"/>
      <c r="M132" s="758"/>
      <c r="N132" s="758"/>
      <c r="O132" s="759"/>
      <c r="P132" s="747"/>
      <c r="Q132" s="749"/>
      <c r="R132" s="490"/>
    </row>
    <row r="133" spans="1:18" ht="15.75" customHeight="1">
      <c r="A133" s="760">
        <v>51</v>
      </c>
      <c r="B133" s="734" t="str">
        <f t="shared" ref="B133" si="44">B131</f>
        <v>R６</v>
      </c>
      <c r="C133" s="736"/>
      <c r="D133" s="737"/>
      <c r="E133" s="740"/>
      <c r="F133" s="741"/>
      <c r="G133" s="742"/>
      <c r="H133" s="754"/>
      <c r="I133" s="755"/>
      <c r="J133" s="755"/>
      <c r="K133" s="755"/>
      <c r="L133" s="755"/>
      <c r="M133" s="755"/>
      <c r="N133" s="755"/>
      <c r="O133" s="756"/>
      <c r="P133" s="746"/>
      <c r="Q133" s="748" t="s">
        <v>67</v>
      </c>
      <c r="R133" s="490"/>
    </row>
    <row r="134" spans="1:18" ht="15.75" customHeight="1">
      <c r="A134" s="761"/>
      <c r="B134" s="735"/>
      <c r="C134" s="738"/>
      <c r="D134" s="739"/>
      <c r="E134" s="743"/>
      <c r="F134" s="744"/>
      <c r="G134" s="745"/>
      <c r="H134" s="757"/>
      <c r="I134" s="758"/>
      <c r="J134" s="758"/>
      <c r="K134" s="758"/>
      <c r="L134" s="758"/>
      <c r="M134" s="758"/>
      <c r="N134" s="758"/>
      <c r="O134" s="759"/>
      <c r="P134" s="747"/>
      <c r="Q134" s="749"/>
      <c r="R134" s="490"/>
    </row>
    <row r="135" spans="1:18" ht="15.75" customHeight="1">
      <c r="A135" s="762">
        <v>52</v>
      </c>
      <c r="B135" s="734" t="str">
        <f t="shared" ref="B135" si="45">B133</f>
        <v>R６</v>
      </c>
      <c r="C135" s="736"/>
      <c r="D135" s="737"/>
      <c r="E135" s="740"/>
      <c r="F135" s="741"/>
      <c r="G135" s="742"/>
      <c r="H135" s="754"/>
      <c r="I135" s="755"/>
      <c r="J135" s="755"/>
      <c r="K135" s="755"/>
      <c r="L135" s="755"/>
      <c r="M135" s="755"/>
      <c r="N135" s="755"/>
      <c r="O135" s="756"/>
      <c r="P135" s="746"/>
      <c r="Q135" s="748" t="s">
        <v>67</v>
      </c>
      <c r="R135" s="490"/>
    </row>
    <row r="136" spans="1:18" ht="15.75" customHeight="1">
      <c r="A136" s="762"/>
      <c r="B136" s="735"/>
      <c r="C136" s="738"/>
      <c r="D136" s="739"/>
      <c r="E136" s="743"/>
      <c r="F136" s="744"/>
      <c r="G136" s="745"/>
      <c r="H136" s="757"/>
      <c r="I136" s="758"/>
      <c r="J136" s="758"/>
      <c r="K136" s="758"/>
      <c r="L136" s="758"/>
      <c r="M136" s="758"/>
      <c r="N136" s="758"/>
      <c r="O136" s="759"/>
      <c r="P136" s="747"/>
      <c r="Q136" s="749"/>
      <c r="R136" s="490"/>
    </row>
    <row r="137" spans="1:18" ht="15.75" customHeight="1">
      <c r="A137" s="760">
        <v>53</v>
      </c>
      <c r="B137" s="734" t="str">
        <f t="shared" ref="B137" si="46">B135</f>
        <v>R６</v>
      </c>
      <c r="C137" s="736"/>
      <c r="D137" s="737"/>
      <c r="E137" s="740"/>
      <c r="F137" s="741"/>
      <c r="G137" s="742"/>
      <c r="H137" s="754"/>
      <c r="I137" s="755"/>
      <c r="J137" s="755"/>
      <c r="K137" s="755"/>
      <c r="L137" s="755"/>
      <c r="M137" s="755"/>
      <c r="N137" s="755"/>
      <c r="O137" s="756"/>
      <c r="P137" s="746"/>
      <c r="Q137" s="748" t="s">
        <v>67</v>
      </c>
      <c r="R137" s="490"/>
    </row>
    <row r="138" spans="1:18" ht="15.75" customHeight="1">
      <c r="A138" s="761"/>
      <c r="B138" s="735"/>
      <c r="C138" s="738"/>
      <c r="D138" s="739"/>
      <c r="E138" s="743"/>
      <c r="F138" s="744"/>
      <c r="G138" s="745"/>
      <c r="H138" s="757"/>
      <c r="I138" s="758"/>
      <c r="J138" s="758"/>
      <c r="K138" s="758"/>
      <c r="L138" s="758"/>
      <c r="M138" s="758"/>
      <c r="N138" s="758"/>
      <c r="O138" s="759"/>
      <c r="P138" s="747"/>
      <c r="Q138" s="749"/>
      <c r="R138" s="490"/>
    </row>
    <row r="139" spans="1:18" ht="15.75" customHeight="1">
      <c r="A139" s="762">
        <v>54</v>
      </c>
      <c r="B139" s="734" t="str">
        <f t="shared" ref="B139" si="47">B137</f>
        <v>R６</v>
      </c>
      <c r="C139" s="736"/>
      <c r="D139" s="737"/>
      <c r="E139" s="740"/>
      <c r="F139" s="741"/>
      <c r="G139" s="742"/>
      <c r="H139" s="754"/>
      <c r="I139" s="755"/>
      <c r="J139" s="755"/>
      <c r="K139" s="755"/>
      <c r="L139" s="755"/>
      <c r="M139" s="755"/>
      <c r="N139" s="755"/>
      <c r="O139" s="756"/>
      <c r="P139" s="746"/>
      <c r="Q139" s="748" t="s">
        <v>67</v>
      </c>
      <c r="R139" s="490"/>
    </row>
    <row r="140" spans="1:18" ht="15.75" customHeight="1">
      <c r="A140" s="762"/>
      <c r="B140" s="735"/>
      <c r="C140" s="738"/>
      <c r="D140" s="739"/>
      <c r="E140" s="743"/>
      <c r="F140" s="744"/>
      <c r="G140" s="745"/>
      <c r="H140" s="757"/>
      <c r="I140" s="758"/>
      <c r="J140" s="758"/>
      <c r="K140" s="758"/>
      <c r="L140" s="758"/>
      <c r="M140" s="758"/>
      <c r="N140" s="758"/>
      <c r="O140" s="759"/>
      <c r="P140" s="747"/>
      <c r="Q140" s="749"/>
      <c r="R140" s="490"/>
    </row>
    <row r="141" spans="1:18" ht="15.75" customHeight="1">
      <c r="A141" s="760">
        <v>55</v>
      </c>
      <c r="B141" s="734" t="str">
        <f t="shared" ref="B141" si="48">B139</f>
        <v>R６</v>
      </c>
      <c r="C141" s="736"/>
      <c r="D141" s="737"/>
      <c r="E141" s="740"/>
      <c r="F141" s="741"/>
      <c r="G141" s="742"/>
      <c r="H141" s="754"/>
      <c r="I141" s="755"/>
      <c r="J141" s="755"/>
      <c r="K141" s="755"/>
      <c r="L141" s="755"/>
      <c r="M141" s="755"/>
      <c r="N141" s="755"/>
      <c r="O141" s="756"/>
      <c r="P141" s="746"/>
      <c r="Q141" s="748" t="s">
        <v>67</v>
      </c>
      <c r="R141" s="490"/>
    </row>
    <row r="142" spans="1:18" ht="15.75" customHeight="1">
      <c r="A142" s="761"/>
      <c r="B142" s="735"/>
      <c r="C142" s="738"/>
      <c r="D142" s="739"/>
      <c r="E142" s="743"/>
      <c r="F142" s="744"/>
      <c r="G142" s="745"/>
      <c r="H142" s="757"/>
      <c r="I142" s="758"/>
      <c r="J142" s="758"/>
      <c r="K142" s="758"/>
      <c r="L142" s="758"/>
      <c r="M142" s="758"/>
      <c r="N142" s="758"/>
      <c r="O142" s="759"/>
      <c r="P142" s="747"/>
      <c r="Q142" s="749"/>
      <c r="R142" s="490"/>
    </row>
    <row r="143" spans="1:18" ht="15.75" customHeight="1">
      <c r="A143" s="762">
        <v>56</v>
      </c>
      <c r="B143" s="734" t="str">
        <f t="shared" ref="B143" si="49">B141</f>
        <v>R６</v>
      </c>
      <c r="C143" s="736"/>
      <c r="D143" s="737"/>
      <c r="E143" s="740"/>
      <c r="F143" s="741"/>
      <c r="G143" s="742"/>
      <c r="H143" s="754"/>
      <c r="I143" s="755"/>
      <c r="J143" s="755"/>
      <c r="K143" s="755"/>
      <c r="L143" s="755"/>
      <c r="M143" s="755"/>
      <c r="N143" s="755"/>
      <c r="O143" s="756"/>
      <c r="P143" s="746"/>
      <c r="Q143" s="748" t="s">
        <v>67</v>
      </c>
      <c r="R143" s="490"/>
    </row>
    <row r="144" spans="1:18" ht="15.75" customHeight="1">
      <c r="A144" s="762"/>
      <c r="B144" s="735"/>
      <c r="C144" s="738"/>
      <c r="D144" s="739"/>
      <c r="E144" s="743"/>
      <c r="F144" s="744"/>
      <c r="G144" s="745"/>
      <c r="H144" s="757"/>
      <c r="I144" s="758"/>
      <c r="J144" s="758"/>
      <c r="K144" s="758"/>
      <c r="L144" s="758"/>
      <c r="M144" s="758"/>
      <c r="N144" s="758"/>
      <c r="O144" s="759"/>
      <c r="P144" s="747"/>
      <c r="Q144" s="749"/>
      <c r="R144" s="490"/>
    </row>
    <row r="145" spans="1:18" ht="15.75" customHeight="1">
      <c r="A145" s="760">
        <v>57</v>
      </c>
      <c r="B145" s="734" t="str">
        <f t="shared" ref="B145" si="50">B143</f>
        <v>R６</v>
      </c>
      <c r="C145" s="736"/>
      <c r="D145" s="737"/>
      <c r="E145" s="740"/>
      <c r="F145" s="741"/>
      <c r="G145" s="742"/>
      <c r="H145" s="754"/>
      <c r="I145" s="755"/>
      <c r="J145" s="755"/>
      <c r="K145" s="755"/>
      <c r="L145" s="755"/>
      <c r="M145" s="755"/>
      <c r="N145" s="755"/>
      <c r="O145" s="756"/>
      <c r="P145" s="746"/>
      <c r="Q145" s="748" t="s">
        <v>67</v>
      </c>
      <c r="R145" s="490"/>
    </row>
    <row r="146" spans="1:18" ht="15.75" customHeight="1">
      <c r="A146" s="761"/>
      <c r="B146" s="735"/>
      <c r="C146" s="738"/>
      <c r="D146" s="739"/>
      <c r="E146" s="743"/>
      <c r="F146" s="744"/>
      <c r="G146" s="745"/>
      <c r="H146" s="757"/>
      <c r="I146" s="758"/>
      <c r="J146" s="758"/>
      <c r="K146" s="758"/>
      <c r="L146" s="758"/>
      <c r="M146" s="758"/>
      <c r="N146" s="758"/>
      <c r="O146" s="759"/>
      <c r="P146" s="747"/>
      <c r="Q146" s="749"/>
      <c r="R146" s="490"/>
    </row>
    <row r="147" spans="1:18" ht="15.75" customHeight="1">
      <c r="A147" s="762">
        <v>58</v>
      </c>
      <c r="B147" s="734" t="str">
        <f t="shared" ref="B147" si="51">B145</f>
        <v>R６</v>
      </c>
      <c r="C147" s="736"/>
      <c r="D147" s="737"/>
      <c r="E147" s="740"/>
      <c r="F147" s="741"/>
      <c r="G147" s="742"/>
      <c r="H147" s="754"/>
      <c r="I147" s="755"/>
      <c r="J147" s="755"/>
      <c r="K147" s="755"/>
      <c r="L147" s="755"/>
      <c r="M147" s="755"/>
      <c r="N147" s="755"/>
      <c r="O147" s="756"/>
      <c r="P147" s="746"/>
      <c r="Q147" s="748" t="s">
        <v>67</v>
      </c>
      <c r="R147" s="490"/>
    </row>
    <row r="148" spans="1:18" ht="15.75" customHeight="1">
      <c r="A148" s="762"/>
      <c r="B148" s="735"/>
      <c r="C148" s="738"/>
      <c r="D148" s="739"/>
      <c r="E148" s="743"/>
      <c r="F148" s="744"/>
      <c r="G148" s="745"/>
      <c r="H148" s="757"/>
      <c r="I148" s="758"/>
      <c r="J148" s="758"/>
      <c r="K148" s="758"/>
      <c r="L148" s="758"/>
      <c r="M148" s="758"/>
      <c r="N148" s="758"/>
      <c r="O148" s="759"/>
      <c r="P148" s="747"/>
      <c r="Q148" s="749"/>
      <c r="R148" s="490"/>
    </row>
    <row r="149" spans="1:18" ht="15.75" customHeight="1">
      <c r="A149" s="760">
        <v>59</v>
      </c>
      <c r="B149" s="734" t="str">
        <f t="shared" ref="B149" si="52">B147</f>
        <v>R６</v>
      </c>
      <c r="C149" s="736"/>
      <c r="D149" s="737"/>
      <c r="E149" s="740"/>
      <c r="F149" s="741"/>
      <c r="G149" s="742"/>
      <c r="H149" s="754"/>
      <c r="I149" s="755"/>
      <c r="J149" s="755"/>
      <c r="K149" s="755"/>
      <c r="L149" s="755"/>
      <c r="M149" s="755"/>
      <c r="N149" s="755"/>
      <c r="O149" s="756"/>
      <c r="P149" s="746"/>
      <c r="Q149" s="748" t="s">
        <v>67</v>
      </c>
      <c r="R149" s="490"/>
    </row>
    <row r="150" spans="1:18" ht="15.75" customHeight="1">
      <c r="A150" s="761"/>
      <c r="B150" s="735"/>
      <c r="C150" s="738"/>
      <c r="D150" s="739"/>
      <c r="E150" s="743"/>
      <c r="F150" s="744"/>
      <c r="G150" s="745"/>
      <c r="H150" s="757"/>
      <c r="I150" s="758"/>
      <c r="J150" s="758"/>
      <c r="K150" s="758"/>
      <c r="L150" s="758"/>
      <c r="M150" s="758"/>
      <c r="N150" s="758"/>
      <c r="O150" s="759"/>
      <c r="P150" s="747"/>
      <c r="Q150" s="749"/>
      <c r="R150" s="490"/>
    </row>
    <row r="151" spans="1:18" ht="15.75" customHeight="1">
      <c r="A151" s="684">
        <v>60</v>
      </c>
      <c r="B151" s="734" t="str">
        <f t="shared" ref="B151" si="53">B149</f>
        <v>R６</v>
      </c>
      <c r="C151" s="736"/>
      <c r="D151" s="737"/>
      <c r="E151" s="740"/>
      <c r="F151" s="741"/>
      <c r="G151" s="742"/>
      <c r="H151" s="754"/>
      <c r="I151" s="755"/>
      <c r="J151" s="755"/>
      <c r="K151" s="755"/>
      <c r="L151" s="755"/>
      <c r="M151" s="755"/>
      <c r="N151" s="755"/>
      <c r="O151" s="756"/>
      <c r="P151" s="746"/>
      <c r="Q151" s="748" t="s">
        <v>67</v>
      </c>
      <c r="R151" s="490"/>
    </row>
    <row r="152" spans="1:18" ht="15.75" customHeight="1">
      <c r="A152" s="682"/>
      <c r="B152" s="735"/>
      <c r="C152" s="738"/>
      <c r="D152" s="739"/>
      <c r="E152" s="743"/>
      <c r="F152" s="744"/>
      <c r="G152" s="745"/>
      <c r="H152" s="757"/>
      <c r="I152" s="758"/>
      <c r="J152" s="758"/>
      <c r="K152" s="758"/>
      <c r="L152" s="758"/>
      <c r="M152" s="758"/>
      <c r="N152" s="758"/>
      <c r="O152" s="759"/>
      <c r="P152" s="747"/>
      <c r="Q152" s="749"/>
      <c r="R152" s="490"/>
    </row>
    <row r="153" spans="1:18" ht="15.75" customHeight="1">
      <c r="A153" s="130" t="s">
        <v>27</v>
      </c>
      <c r="B153" s="752" t="s">
        <v>307</v>
      </c>
      <c r="C153" s="753"/>
      <c r="D153" s="753"/>
      <c r="E153" s="753"/>
      <c r="F153" s="753"/>
      <c r="G153" s="753"/>
      <c r="H153" s="753"/>
      <c r="I153" s="753"/>
      <c r="J153" s="753"/>
      <c r="K153" s="753"/>
      <c r="L153" s="753"/>
      <c r="M153" s="753"/>
      <c r="N153" s="753"/>
      <c r="O153" s="753"/>
      <c r="P153" s="753"/>
      <c r="Q153" s="563"/>
      <c r="R153" s="490"/>
    </row>
    <row r="154" spans="1:18" ht="15.75" customHeight="1">
      <c r="A154" s="130" t="s">
        <v>28</v>
      </c>
      <c r="B154" s="732" t="s">
        <v>475</v>
      </c>
      <c r="C154" s="732"/>
      <c r="D154" s="732"/>
      <c r="E154" s="732"/>
      <c r="F154" s="732"/>
      <c r="G154" s="732"/>
      <c r="H154" s="732"/>
      <c r="I154" s="732"/>
      <c r="J154" s="732"/>
      <c r="K154" s="732"/>
      <c r="L154" s="732"/>
      <c r="M154" s="732"/>
      <c r="N154" s="732"/>
      <c r="O154" s="732"/>
      <c r="P154" s="732"/>
      <c r="Q154" s="732"/>
      <c r="R154" s="490"/>
    </row>
    <row r="155" spans="1:18" ht="15.75" customHeight="1">
      <c r="A155" s="130"/>
      <c r="B155" s="732"/>
      <c r="C155" s="732"/>
      <c r="D155" s="732"/>
      <c r="E155" s="732"/>
      <c r="F155" s="732"/>
      <c r="G155" s="732"/>
      <c r="H155" s="732"/>
      <c r="I155" s="732"/>
      <c r="J155" s="732"/>
      <c r="K155" s="732"/>
      <c r="L155" s="732"/>
      <c r="M155" s="732"/>
      <c r="N155" s="732"/>
      <c r="O155" s="732"/>
      <c r="P155" s="732"/>
      <c r="Q155" s="732"/>
      <c r="R155" s="490"/>
    </row>
    <row r="156" spans="1:18" ht="15.75" customHeight="1">
      <c r="B156" s="427"/>
      <c r="C156" s="427"/>
      <c r="D156" s="427"/>
      <c r="E156" s="427"/>
      <c r="F156" s="427"/>
      <c r="G156" s="427"/>
      <c r="H156" s="427"/>
      <c r="I156" s="427"/>
      <c r="J156" s="427"/>
      <c r="K156" s="427"/>
      <c r="L156" s="427"/>
      <c r="M156" s="427"/>
      <c r="N156" s="427"/>
      <c r="O156" s="427"/>
      <c r="P156" s="427"/>
      <c r="Q156" s="427"/>
      <c r="R156" s="490"/>
    </row>
    <row r="157" spans="1:18" s="570" customFormat="1">
      <c r="A157" s="491"/>
      <c r="B157" s="491"/>
      <c r="C157" s="491"/>
      <c r="D157" s="491"/>
      <c r="E157" s="491"/>
      <c r="F157" s="491"/>
      <c r="G157" s="491"/>
      <c r="H157" s="491"/>
      <c r="I157" s="491"/>
      <c r="J157" s="491"/>
      <c r="K157" s="491"/>
      <c r="L157" s="491"/>
      <c r="M157" s="491"/>
      <c r="N157" s="491"/>
      <c r="O157" s="491"/>
      <c r="P157" s="491"/>
      <c r="Q157" s="491"/>
      <c r="R157" s="564"/>
    </row>
    <row r="158" spans="1:18" s="570" customFormat="1">
      <c r="A158" s="491"/>
      <c r="B158" s="491"/>
      <c r="C158" s="491"/>
      <c r="D158" s="491"/>
      <c r="E158" s="491"/>
      <c r="F158" s="491"/>
      <c r="G158" s="491"/>
      <c r="H158" s="491"/>
      <c r="I158" s="491"/>
      <c r="J158" s="491"/>
      <c r="K158" s="491"/>
      <c r="L158" s="491"/>
      <c r="M158" s="491"/>
      <c r="N158" s="491"/>
      <c r="O158" s="491"/>
      <c r="P158" s="491"/>
      <c r="Q158" s="491"/>
      <c r="R158" s="564"/>
    </row>
    <row r="159" spans="1:18" ht="15.75" customHeight="1"/>
  </sheetData>
  <mergeCells count="519">
    <mergeCell ref="B153:P153"/>
    <mergeCell ref="B154:Q155"/>
    <mergeCell ref="Q149:Q150"/>
    <mergeCell ref="E150:G150"/>
    <mergeCell ref="A151:A152"/>
    <mergeCell ref="B151:B152"/>
    <mergeCell ref="C151:D152"/>
    <mergeCell ref="E151:G151"/>
    <mergeCell ref="H151:O152"/>
    <mergeCell ref="P151:P152"/>
    <mergeCell ref="Q151:Q152"/>
    <mergeCell ref="E152:G152"/>
    <mergeCell ref="A149:A150"/>
    <mergeCell ref="B149:B150"/>
    <mergeCell ref="C149:D150"/>
    <mergeCell ref="E149:G149"/>
    <mergeCell ref="H149:O150"/>
    <mergeCell ref="P149:P150"/>
    <mergeCell ref="Q145:Q146"/>
    <mergeCell ref="E146:G146"/>
    <mergeCell ref="A147:A148"/>
    <mergeCell ref="B147:B148"/>
    <mergeCell ref="C147:D148"/>
    <mergeCell ref="E147:G147"/>
    <mergeCell ref="H147:O148"/>
    <mergeCell ref="P147:P148"/>
    <mergeCell ref="Q147:Q148"/>
    <mergeCell ref="E148:G148"/>
    <mergeCell ref="A145:A146"/>
    <mergeCell ref="B145:B146"/>
    <mergeCell ref="C145:D146"/>
    <mergeCell ref="E145:G145"/>
    <mergeCell ref="H145:O146"/>
    <mergeCell ref="P145:P146"/>
    <mergeCell ref="Q141:Q142"/>
    <mergeCell ref="E142:G142"/>
    <mergeCell ref="A143:A144"/>
    <mergeCell ref="B143:B144"/>
    <mergeCell ref="C143:D144"/>
    <mergeCell ref="E143:G143"/>
    <mergeCell ref="H143:O144"/>
    <mergeCell ref="P143:P144"/>
    <mergeCell ref="Q143:Q144"/>
    <mergeCell ref="E144:G144"/>
    <mergeCell ref="A141:A142"/>
    <mergeCell ref="B141:B142"/>
    <mergeCell ref="C141:D142"/>
    <mergeCell ref="E141:G141"/>
    <mergeCell ref="H141:O142"/>
    <mergeCell ref="P141:P142"/>
    <mergeCell ref="Q137:Q138"/>
    <mergeCell ref="E138:G138"/>
    <mergeCell ref="A139:A140"/>
    <mergeCell ref="B139:B140"/>
    <mergeCell ref="C139:D140"/>
    <mergeCell ref="E139:G139"/>
    <mergeCell ref="H139:O140"/>
    <mergeCell ref="P139:P140"/>
    <mergeCell ref="Q139:Q140"/>
    <mergeCell ref="E140:G140"/>
    <mergeCell ref="A137:A138"/>
    <mergeCell ref="B137:B138"/>
    <mergeCell ref="C137:D138"/>
    <mergeCell ref="E137:G137"/>
    <mergeCell ref="H137:O138"/>
    <mergeCell ref="P137:P138"/>
    <mergeCell ref="Q133:Q134"/>
    <mergeCell ref="E134:G134"/>
    <mergeCell ref="A135:A136"/>
    <mergeCell ref="B135:B136"/>
    <mergeCell ref="C135:D136"/>
    <mergeCell ref="E135:G135"/>
    <mergeCell ref="H135:O136"/>
    <mergeCell ref="P135:P136"/>
    <mergeCell ref="Q135:Q136"/>
    <mergeCell ref="E136:G136"/>
    <mergeCell ref="A133:A134"/>
    <mergeCell ref="B133:B134"/>
    <mergeCell ref="C133:D134"/>
    <mergeCell ref="E133:G133"/>
    <mergeCell ref="H133:O134"/>
    <mergeCell ref="P133:P134"/>
    <mergeCell ref="Q129:Q130"/>
    <mergeCell ref="E130:G130"/>
    <mergeCell ref="A131:A132"/>
    <mergeCell ref="B131:B132"/>
    <mergeCell ref="C131:D132"/>
    <mergeCell ref="E131:G131"/>
    <mergeCell ref="H131:O132"/>
    <mergeCell ref="P131:P132"/>
    <mergeCell ref="Q131:Q132"/>
    <mergeCell ref="E132:G132"/>
    <mergeCell ref="A129:A130"/>
    <mergeCell ref="B129:B130"/>
    <mergeCell ref="C129:D130"/>
    <mergeCell ref="E129:G129"/>
    <mergeCell ref="H129:O130"/>
    <mergeCell ref="P129:P130"/>
    <mergeCell ref="Q125:Q126"/>
    <mergeCell ref="E126:G126"/>
    <mergeCell ref="A127:A128"/>
    <mergeCell ref="B127:B128"/>
    <mergeCell ref="C127:D128"/>
    <mergeCell ref="E127:G127"/>
    <mergeCell ref="H127:O128"/>
    <mergeCell ref="P127:P128"/>
    <mergeCell ref="Q127:Q128"/>
    <mergeCell ref="E128:G128"/>
    <mergeCell ref="A125:A126"/>
    <mergeCell ref="B125:B126"/>
    <mergeCell ref="C125:D126"/>
    <mergeCell ref="E125:G125"/>
    <mergeCell ref="H125:O126"/>
    <mergeCell ref="P125:P126"/>
    <mergeCell ref="Q121:Q122"/>
    <mergeCell ref="E122:G122"/>
    <mergeCell ref="A123:A124"/>
    <mergeCell ref="B123:B124"/>
    <mergeCell ref="C123:D124"/>
    <mergeCell ref="E123:G123"/>
    <mergeCell ref="H123:O124"/>
    <mergeCell ref="P123:P124"/>
    <mergeCell ref="Q123:Q124"/>
    <mergeCell ref="E124:G124"/>
    <mergeCell ref="A121:A122"/>
    <mergeCell ref="B121:B122"/>
    <mergeCell ref="C121:D122"/>
    <mergeCell ref="E121:G121"/>
    <mergeCell ref="H121:O122"/>
    <mergeCell ref="P121:P122"/>
    <mergeCell ref="Q117:Q118"/>
    <mergeCell ref="E118:G118"/>
    <mergeCell ref="A119:A120"/>
    <mergeCell ref="B119:B120"/>
    <mergeCell ref="C119:D120"/>
    <mergeCell ref="E119:G119"/>
    <mergeCell ref="H119:O120"/>
    <mergeCell ref="P119:P120"/>
    <mergeCell ref="Q119:Q120"/>
    <mergeCell ref="E120:G120"/>
    <mergeCell ref="A117:A118"/>
    <mergeCell ref="B117:B118"/>
    <mergeCell ref="C117:D118"/>
    <mergeCell ref="E117:G117"/>
    <mergeCell ref="H117:O118"/>
    <mergeCell ref="P117:P118"/>
    <mergeCell ref="Q113:Q114"/>
    <mergeCell ref="E114:G114"/>
    <mergeCell ref="A115:A116"/>
    <mergeCell ref="B115:B116"/>
    <mergeCell ref="C115:D116"/>
    <mergeCell ref="E115:G115"/>
    <mergeCell ref="H115:O116"/>
    <mergeCell ref="P115:P116"/>
    <mergeCell ref="Q115:Q116"/>
    <mergeCell ref="E116:G116"/>
    <mergeCell ref="A113:A114"/>
    <mergeCell ref="B113:B114"/>
    <mergeCell ref="C113:D114"/>
    <mergeCell ref="E113:G113"/>
    <mergeCell ref="H113:O114"/>
    <mergeCell ref="P113:P114"/>
    <mergeCell ref="C111:D112"/>
    <mergeCell ref="E111:G111"/>
    <mergeCell ref="H111:O112"/>
    <mergeCell ref="P111:Q111"/>
    <mergeCell ref="E112:G112"/>
    <mergeCell ref="P112:Q112"/>
    <mergeCell ref="B101:P101"/>
    <mergeCell ref="B102:Q103"/>
    <mergeCell ref="A105:F105"/>
    <mergeCell ref="A106:E106"/>
    <mergeCell ref="A107:Q107"/>
    <mergeCell ref="H108:J108"/>
    <mergeCell ref="K108:Q108"/>
    <mergeCell ref="Q97:Q98"/>
    <mergeCell ref="E98:G98"/>
    <mergeCell ref="A99:A100"/>
    <mergeCell ref="B99:B100"/>
    <mergeCell ref="C99:D100"/>
    <mergeCell ref="E99:G99"/>
    <mergeCell ref="H99:O100"/>
    <mergeCell ref="P99:P100"/>
    <mergeCell ref="Q99:Q100"/>
    <mergeCell ref="E100:G100"/>
    <mergeCell ref="A97:A98"/>
    <mergeCell ref="B97:B98"/>
    <mergeCell ref="C97:D98"/>
    <mergeCell ref="E97:G97"/>
    <mergeCell ref="H97:O98"/>
    <mergeCell ref="P97:P98"/>
    <mergeCell ref="Q93:Q94"/>
    <mergeCell ref="E94:G94"/>
    <mergeCell ref="A95:A96"/>
    <mergeCell ref="B95:B96"/>
    <mergeCell ref="C95:D96"/>
    <mergeCell ref="E95:G95"/>
    <mergeCell ref="H95:O96"/>
    <mergeCell ref="P95:P96"/>
    <mergeCell ref="Q95:Q96"/>
    <mergeCell ref="E96:G96"/>
    <mergeCell ref="A93:A94"/>
    <mergeCell ref="B93:B94"/>
    <mergeCell ref="C93:D94"/>
    <mergeCell ref="E93:G93"/>
    <mergeCell ref="H93:O94"/>
    <mergeCell ref="P93:P94"/>
    <mergeCell ref="Q89:Q90"/>
    <mergeCell ref="E90:G90"/>
    <mergeCell ref="A91:A92"/>
    <mergeCell ref="B91:B92"/>
    <mergeCell ref="C91:D92"/>
    <mergeCell ref="E91:G91"/>
    <mergeCell ref="H91:O92"/>
    <mergeCell ref="P91:P92"/>
    <mergeCell ref="Q91:Q92"/>
    <mergeCell ref="E92:G92"/>
    <mergeCell ref="A89:A90"/>
    <mergeCell ref="B89:B90"/>
    <mergeCell ref="C89:D90"/>
    <mergeCell ref="E89:G89"/>
    <mergeCell ref="H89:O90"/>
    <mergeCell ref="P89:P90"/>
    <mergeCell ref="Q85:Q86"/>
    <mergeCell ref="E86:G86"/>
    <mergeCell ref="A87:A88"/>
    <mergeCell ref="B87:B88"/>
    <mergeCell ref="C87:D88"/>
    <mergeCell ref="E87:G87"/>
    <mergeCell ref="H87:O88"/>
    <mergeCell ref="P87:P88"/>
    <mergeCell ref="Q87:Q88"/>
    <mergeCell ref="E88:G88"/>
    <mergeCell ref="A85:A86"/>
    <mergeCell ref="B85:B86"/>
    <mergeCell ref="C85:D86"/>
    <mergeCell ref="E85:G85"/>
    <mergeCell ref="H85:O86"/>
    <mergeCell ref="P85:P86"/>
    <mergeCell ref="Q81:Q82"/>
    <mergeCell ref="E82:G82"/>
    <mergeCell ref="A83:A84"/>
    <mergeCell ref="B83:B84"/>
    <mergeCell ref="C83:D84"/>
    <mergeCell ref="E83:G83"/>
    <mergeCell ref="H83:O84"/>
    <mergeCell ref="P83:P84"/>
    <mergeCell ref="Q83:Q84"/>
    <mergeCell ref="E84:G84"/>
    <mergeCell ref="A81:A82"/>
    <mergeCell ref="B81:B82"/>
    <mergeCell ref="C81:D82"/>
    <mergeCell ref="E81:G81"/>
    <mergeCell ref="H81:O82"/>
    <mergeCell ref="P81:P82"/>
    <mergeCell ref="Q77:Q78"/>
    <mergeCell ref="E78:G78"/>
    <mergeCell ref="A79:A80"/>
    <mergeCell ref="B79:B80"/>
    <mergeCell ref="C79:D80"/>
    <mergeCell ref="E79:G79"/>
    <mergeCell ref="H79:O80"/>
    <mergeCell ref="P79:P80"/>
    <mergeCell ref="Q79:Q80"/>
    <mergeCell ref="E80:G80"/>
    <mergeCell ref="A77:A78"/>
    <mergeCell ref="B77:B78"/>
    <mergeCell ref="C77:D78"/>
    <mergeCell ref="E77:G77"/>
    <mergeCell ref="H77:O78"/>
    <mergeCell ref="P77:P78"/>
    <mergeCell ref="Q73:Q74"/>
    <mergeCell ref="E74:G74"/>
    <mergeCell ref="A75:A76"/>
    <mergeCell ref="B75:B76"/>
    <mergeCell ref="C75:D76"/>
    <mergeCell ref="E75:G75"/>
    <mergeCell ref="H75:O76"/>
    <mergeCell ref="P75:P76"/>
    <mergeCell ref="Q75:Q76"/>
    <mergeCell ref="E76:G76"/>
    <mergeCell ref="A73:A74"/>
    <mergeCell ref="B73:B74"/>
    <mergeCell ref="C73:D74"/>
    <mergeCell ref="E73:G73"/>
    <mergeCell ref="H73:O74"/>
    <mergeCell ref="P73:P74"/>
    <mergeCell ref="Q69:Q70"/>
    <mergeCell ref="E70:G70"/>
    <mergeCell ref="A71:A72"/>
    <mergeCell ref="B71:B72"/>
    <mergeCell ref="C71:D72"/>
    <mergeCell ref="E71:G71"/>
    <mergeCell ref="H71:O72"/>
    <mergeCell ref="P71:P72"/>
    <mergeCell ref="Q71:Q72"/>
    <mergeCell ref="E72:G72"/>
    <mergeCell ref="A69:A70"/>
    <mergeCell ref="B69:B70"/>
    <mergeCell ref="C69:D70"/>
    <mergeCell ref="E69:G69"/>
    <mergeCell ref="H69:O70"/>
    <mergeCell ref="P69:P70"/>
    <mergeCell ref="Q65:Q66"/>
    <mergeCell ref="E66:G66"/>
    <mergeCell ref="A67:A68"/>
    <mergeCell ref="B67:B68"/>
    <mergeCell ref="C67:D68"/>
    <mergeCell ref="E67:G67"/>
    <mergeCell ref="H67:O68"/>
    <mergeCell ref="P67:P68"/>
    <mergeCell ref="Q67:Q68"/>
    <mergeCell ref="E68:G68"/>
    <mergeCell ref="A65:A66"/>
    <mergeCell ref="B65:B66"/>
    <mergeCell ref="C65:D66"/>
    <mergeCell ref="E65:G65"/>
    <mergeCell ref="H65:O66"/>
    <mergeCell ref="P65:P66"/>
    <mergeCell ref="Q61:Q62"/>
    <mergeCell ref="E62:G62"/>
    <mergeCell ref="A63:A64"/>
    <mergeCell ref="B63:B64"/>
    <mergeCell ref="C63:D64"/>
    <mergeCell ref="E63:G63"/>
    <mergeCell ref="H63:O64"/>
    <mergeCell ref="P63:P64"/>
    <mergeCell ref="Q63:Q64"/>
    <mergeCell ref="E64:G64"/>
    <mergeCell ref="A61:A62"/>
    <mergeCell ref="B61:B62"/>
    <mergeCell ref="C61:D62"/>
    <mergeCell ref="E61:G61"/>
    <mergeCell ref="H61:O62"/>
    <mergeCell ref="P61:P62"/>
    <mergeCell ref="A55:Q55"/>
    <mergeCell ref="H56:J56"/>
    <mergeCell ref="K56:Q56"/>
    <mergeCell ref="C59:D60"/>
    <mergeCell ref="E59:G59"/>
    <mergeCell ref="H59:O60"/>
    <mergeCell ref="P59:Q59"/>
    <mergeCell ref="E60:G60"/>
    <mergeCell ref="P60:Q60"/>
    <mergeCell ref="Q47:Q48"/>
    <mergeCell ref="E48:G48"/>
    <mergeCell ref="B49:P49"/>
    <mergeCell ref="B50:Q51"/>
    <mergeCell ref="A53:F53"/>
    <mergeCell ref="A54:E54"/>
    <mergeCell ref="A47:A48"/>
    <mergeCell ref="B47:B48"/>
    <mergeCell ref="C47:D48"/>
    <mergeCell ref="E47:G47"/>
    <mergeCell ref="H47:O48"/>
    <mergeCell ref="P47:P48"/>
    <mergeCell ref="Q43:Q44"/>
    <mergeCell ref="E44:G44"/>
    <mergeCell ref="A45:A46"/>
    <mergeCell ref="B45:B46"/>
    <mergeCell ref="C45:D46"/>
    <mergeCell ref="E45:G45"/>
    <mergeCell ref="H45:O46"/>
    <mergeCell ref="P45:P46"/>
    <mergeCell ref="Q45:Q46"/>
    <mergeCell ref="E46:G46"/>
    <mergeCell ref="A43:A44"/>
    <mergeCell ref="B43:B44"/>
    <mergeCell ref="C43:D44"/>
    <mergeCell ref="E43:G43"/>
    <mergeCell ref="H43:O44"/>
    <mergeCell ref="P43:P44"/>
    <mergeCell ref="Q39:Q40"/>
    <mergeCell ref="E40:G40"/>
    <mergeCell ref="A41:A42"/>
    <mergeCell ref="B41:B42"/>
    <mergeCell ref="C41:D42"/>
    <mergeCell ref="E41:G41"/>
    <mergeCell ref="H41:O42"/>
    <mergeCell ref="P41:P42"/>
    <mergeCell ref="Q41:Q42"/>
    <mergeCell ref="E42:G42"/>
    <mergeCell ref="A39:A40"/>
    <mergeCell ref="B39:B40"/>
    <mergeCell ref="C39:D40"/>
    <mergeCell ref="E39:G39"/>
    <mergeCell ref="H39:O40"/>
    <mergeCell ref="P39:P40"/>
    <mergeCell ref="Q35:Q36"/>
    <mergeCell ref="E36:G36"/>
    <mergeCell ref="A37:A38"/>
    <mergeCell ref="B37:B38"/>
    <mergeCell ref="C37:D38"/>
    <mergeCell ref="E37:G37"/>
    <mergeCell ref="H37:O38"/>
    <mergeCell ref="P37:P38"/>
    <mergeCell ref="Q37:Q38"/>
    <mergeCell ref="E38:G38"/>
    <mergeCell ref="A35:A36"/>
    <mergeCell ref="B35:B36"/>
    <mergeCell ref="C35:D36"/>
    <mergeCell ref="E35:G35"/>
    <mergeCell ref="H35:O36"/>
    <mergeCell ref="P35:P36"/>
    <mergeCell ref="Q31:Q32"/>
    <mergeCell ref="E32:G32"/>
    <mergeCell ref="A33:A34"/>
    <mergeCell ref="B33:B34"/>
    <mergeCell ref="C33:D34"/>
    <mergeCell ref="E33:G33"/>
    <mergeCell ref="H33:O34"/>
    <mergeCell ref="P33:P34"/>
    <mergeCell ref="Q33:Q34"/>
    <mergeCell ref="E34:G34"/>
    <mergeCell ref="A31:A32"/>
    <mergeCell ref="B31:B32"/>
    <mergeCell ref="C31:D32"/>
    <mergeCell ref="E31:G31"/>
    <mergeCell ref="H31:O32"/>
    <mergeCell ref="P31:P32"/>
    <mergeCell ref="Q27:Q28"/>
    <mergeCell ref="E28:G28"/>
    <mergeCell ref="A29:A30"/>
    <mergeCell ref="B29:B30"/>
    <mergeCell ref="C29:D30"/>
    <mergeCell ref="E29:G29"/>
    <mergeCell ref="H29:O30"/>
    <mergeCell ref="P29:P30"/>
    <mergeCell ref="Q29:Q30"/>
    <mergeCell ref="E30:G30"/>
    <mergeCell ref="A27:A28"/>
    <mergeCell ref="B27:B28"/>
    <mergeCell ref="C27:D28"/>
    <mergeCell ref="E27:G27"/>
    <mergeCell ref="H27:O28"/>
    <mergeCell ref="P27:P28"/>
    <mergeCell ref="Q23:Q24"/>
    <mergeCell ref="E24:G24"/>
    <mergeCell ref="A25:A26"/>
    <mergeCell ref="B25:B26"/>
    <mergeCell ref="C25:D26"/>
    <mergeCell ref="E25:G25"/>
    <mergeCell ref="H25:O26"/>
    <mergeCell ref="P25:P26"/>
    <mergeCell ref="Q25:Q26"/>
    <mergeCell ref="E26:G26"/>
    <mergeCell ref="A23:A24"/>
    <mergeCell ref="B23:B24"/>
    <mergeCell ref="C23:D24"/>
    <mergeCell ref="E23:G23"/>
    <mergeCell ref="H23:O24"/>
    <mergeCell ref="P23:P24"/>
    <mergeCell ref="Q19:Q20"/>
    <mergeCell ref="E20:G20"/>
    <mergeCell ref="A21:A22"/>
    <mergeCell ref="B21:B22"/>
    <mergeCell ref="C21:D22"/>
    <mergeCell ref="E21:G21"/>
    <mergeCell ref="H21:O22"/>
    <mergeCell ref="P21:P22"/>
    <mergeCell ref="Q21:Q22"/>
    <mergeCell ref="E22:G22"/>
    <mergeCell ref="A19:A20"/>
    <mergeCell ref="B19:B20"/>
    <mergeCell ref="C19:D20"/>
    <mergeCell ref="E19:G19"/>
    <mergeCell ref="H19:O20"/>
    <mergeCell ref="P19:P20"/>
    <mergeCell ref="Q15:Q16"/>
    <mergeCell ref="E16:G16"/>
    <mergeCell ref="A17:A18"/>
    <mergeCell ref="B17:B18"/>
    <mergeCell ref="C17:D18"/>
    <mergeCell ref="E17:G17"/>
    <mergeCell ref="H17:O18"/>
    <mergeCell ref="P17:P18"/>
    <mergeCell ref="Q17:Q18"/>
    <mergeCell ref="E18:G18"/>
    <mergeCell ref="A15:A16"/>
    <mergeCell ref="B15:B16"/>
    <mergeCell ref="C15:D16"/>
    <mergeCell ref="E15:G15"/>
    <mergeCell ref="H15:O16"/>
    <mergeCell ref="P15:P16"/>
    <mergeCell ref="A13:A14"/>
    <mergeCell ref="B13:B14"/>
    <mergeCell ref="C13:D14"/>
    <mergeCell ref="E13:G13"/>
    <mergeCell ref="H13:O14"/>
    <mergeCell ref="P13:P14"/>
    <mergeCell ref="Q13:Q14"/>
    <mergeCell ref="E14:G14"/>
    <mergeCell ref="A11:A12"/>
    <mergeCell ref="B11:B12"/>
    <mergeCell ref="C11:D12"/>
    <mergeCell ref="E11:G11"/>
    <mergeCell ref="H11:O12"/>
    <mergeCell ref="P11:P12"/>
    <mergeCell ref="A9:A10"/>
    <mergeCell ref="B9:B10"/>
    <mergeCell ref="C9:D10"/>
    <mergeCell ref="E9:G9"/>
    <mergeCell ref="H9:O10"/>
    <mergeCell ref="P9:P10"/>
    <mergeCell ref="Q9:Q10"/>
    <mergeCell ref="E10:G10"/>
    <mergeCell ref="Q11:Q12"/>
    <mergeCell ref="E12:G12"/>
    <mergeCell ref="A1:F1"/>
    <mergeCell ref="A2:E2"/>
    <mergeCell ref="A3:Q3"/>
    <mergeCell ref="H4:J4"/>
    <mergeCell ref="K4:Q4"/>
    <mergeCell ref="C7:D8"/>
    <mergeCell ref="E7:G7"/>
    <mergeCell ref="H7:O8"/>
    <mergeCell ref="P7:Q7"/>
    <mergeCell ref="E8:G8"/>
    <mergeCell ref="P8:Q8"/>
  </mergeCells>
  <phoneticPr fontId="2"/>
  <printOptions horizontalCentered="1"/>
  <pageMargins left="0.70866141732283472" right="0.70866141732283472" top="0.74803149606299213" bottom="0.74803149606299213" header="0.31496062992125984" footer="0.31496062992125984"/>
  <pageSetup paperSize="9" scale="96" orientation="portrait" blackAndWhite="1" r:id="rId1"/>
  <rowBreaks count="1" manualBreakCount="1">
    <brk id="52" max="16"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theme="8"/>
    <pageSetUpPr fitToPage="1"/>
  </sheetPr>
  <dimension ref="A1:T19"/>
  <sheetViews>
    <sheetView view="pageBreakPreview" zoomScaleNormal="100" zoomScaleSheetLayoutView="100" workbookViewId="0">
      <selection activeCell="T20" sqref="T20"/>
    </sheetView>
  </sheetViews>
  <sheetFormatPr defaultColWidth="9" defaultRowHeight="13.5"/>
  <cols>
    <col min="1" max="1" width="6.625" style="4" customWidth="1"/>
    <col min="2" max="17" width="5.125" style="4" customWidth="1"/>
    <col min="18" max="18" width="5.125" style="123" customWidth="1"/>
    <col min="19" max="16384" width="9" style="4"/>
  </cols>
  <sheetData>
    <row r="1" spans="1:20" ht="15.75" customHeight="1">
      <c r="A1" s="671" t="str">
        <f>CONCATENATE("（様式-",INDEX(発注者入力シート!$B$29:$G$38,MATCH(発注者入力シート!N6,発注者入力シート!$C$29:$C$38,0),4),"）")</f>
        <v>（様式-３）</v>
      </c>
      <c r="B1" s="671"/>
      <c r="C1" s="671"/>
      <c r="D1" s="671"/>
      <c r="E1" s="671"/>
      <c r="F1" s="671"/>
      <c r="G1" s="671"/>
      <c r="S1" s="4" t="s">
        <v>202</v>
      </c>
    </row>
    <row r="2" spans="1:20" ht="15.75" customHeight="1">
      <c r="A2" s="671" t="str">
        <f>CONCATENATE("評価項目",INDEX(発注者入力シート!$B$29:$G$38,MATCH(発注者入力シート!N6,発注者入力シート!$C$29:$C$38,0),5),"-",INDEX(発注者入力シート!$B$29:$G$38,MATCH(発注者入力シート!N6,発注者入力シート!$C$29:$C$38,0),6))</f>
        <v>評価項目（２）-①</v>
      </c>
      <c r="B2" s="671"/>
      <c r="C2" s="671"/>
      <c r="D2" s="671"/>
      <c r="E2" s="671"/>
      <c r="F2" s="671"/>
      <c r="S2" s="4" t="s">
        <v>203</v>
      </c>
    </row>
    <row r="3" spans="1:20" ht="15.75" customHeight="1">
      <c r="S3" s="98"/>
      <c r="T3" s="4" t="s">
        <v>212</v>
      </c>
    </row>
    <row r="4" spans="1:20" ht="15.75" customHeight="1">
      <c r="A4" s="679" t="s">
        <v>332</v>
      </c>
      <c r="B4" s="679"/>
      <c r="C4" s="679"/>
      <c r="D4" s="679"/>
      <c r="E4" s="679"/>
      <c r="F4" s="679"/>
      <c r="G4" s="679"/>
      <c r="H4" s="679"/>
      <c r="I4" s="679"/>
      <c r="J4" s="679"/>
      <c r="K4" s="679"/>
      <c r="L4" s="679"/>
      <c r="M4" s="679"/>
      <c r="N4" s="679"/>
      <c r="O4" s="679"/>
      <c r="P4" s="679"/>
      <c r="Q4" s="679"/>
      <c r="R4" s="168"/>
      <c r="S4" s="87"/>
      <c r="T4" s="4" t="s">
        <v>305</v>
      </c>
    </row>
    <row r="5" spans="1:20" ht="15.75" customHeight="1">
      <c r="A5" s="131"/>
      <c r="B5" s="131"/>
      <c r="C5" s="131"/>
      <c r="H5" s="131"/>
      <c r="I5" s="131"/>
      <c r="J5" s="131"/>
      <c r="K5" s="131"/>
      <c r="L5" s="131"/>
      <c r="M5" s="131"/>
      <c r="N5" s="131"/>
      <c r="O5" s="131"/>
      <c r="P5" s="131"/>
      <c r="Q5" s="131"/>
      <c r="R5" s="168"/>
      <c r="S5" s="123"/>
    </row>
    <row r="6" spans="1:20" ht="15.75" customHeight="1">
      <c r="B6" s="3"/>
      <c r="C6" s="3"/>
      <c r="D6" s="3"/>
      <c r="G6" s="691" t="s">
        <v>146</v>
      </c>
      <c r="H6" s="691"/>
      <c r="I6" s="691"/>
      <c r="J6" s="691"/>
      <c r="K6" s="680" t="str">
        <f>IF(企業入力シート!C7="","",企業入力シート!C7)</f>
        <v>〇〇建設</v>
      </c>
      <c r="L6" s="680"/>
      <c r="M6" s="680"/>
      <c r="N6" s="680"/>
      <c r="O6" s="680"/>
      <c r="P6" s="680"/>
      <c r="Q6" s="680"/>
      <c r="R6" s="158"/>
      <c r="S6" s="4" t="s">
        <v>206</v>
      </c>
    </row>
    <row r="7" spans="1:20" ht="15.75" customHeight="1">
      <c r="A7" s="3"/>
      <c r="B7" s="3"/>
      <c r="C7" s="3"/>
      <c r="D7" s="3"/>
      <c r="E7" s="3"/>
      <c r="F7" s="3"/>
      <c r="G7" s="3"/>
      <c r="H7" s="3"/>
      <c r="I7" s="3"/>
      <c r="J7" s="3"/>
      <c r="S7" s="89"/>
      <c r="T7" s="4" t="s">
        <v>207</v>
      </c>
    </row>
    <row r="8" spans="1:20" ht="15.75" customHeight="1">
      <c r="A8" s="219" t="s">
        <v>107</v>
      </c>
      <c r="B8" s="774" t="s">
        <v>673</v>
      </c>
      <c r="C8" s="774"/>
      <c r="D8" s="774"/>
      <c r="E8" s="774"/>
      <c r="F8" s="774"/>
      <c r="G8" s="774"/>
      <c r="H8" s="774"/>
      <c r="I8" s="774"/>
      <c r="J8" s="774"/>
      <c r="K8" s="774"/>
      <c r="L8" s="774"/>
      <c r="M8" s="774"/>
      <c r="N8" s="774"/>
      <c r="O8" s="774"/>
      <c r="P8" s="774"/>
      <c r="Q8" s="774"/>
      <c r="R8" s="158"/>
      <c r="S8" s="90"/>
      <c r="T8" s="4" t="s">
        <v>205</v>
      </c>
    </row>
    <row r="9" spans="1:20" ht="15.75" customHeight="1">
      <c r="B9" s="201"/>
      <c r="C9" s="201"/>
      <c r="D9" s="201"/>
      <c r="E9" s="201"/>
      <c r="F9" s="201"/>
      <c r="G9" s="201"/>
      <c r="H9" s="201"/>
      <c r="I9" s="201"/>
      <c r="J9" s="201"/>
      <c r="K9" s="201"/>
      <c r="L9" s="201"/>
      <c r="M9" s="201"/>
      <c r="N9" s="201"/>
      <c r="O9" s="201"/>
      <c r="P9" s="201"/>
      <c r="Q9" s="201"/>
      <c r="R9" s="92"/>
    </row>
    <row r="10" spans="1:20" ht="15.75" customHeight="1">
      <c r="A10" s="775" t="s">
        <v>658</v>
      </c>
      <c r="B10" s="776"/>
      <c r="C10" s="776"/>
      <c r="D10" s="776"/>
      <c r="E10" s="776"/>
      <c r="F10" s="777"/>
      <c r="G10" s="778"/>
      <c r="H10" s="779"/>
      <c r="I10" s="779"/>
      <c r="J10" s="779"/>
      <c r="K10" s="779"/>
      <c r="L10" s="780"/>
      <c r="M10" s="201"/>
      <c r="N10" s="201"/>
      <c r="O10" s="201"/>
      <c r="P10" s="201"/>
      <c r="Q10" s="201"/>
      <c r="R10" s="92"/>
      <c r="S10" s="100" t="s">
        <v>208</v>
      </c>
    </row>
    <row r="11" spans="1:20" ht="15.75" customHeight="1">
      <c r="A11" s="775" t="s">
        <v>674</v>
      </c>
      <c r="B11" s="776"/>
      <c r="C11" s="776"/>
      <c r="D11" s="776"/>
      <c r="E11" s="776"/>
      <c r="F11" s="777"/>
      <c r="G11" s="778"/>
      <c r="H11" s="779"/>
      <c r="I11" s="779"/>
      <c r="J11" s="779"/>
      <c r="K11" s="779"/>
      <c r="L11" s="780"/>
      <c r="M11" s="201"/>
      <c r="N11" s="201"/>
      <c r="O11" s="201"/>
      <c r="P11" s="201"/>
      <c r="Q11" s="201"/>
      <c r="R11" s="157"/>
      <c r="S11" s="100" t="s">
        <v>209</v>
      </c>
    </row>
    <row r="12" spans="1:20" ht="15.75" customHeight="1">
      <c r="A12" s="197"/>
      <c r="B12" s="197"/>
      <c r="C12" s="197"/>
      <c r="D12" s="197"/>
      <c r="E12" s="197"/>
      <c r="F12" s="197"/>
      <c r="G12" s="92"/>
      <c r="H12" s="92"/>
      <c r="I12" s="92"/>
      <c r="J12" s="92"/>
      <c r="K12" s="92"/>
      <c r="L12" s="92"/>
      <c r="M12" s="201"/>
      <c r="N12" s="201"/>
      <c r="O12" s="201"/>
      <c r="P12" s="201"/>
      <c r="Q12" s="201"/>
      <c r="R12" s="157"/>
      <c r="S12" s="100" t="s">
        <v>433</v>
      </c>
    </row>
    <row r="13" spans="1:20" s="215" customFormat="1">
      <c r="A13" s="129" t="s">
        <v>27</v>
      </c>
      <c r="B13" s="781" t="s">
        <v>471</v>
      </c>
      <c r="C13" s="781"/>
      <c r="D13" s="781"/>
      <c r="E13" s="781"/>
      <c r="F13" s="781"/>
      <c r="G13" s="781"/>
      <c r="H13" s="781"/>
      <c r="I13" s="781"/>
      <c r="J13" s="781"/>
      <c r="K13" s="781"/>
      <c r="L13" s="781"/>
      <c r="M13" s="781"/>
      <c r="N13" s="781"/>
      <c r="O13" s="781"/>
      <c r="P13" s="781"/>
      <c r="Q13" s="781"/>
      <c r="R13" s="216"/>
      <c r="S13" s="4"/>
    </row>
    <row r="14" spans="1:20" s="215" customFormat="1" ht="13.5" customHeight="1">
      <c r="A14" s="129" t="s">
        <v>28</v>
      </c>
      <c r="B14" s="705" t="s">
        <v>647</v>
      </c>
      <c r="C14" s="773"/>
      <c r="D14" s="773"/>
      <c r="E14" s="773"/>
      <c r="F14" s="773"/>
      <c r="G14" s="773"/>
      <c r="H14" s="773"/>
      <c r="I14" s="773"/>
      <c r="J14" s="773"/>
      <c r="K14" s="773"/>
      <c r="L14" s="773"/>
      <c r="M14" s="773"/>
      <c r="N14" s="773"/>
      <c r="O14" s="773"/>
      <c r="P14" s="773"/>
      <c r="Q14" s="773"/>
      <c r="R14" s="216"/>
    </row>
    <row r="15" spans="1:20" s="465" customFormat="1" ht="13.5" customHeight="1">
      <c r="A15" s="129"/>
      <c r="B15" s="705"/>
      <c r="C15" s="773"/>
      <c r="D15" s="773"/>
      <c r="E15" s="773"/>
      <c r="F15" s="773"/>
      <c r="G15" s="773"/>
      <c r="H15" s="773"/>
      <c r="I15" s="773"/>
      <c r="J15" s="773"/>
      <c r="K15" s="773"/>
      <c r="L15" s="773"/>
      <c r="M15" s="773"/>
      <c r="N15" s="773"/>
      <c r="O15" s="773"/>
      <c r="P15" s="773"/>
      <c r="Q15" s="773"/>
      <c r="R15" s="425"/>
    </row>
    <row r="16" spans="1:20" s="215" customFormat="1">
      <c r="A16" s="129"/>
      <c r="B16" s="773"/>
      <c r="C16" s="773"/>
      <c r="D16" s="773"/>
      <c r="E16" s="773"/>
      <c r="F16" s="773"/>
      <c r="G16" s="773"/>
      <c r="H16" s="773"/>
      <c r="I16" s="773"/>
      <c r="J16" s="773"/>
      <c r="K16" s="773"/>
      <c r="L16" s="773"/>
      <c r="M16" s="773"/>
      <c r="N16" s="773"/>
      <c r="O16" s="773"/>
      <c r="P16" s="773"/>
      <c r="Q16" s="773"/>
      <c r="R16" s="217"/>
    </row>
    <row r="17" spans="1:17">
      <c r="B17" s="782"/>
      <c r="C17" s="782"/>
      <c r="D17" s="782"/>
      <c r="E17" s="782"/>
      <c r="F17" s="782"/>
      <c r="G17" s="782"/>
      <c r="H17" s="782"/>
      <c r="I17" s="782"/>
      <c r="J17" s="782"/>
      <c r="K17" s="782"/>
      <c r="L17" s="782"/>
      <c r="M17" s="782"/>
      <c r="N17" s="782"/>
      <c r="O17" s="782"/>
      <c r="P17" s="782"/>
      <c r="Q17" s="782"/>
    </row>
    <row r="18" spans="1:17">
      <c r="A18" s="129" t="s">
        <v>628</v>
      </c>
      <c r="B18" s="705" t="s">
        <v>646</v>
      </c>
      <c r="C18" s="773"/>
      <c r="D18" s="773"/>
      <c r="E18" s="773"/>
      <c r="F18" s="773"/>
      <c r="G18" s="773"/>
      <c r="H18" s="773"/>
      <c r="I18" s="773"/>
      <c r="J18" s="773"/>
      <c r="K18" s="773"/>
      <c r="L18" s="773"/>
      <c r="M18" s="773"/>
      <c r="N18" s="773"/>
      <c r="O18" s="773"/>
      <c r="P18" s="773"/>
      <c r="Q18" s="773"/>
    </row>
    <row r="19" spans="1:17">
      <c r="B19" s="773"/>
      <c r="C19" s="773"/>
      <c r="D19" s="773"/>
      <c r="E19" s="773"/>
      <c r="F19" s="773"/>
      <c r="G19" s="773"/>
      <c r="H19" s="773"/>
      <c r="I19" s="773"/>
      <c r="J19" s="773"/>
      <c r="K19" s="773"/>
      <c r="L19" s="773"/>
      <c r="M19" s="773"/>
      <c r="N19" s="773"/>
      <c r="O19" s="773"/>
      <c r="P19" s="773"/>
      <c r="Q19" s="773"/>
    </row>
  </sheetData>
  <mergeCells count="13">
    <mergeCell ref="B18:Q19"/>
    <mergeCell ref="A1:G1"/>
    <mergeCell ref="A2:F2"/>
    <mergeCell ref="A4:Q4"/>
    <mergeCell ref="G6:J6"/>
    <mergeCell ref="B8:Q8"/>
    <mergeCell ref="K6:Q6"/>
    <mergeCell ref="A10:F10"/>
    <mergeCell ref="G10:L10"/>
    <mergeCell ref="A11:F11"/>
    <mergeCell ref="G11:L11"/>
    <mergeCell ref="B13:Q13"/>
    <mergeCell ref="B14:Q17"/>
  </mergeCells>
  <phoneticPr fontId="2"/>
  <dataValidations count="1">
    <dataValidation type="list" showInputMessage="1" showErrorMessage="1" sqref="G10:G11">
      <formula1>企業回答1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theme="8"/>
    <pageSetUpPr fitToPage="1"/>
  </sheetPr>
  <dimension ref="A1:U40"/>
  <sheetViews>
    <sheetView view="pageBreakPreview" zoomScaleNormal="100" zoomScaleSheetLayoutView="100" workbookViewId="0">
      <selection activeCell="O11" sqref="O11"/>
    </sheetView>
  </sheetViews>
  <sheetFormatPr defaultColWidth="9" defaultRowHeight="13.5"/>
  <cols>
    <col min="1" max="1" width="6.625" style="4" customWidth="1"/>
    <col min="2" max="17" width="4.75" style="4" customWidth="1"/>
    <col min="18" max="18" width="5.25" style="4" customWidth="1"/>
    <col min="19" max="19" width="5.5" style="123" customWidth="1"/>
    <col min="20" max="16384" width="9" style="4"/>
  </cols>
  <sheetData>
    <row r="1" spans="1:21" ht="15.75" customHeight="1">
      <c r="A1" s="671" t="str">
        <f>CONCATENATE("（様式-",INDEX(発注者入力シート!$B$29:$G$38,MATCH(発注者入力シート!N7,発注者入力シート!$C$29:$C$38,0),4),"）")</f>
        <v>（様式-４）</v>
      </c>
      <c r="B1" s="671"/>
      <c r="C1" s="671"/>
      <c r="D1" s="671"/>
      <c r="E1" s="671"/>
      <c r="F1" s="671"/>
      <c r="G1" s="671"/>
      <c r="H1" s="671"/>
      <c r="I1" s="671"/>
      <c r="T1" s="4" t="s">
        <v>202</v>
      </c>
    </row>
    <row r="2" spans="1:21" ht="15.75" customHeight="1">
      <c r="A2" s="671" t="str">
        <f>CONCATENATE("評価項目",INDEX(発注者入力シート!$B$29:$G$38,MATCH(発注者入力シート!N7,発注者入力シート!$C$29:$C$38,0),5),"-",INDEX(発注者入力シート!$B$29:$G$38,MATCH(発注者入力シート!N7,発注者入力シート!$C$29:$C$38,0),6))</f>
        <v>評価項目（２）-②</v>
      </c>
      <c r="B2" s="671"/>
      <c r="C2" s="671"/>
      <c r="D2" s="671"/>
      <c r="E2" s="671"/>
      <c r="F2" s="671"/>
      <c r="G2" s="671"/>
      <c r="H2" s="671"/>
      <c r="T2" s="4" t="s">
        <v>203</v>
      </c>
    </row>
    <row r="3" spans="1:21" ht="15.75" customHeight="1">
      <c r="T3" s="98"/>
      <c r="U3" s="4" t="s">
        <v>212</v>
      </c>
    </row>
    <row r="4" spans="1:21" ht="15.75" customHeight="1">
      <c r="A4" s="679" t="s">
        <v>336</v>
      </c>
      <c r="B4" s="679"/>
      <c r="C4" s="679"/>
      <c r="D4" s="679"/>
      <c r="E4" s="679"/>
      <c r="F4" s="679"/>
      <c r="G4" s="679"/>
      <c r="H4" s="679"/>
      <c r="I4" s="679"/>
      <c r="J4" s="679"/>
      <c r="K4" s="679"/>
      <c r="L4" s="679"/>
      <c r="M4" s="679"/>
      <c r="N4" s="679"/>
      <c r="O4" s="679"/>
      <c r="P4" s="679"/>
      <c r="Q4" s="679"/>
      <c r="R4" s="679"/>
      <c r="S4" s="168"/>
      <c r="T4" s="87"/>
      <c r="U4" s="4" t="s">
        <v>305</v>
      </c>
    </row>
    <row r="5" spans="1:21" ht="15.75" customHeight="1">
      <c r="A5" s="131"/>
      <c r="B5" s="131"/>
      <c r="C5" s="186"/>
      <c r="H5" s="131"/>
      <c r="I5" s="131"/>
      <c r="J5" s="131"/>
      <c r="K5" s="131"/>
      <c r="L5" s="131"/>
      <c r="M5" s="131"/>
      <c r="N5" s="131"/>
      <c r="O5" s="131"/>
      <c r="P5" s="131"/>
      <c r="Q5" s="131"/>
      <c r="R5" s="131"/>
      <c r="S5" s="168"/>
      <c r="T5" s="123"/>
    </row>
    <row r="6" spans="1:21" ht="15.75" customHeight="1">
      <c r="G6" s="691" t="s">
        <v>146</v>
      </c>
      <c r="H6" s="691"/>
      <c r="I6" s="691"/>
      <c r="J6" s="691"/>
      <c r="K6" s="680" t="str">
        <f>IF(企業入力シート!C7="","",企業入力シート!C7)</f>
        <v>〇〇建設</v>
      </c>
      <c r="L6" s="680"/>
      <c r="M6" s="680"/>
      <c r="N6" s="680"/>
      <c r="O6" s="680"/>
      <c r="P6" s="680"/>
      <c r="Q6" s="680"/>
      <c r="R6" s="680"/>
      <c r="S6" s="158"/>
      <c r="T6" s="4" t="s">
        <v>206</v>
      </c>
    </row>
    <row r="7" spans="1:21" ht="15.75" customHeight="1">
      <c r="T7" s="89"/>
      <c r="U7" s="4" t="s">
        <v>207</v>
      </c>
    </row>
    <row r="8" spans="1:21" ht="15.75" customHeight="1">
      <c r="A8" s="521" t="s">
        <v>108</v>
      </c>
      <c r="B8" s="774" t="s">
        <v>675</v>
      </c>
      <c r="C8" s="774"/>
      <c r="D8" s="774"/>
      <c r="E8" s="774"/>
      <c r="F8" s="774"/>
      <c r="G8" s="774"/>
      <c r="H8" s="774"/>
      <c r="I8" s="774"/>
      <c r="J8" s="774"/>
      <c r="K8" s="774"/>
      <c r="L8" s="774"/>
      <c r="M8" s="774"/>
      <c r="N8" s="774"/>
      <c r="O8" s="774"/>
      <c r="P8" s="774"/>
      <c r="Q8" s="774"/>
      <c r="R8" s="774"/>
      <c r="S8" s="158"/>
      <c r="T8" s="90"/>
      <c r="U8" s="4" t="s">
        <v>205</v>
      </c>
    </row>
    <row r="9" spans="1:21" ht="15.75" customHeight="1">
      <c r="A9" s="123"/>
      <c r="B9" s="200"/>
      <c r="C9" s="200"/>
      <c r="D9" s="200"/>
      <c r="E9" s="200"/>
      <c r="F9" s="200"/>
      <c r="G9" s="200"/>
      <c r="H9" s="200"/>
      <c r="I9" s="200"/>
      <c r="J9" s="200"/>
      <c r="K9" s="200"/>
      <c r="L9" s="200"/>
      <c r="M9" s="201"/>
      <c r="N9" s="201"/>
      <c r="O9" s="201"/>
      <c r="P9" s="201"/>
      <c r="Q9" s="201"/>
      <c r="R9" s="201"/>
      <c r="S9" s="160"/>
    </row>
    <row r="10" spans="1:21" ht="15.75" customHeight="1">
      <c r="A10" s="775" t="s">
        <v>676</v>
      </c>
      <c r="B10" s="776"/>
      <c r="C10" s="776"/>
      <c r="D10" s="776"/>
      <c r="E10" s="776"/>
      <c r="F10" s="777"/>
      <c r="G10" s="778"/>
      <c r="H10" s="779"/>
      <c r="I10" s="779"/>
      <c r="J10" s="779"/>
      <c r="K10" s="779"/>
      <c r="L10" s="780"/>
      <c r="M10" s="201"/>
      <c r="N10" s="201"/>
      <c r="O10" s="201"/>
      <c r="P10" s="201"/>
      <c r="Q10" s="201"/>
      <c r="R10" s="201"/>
      <c r="S10" s="160"/>
      <c r="T10" s="100" t="s">
        <v>208</v>
      </c>
    </row>
    <row r="11" spans="1:21" ht="15.75" customHeight="1">
      <c r="A11" s="775" t="s">
        <v>677</v>
      </c>
      <c r="B11" s="776"/>
      <c r="C11" s="776"/>
      <c r="D11" s="776"/>
      <c r="E11" s="776"/>
      <c r="F11" s="777"/>
      <c r="G11" s="778"/>
      <c r="H11" s="779"/>
      <c r="I11" s="779"/>
      <c r="J11" s="779"/>
      <c r="K11" s="779"/>
      <c r="L11" s="780"/>
      <c r="M11" s="201"/>
      <c r="N11" s="201"/>
      <c r="O11" s="201"/>
      <c r="P11" s="201"/>
      <c r="Q11" s="201"/>
      <c r="R11" s="201"/>
      <c r="S11" s="160"/>
      <c r="T11" s="100" t="s">
        <v>209</v>
      </c>
    </row>
    <row r="12" spans="1:21" ht="15.75" customHeight="1">
      <c r="A12" s="197"/>
      <c r="B12" s="197"/>
      <c r="C12" s="197"/>
      <c r="D12" s="197"/>
      <c r="E12" s="197"/>
      <c r="F12" s="160"/>
      <c r="G12" s="92"/>
      <c r="H12" s="92"/>
      <c r="I12" s="92"/>
      <c r="J12" s="92"/>
      <c r="K12" s="92"/>
      <c r="L12" s="92"/>
      <c r="M12" s="201"/>
      <c r="N12" s="201"/>
      <c r="O12" s="201"/>
      <c r="P12" s="201"/>
      <c r="Q12" s="201"/>
      <c r="R12" s="201"/>
      <c r="S12" s="160"/>
      <c r="T12" s="100" t="s">
        <v>433</v>
      </c>
    </row>
    <row r="13" spans="1:21" s="215" customFormat="1">
      <c r="A13" s="129" t="s">
        <v>27</v>
      </c>
      <c r="B13" s="781" t="s">
        <v>470</v>
      </c>
      <c r="C13" s="781"/>
      <c r="D13" s="781"/>
      <c r="E13" s="781"/>
      <c r="F13" s="781"/>
      <c r="G13" s="781"/>
      <c r="H13" s="781"/>
      <c r="I13" s="781"/>
      <c r="J13" s="781"/>
      <c r="K13" s="781"/>
      <c r="L13" s="781"/>
      <c r="M13" s="781"/>
      <c r="N13" s="781"/>
      <c r="O13" s="781"/>
      <c r="P13" s="781"/>
      <c r="Q13" s="781"/>
      <c r="R13" s="781"/>
      <c r="S13" s="216"/>
    </row>
    <row r="14" spans="1:21" s="215" customFormat="1" ht="13.5" customHeight="1">
      <c r="A14" s="129" t="s">
        <v>28</v>
      </c>
      <c r="B14" s="705" t="s">
        <v>647</v>
      </c>
      <c r="C14" s="773"/>
      <c r="D14" s="773"/>
      <c r="E14" s="773"/>
      <c r="F14" s="773"/>
      <c r="G14" s="773"/>
      <c r="H14" s="773"/>
      <c r="I14" s="773"/>
      <c r="J14" s="773"/>
      <c r="K14" s="773"/>
      <c r="L14" s="773"/>
      <c r="M14" s="773"/>
      <c r="N14" s="773"/>
      <c r="O14" s="773"/>
      <c r="P14" s="773"/>
      <c r="Q14" s="773"/>
      <c r="R14" s="530"/>
      <c r="S14" s="216"/>
    </row>
    <row r="15" spans="1:21" s="465" customFormat="1" ht="13.5" customHeight="1">
      <c r="A15" s="129"/>
      <c r="B15" s="705"/>
      <c r="C15" s="773"/>
      <c r="D15" s="773"/>
      <c r="E15" s="773"/>
      <c r="F15" s="773"/>
      <c r="G15" s="773"/>
      <c r="H15" s="773"/>
      <c r="I15" s="773"/>
      <c r="J15" s="773"/>
      <c r="K15" s="773"/>
      <c r="L15" s="773"/>
      <c r="M15" s="773"/>
      <c r="N15" s="773"/>
      <c r="O15" s="773"/>
      <c r="P15" s="773"/>
      <c r="Q15" s="773"/>
      <c r="R15" s="543"/>
      <c r="S15" s="425"/>
    </row>
    <row r="16" spans="1:21" s="465" customFormat="1" ht="13.5" customHeight="1">
      <c r="A16" s="129"/>
      <c r="B16" s="773"/>
      <c r="C16" s="773"/>
      <c r="D16" s="773"/>
      <c r="E16" s="773"/>
      <c r="F16" s="773"/>
      <c r="G16" s="773"/>
      <c r="H16" s="773"/>
      <c r="I16" s="773"/>
      <c r="J16" s="773"/>
      <c r="K16" s="773"/>
      <c r="L16" s="773"/>
      <c r="M16" s="773"/>
      <c r="N16" s="773"/>
      <c r="O16" s="773"/>
      <c r="P16" s="773"/>
      <c r="Q16" s="773"/>
      <c r="R16" s="543"/>
      <c r="S16" s="425"/>
    </row>
    <row r="17" spans="1:19" s="215" customFormat="1">
      <c r="A17" s="129"/>
      <c r="B17" s="782"/>
      <c r="C17" s="782"/>
      <c r="D17" s="782"/>
      <c r="E17" s="782"/>
      <c r="F17" s="782"/>
      <c r="G17" s="782"/>
      <c r="H17" s="782"/>
      <c r="I17" s="782"/>
      <c r="J17" s="782"/>
      <c r="K17" s="782"/>
      <c r="L17" s="782"/>
      <c r="M17" s="782"/>
      <c r="N17" s="782"/>
      <c r="O17" s="782"/>
      <c r="P17" s="782"/>
      <c r="Q17" s="782"/>
      <c r="R17" s="530"/>
      <c r="S17" s="216"/>
    </row>
    <row r="18" spans="1:19" s="215" customFormat="1" ht="13.5" customHeight="1">
      <c r="A18" s="129" t="s">
        <v>628</v>
      </c>
      <c r="B18" s="705" t="s">
        <v>646</v>
      </c>
      <c r="C18" s="773"/>
      <c r="D18" s="773"/>
      <c r="E18" s="773"/>
      <c r="F18" s="773"/>
      <c r="G18" s="773"/>
      <c r="H18" s="773"/>
      <c r="I18" s="773"/>
      <c r="J18" s="773"/>
      <c r="K18" s="773"/>
      <c r="L18" s="773"/>
      <c r="M18" s="773"/>
      <c r="N18" s="773"/>
      <c r="O18" s="773"/>
      <c r="P18" s="773"/>
      <c r="Q18" s="773"/>
      <c r="R18" s="530"/>
      <c r="S18" s="216"/>
    </row>
    <row r="19" spans="1:19" ht="15.75" customHeight="1">
      <c r="B19" s="773"/>
      <c r="C19" s="773"/>
      <c r="D19" s="773"/>
      <c r="E19" s="773"/>
      <c r="F19" s="773"/>
      <c r="G19" s="773"/>
      <c r="H19" s="773"/>
      <c r="I19" s="773"/>
      <c r="J19" s="773"/>
      <c r="K19" s="773"/>
      <c r="L19" s="773"/>
      <c r="M19" s="773"/>
      <c r="N19" s="773"/>
      <c r="O19" s="773"/>
      <c r="P19" s="773"/>
      <c r="Q19" s="773"/>
      <c r="R19" s="530"/>
    </row>
    <row r="20" spans="1:19" ht="15.75" customHeight="1">
      <c r="B20" s="530"/>
      <c r="C20" s="530"/>
      <c r="D20" s="530"/>
      <c r="E20" s="530"/>
      <c r="F20" s="530"/>
      <c r="G20" s="530"/>
      <c r="H20" s="530"/>
      <c r="I20" s="530"/>
      <c r="J20" s="530"/>
      <c r="K20" s="530"/>
      <c r="L20" s="530"/>
      <c r="M20" s="530"/>
      <c r="N20" s="530"/>
      <c r="O20" s="530"/>
      <c r="P20" s="530"/>
      <c r="Q20" s="530"/>
      <c r="R20" s="530"/>
    </row>
    <row r="21" spans="1:19" ht="15.75" customHeight="1"/>
    <row r="22" spans="1:19" ht="15.75" customHeight="1"/>
    <row r="23" spans="1:19" ht="15.75" customHeight="1"/>
    <row r="24" spans="1:19" ht="15.75" customHeight="1"/>
    <row r="25" spans="1:19" ht="15.75" customHeight="1"/>
    <row r="26" spans="1:19" ht="15.75" customHeight="1"/>
    <row r="27" spans="1:19" ht="15.75" customHeight="1"/>
    <row r="28" spans="1:19" ht="15.75" customHeight="1"/>
    <row r="29" spans="1:19" ht="15.75" customHeight="1"/>
    <row r="30" spans="1:19" ht="15.75" customHeight="1"/>
    <row r="31" spans="1:19" ht="15.75" customHeight="1"/>
    <row r="32" spans="1:19" ht="15.75" customHeight="1"/>
    <row r="33" ht="15.75" customHeight="1"/>
    <row r="34" ht="15.75" customHeight="1"/>
    <row r="35" ht="15.75" customHeight="1"/>
    <row r="36" ht="15.75" customHeight="1"/>
    <row r="37" ht="15.75" customHeight="1"/>
    <row r="38" ht="15.75" customHeight="1"/>
    <row r="39" ht="15.75" customHeight="1"/>
    <row r="40" ht="15.75" customHeight="1"/>
  </sheetData>
  <mergeCells count="13">
    <mergeCell ref="K6:R6"/>
    <mergeCell ref="A1:I1"/>
    <mergeCell ref="A2:H2"/>
    <mergeCell ref="A4:R4"/>
    <mergeCell ref="B8:R8"/>
    <mergeCell ref="G6:J6"/>
    <mergeCell ref="B14:Q17"/>
    <mergeCell ref="B18:Q19"/>
    <mergeCell ref="B13:R13"/>
    <mergeCell ref="A10:F10"/>
    <mergeCell ref="G10:L10"/>
    <mergeCell ref="A11:F11"/>
    <mergeCell ref="G11:L11"/>
  </mergeCells>
  <phoneticPr fontId="2"/>
  <dataValidations count="1">
    <dataValidation type="list" showInputMessage="1" showErrorMessage="1" sqref="G10:G11">
      <formula1>企業回答1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3"/>
    <pageSetUpPr fitToPage="1"/>
  </sheetPr>
  <dimension ref="A1:U215"/>
  <sheetViews>
    <sheetView tabSelected="1" view="pageBreakPreview" zoomScale="110" zoomScaleNormal="70" zoomScaleSheetLayoutView="110" workbookViewId="0">
      <selection activeCell="C71" sqref="C71"/>
    </sheetView>
  </sheetViews>
  <sheetFormatPr defaultRowHeight="13.5"/>
  <cols>
    <col min="1" max="1" width="3.625" customWidth="1"/>
    <col min="2" max="2" width="19.25" customWidth="1"/>
    <col min="3" max="3" width="31.625" customWidth="1"/>
    <col min="4" max="4" width="16.375" customWidth="1"/>
  </cols>
  <sheetData>
    <row r="1" spans="1:21" ht="17.25">
      <c r="A1" s="176" t="s">
        <v>100</v>
      </c>
      <c r="B1" s="35"/>
      <c r="C1" s="35"/>
      <c r="D1" s="35"/>
      <c r="E1" s="35"/>
      <c r="F1" s="35"/>
      <c r="G1" s="35"/>
      <c r="H1" s="35"/>
      <c r="I1" s="35"/>
      <c r="J1" s="35"/>
    </row>
    <row r="2" spans="1:21" s="6" customFormat="1" ht="14.25">
      <c r="A2" s="177" t="s">
        <v>343</v>
      </c>
      <c r="B2" s="178"/>
      <c r="C2" s="178"/>
      <c r="D2" s="178"/>
      <c r="E2" s="178"/>
      <c r="F2" s="178"/>
      <c r="G2" s="35"/>
      <c r="H2" s="35"/>
      <c r="I2" s="35"/>
      <c r="J2" s="35"/>
    </row>
    <row r="3" spans="1:21" s="6" customFormat="1" ht="14.25" thickBot="1">
      <c r="A3" s="35"/>
      <c r="B3" s="13" t="s">
        <v>230</v>
      </c>
      <c r="C3" s="329" t="s">
        <v>232</v>
      </c>
      <c r="D3" s="35"/>
      <c r="E3" s="35"/>
      <c r="F3" s="35"/>
      <c r="G3" s="35"/>
      <c r="H3" s="35"/>
      <c r="I3" s="35"/>
      <c r="J3" s="35"/>
    </row>
    <row r="4" spans="1:21" ht="15" customHeight="1">
      <c r="A4" s="35">
        <v>1</v>
      </c>
      <c r="B4" s="592" t="s">
        <v>54</v>
      </c>
      <c r="C4" s="488"/>
      <c r="D4" s="35" t="s">
        <v>359</v>
      </c>
      <c r="E4" s="35"/>
      <c r="F4" s="35"/>
      <c r="G4" s="35"/>
      <c r="H4" s="35"/>
      <c r="I4" s="35"/>
      <c r="J4" s="35"/>
    </row>
    <row r="5" spans="1:21" s="6" customFormat="1" ht="22.5" customHeight="1">
      <c r="A5" s="35">
        <v>2</v>
      </c>
      <c r="B5" s="593" t="s">
        <v>691</v>
      </c>
      <c r="C5" s="554" t="s">
        <v>729</v>
      </c>
      <c r="D5" s="523" t="s">
        <v>696</v>
      </c>
      <c r="E5" s="35"/>
      <c r="F5" s="35"/>
      <c r="G5" s="35"/>
      <c r="H5" s="35"/>
      <c r="I5" s="35"/>
      <c r="J5" s="35"/>
    </row>
    <row r="6" spans="1:21" ht="27" customHeight="1">
      <c r="A6" s="35">
        <v>3</v>
      </c>
      <c r="B6" s="594" t="s">
        <v>692</v>
      </c>
      <c r="C6" s="63"/>
      <c r="D6" s="35"/>
      <c r="E6" s="35"/>
      <c r="F6" s="35"/>
      <c r="G6" s="35"/>
      <c r="H6" s="35"/>
      <c r="I6" s="35"/>
      <c r="J6" s="35"/>
      <c r="K6" s="549"/>
      <c r="L6" s="9"/>
      <c r="M6" s="9"/>
      <c r="N6" s="9"/>
      <c r="O6" s="9"/>
      <c r="P6" s="9"/>
      <c r="Q6" s="9"/>
      <c r="R6" s="9"/>
      <c r="S6" s="9"/>
      <c r="T6" s="9"/>
      <c r="U6" s="502"/>
    </row>
    <row r="7" spans="1:21" ht="15" customHeight="1">
      <c r="A7" s="35">
        <v>4</v>
      </c>
      <c r="B7" s="594" t="s">
        <v>358</v>
      </c>
      <c r="C7" s="63" t="s">
        <v>730</v>
      </c>
      <c r="D7" s="35"/>
      <c r="E7" s="35"/>
      <c r="F7" s="35"/>
      <c r="G7" s="35"/>
      <c r="H7" s="35"/>
      <c r="I7" s="35"/>
      <c r="J7" s="35"/>
      <c r="K7" s="553"/>
      <c r="L7" s="553"/>
      <c r="M7" s="553"/>
      <c r="N7" s="553"/>
      <c r="O7" s="553"/>
      <c r="P7" s="553"/>
      <c r="Q7" s="553"/>
      <c r="R7" s="553"/>
      <c r="S7" s="553"/>
      <c r="T7" s="553"/>
      <c r="U7" s="502"/>
    </row>
    <row r="8" spans="1:21" ht="15" customHeight="1">
      <c r="A8" s="35">
        <v>5</v>
      </c>
      <c r="B8" s="594" t="s">
        <v>55</v>
      </c>
      <c r="C8" s="63" t="s">
        <v>731</v>
      </c>
      <c r="D8" s="35"/>
      <c r="E8" s="35"/>
      <c r="F8" s="35"/>
      <c r="G8" s="35"/>
      <c r="H8" s="35"/>
      <c r="I8" s="35"/>
      <c r="J8" s="35"/>
      <c r="K8" s="553"/>
      <c r="L8" s="553"/>
      <c r="M8" s="553"/>
      <c r="N8" s="553"/>
      <c r="O8" s="553"/>
      <c r="P8" s="553"/>
      <c r="Q8" s="553"/>
      <c r="R8" s="553"/>
      <c r="S8" s="553"/>
      <c r="T8" s="553"/>
      <c r="U8" s="502"/>
    </row>
    <row r="9" spans="1:21" ht="15" customHeight="1">
      <c r="A9" s="35">
        <v>6</v>
      </c>
      <c r="B9" s="594" t="s">
        <v>49</v>
      </c>
      <c r="C9" s="63"/>
      <c r="D9" s="35"/>
      <c r="E9" s="35"/>
      <c r="F9" s="35"/>
      <c r="G9" s="35"/>
      <c r="H9" s="35"/>
      <c r="I9" s="35"/>
      <c r="J9" s="35"/>
      <c r="K9" s="553"/>
      <c r="L9" s="553"/>
      <c r="M9" s="553"/>
      <c r="N9" s="553"/>
      <c r="O9" s="553"/>
      <c r="P9" s="553"/>
      <c r="Q9" s="553"/>
      <c r="R9" s="553"/>
      <c r="S9" s="553"/>
      <c r="T9" s="553"/>
      <c r="U9" s="502"/>
    </row>
    <row r="10" spans="1:21" ht="15" customHeight="1">
      <c r="A10" s="35">
        <v>7</v>
      </c>
      <c r="B10" s="594" t="s">
        <v>50</v>
      </c>
      <c r="C10" s="63"/>
      <c r="D10" s="35"/>
      <c r="E10" s="35"/>
      <c r="F10" s="35"/>
      <c r="G10" s="35"/>
      <c r="H10" s="35"/>
      <c r="I10" s="35"/>
      <c r="J10" s="35"/>
      <c r="K10" s="553"/>
      <c r="L10" s="553"/>
      <c r="M10" s="553"/>
      <c r="N10" s="553"/>
      <c r="O10" s="553"/>
      <c r="P10" s="553"/>
      <c r="Q10" s="553"/>
      <c r="R10" s="553"/>
      <c r="S10" s="553"/>
      <c r="T10" s="553"/>
      <c r="U10" s="502"/>
    </row>
    <row r="11" spans="1:21" ht="15" customHeight="1">
      <c r="A11" s="35">
        <v>8</v>
      </c>
      <c r="B11" s="594" t="s">
        <v>51</v>
      </c>
      <c r="C11" s="63"/>
      <c r="D11" s="35"/>
      <c r="E11" s="35"/>
      <c r="F11" s="35"/>
      <c r="G11" s="35"/>
      <c r="H11" s="35"/>
      <c r="I11" s="35"/>
      <c r="J11" s="35"/>
      <c r="K11" s="550"/>
      <c r="L11" s="9"/>
      <c r="M11" s="9"/>
      <c r="N11" s="9"/>
      <c r="O11" s="9"/>
      <c r="P11" s="9"/>
      <c r="Q11" s="9"/>
      <c r="R11" s="9"/>
      <c r="S11" s="9"/>
      <c r="T11" s="9"/>
      <c r="U11" s="502"/>
    </row>
    <row r="12" spans="1:21" ht="15" customHeight="1">
      <c r="A12" s="35">
        <v>9</v>
      </c>
      <c r="B12" s="594" t="s">
        <v>52</v>
      </c>
      <c r="C12" s="63"/>
      <c r="D12" s="35"/>
      <c r="E12" s="35"/>
      <c r="F12" s="35"/>
      <c r="G12" s="35"/>
      <c r="H12" s="35"/>
      <c r="I12" s="35"/>
      <c r="J12" s="35"/>
      <c r="K12" s="550"/>
      <c r="L12" s="9"/>
      <c r="M12" s="9"/>
      <c r="N12" s="9"/>
      <c r="O12" s="9"/>
      <c r="P12" s="9"/>
      <c r="Q12" s="9"/>
      <c r="R12" s="9"/>
      <c r="S12" s="9"/>
      <c r="T12" s="9"/>
      <c r="U12" s="502"/>
    </row>
    <row r="13" spans="1:21" ht="15" customHeight="1" thickBot="1">
      <c r="A13" s="35">
        <v>10</v>
      </c>
      <c r="B13" s="594" t="s">
        <v>53</v>
      </c>
      <c r="C13" s="64"/>
      <c r="D13" s="35"/>
      <c r="E13" s="35"/>
      <c r="F13" s="35"/>
      <c r="G13" s="35"/>
      <c r="H13" s="35"/>
      <c r="I13" s="35"/>
      <c r="J13" s="35"/>
      <c r="K13" s="551"/>
      <c r="L13" s="9"/>
      <c r="M13" s="9"/>
      <c r="N13" s="9"/>
      <c r="O13" s="9"/>
      <c r="P13" s="9"/>
      <c r="Q13" s="9"/>
      <c r="R13" s="9"/>
      <c r="S13" s="9"/>
      <c r="T13" s="9"/>
      <c r="U13" s="502"/>
    </row>
    <row r="14" spans="1:21">
      <c r="A14" s="35"/>
      <c r="B14" s="35"/>
      <c r="C14" s="35"/>
      <c r="D14" s="35"/>
      <c r="E14" s="35"/>
      <c r="F14" s="35"/>
      <c r="G14" s="35"/>
      <c r="H14" s="35"/>
      <c r="I14" s="35"/>
      <c r="J14" s="35"/>
      <c r="K14" s="552"/>
      <c r="L14" s="9"/>
      <c r="M14" s="9"/>
      <c r="N14" s="9"/>
      <c r="O14" s="9"/>
      <c r="P14" s="9"/>
      <c r="Q14" s="9"/>
      <c r="R14" s="9"/>
      <c r="S14" s="9"/>
      <c r="T14" s="9"/>
    </row>
    <row r="15" spans="1:21" s="6" customFormat="1" ht="17.25" hidden="1">
      <c r="A15" s="176" t="s">
        <v>104</v>
      </c>
      <c r="B15" s="35"/>
      <c r="C15" s="35"/>
      <c r="D15" s="35"/>
      <c r="E15" s="35"/>
      <c r="F15" s="35"/>
      <c r="G15" s="35"/>
      <c r="H15" s="35"/>
      <c r="I15" s="35"/>
      <c r="J15" s="35"/>
      <c r="K15" s="9"/>
      <c r="L15" s="9"/>
      <c r="M15" s="9"/>
      <c r="N15" s="9"/>
      <c r="O15" s="9"/>
      <c r="P15" s="9"/>
      <c r="Q15" s="9"/>
      <c r="R15" s="9"/>
      <c r="S15" s="9"/>
      <c r="T15" s="9"/>
    </row>
    <row r="16" spans="1:21" s="6" customFormat="1" ht="14.25" hidden="1">
      <c r="A16" s="177" t="s">
        <v>344</v>
      </c>
      <c r="B16" s="181"/>
      <c r="C16" s="178"/>
      <c r="D16" s="178"/>
      <c r="E16" s="178"/>
      <c r="F16" s="178"/>
      <c r="G16" s="35"/>
      <c r="H16" s="35"/>
      <c r="I16" s="35"/>
      <c r="J16" s="35"/>
    </row>
    <row r="17" spans="1:10" s="6" customFormat="1" ht="14.25" hidden="1" thickBot="1">
      <c r="A17" s="35"/>
      <c r="B17" s="13" t="s">
        <v>231</v>
      </c>
      <c r="C17" s="340" t="s">
        <v>233</v>
      </c>
      <c r="D17" s="341" t="s">
        <v>309</v>
      </c>
      <c r="E17" s="35"/>
      <c r="F17" s="35"/>
      <c r="G17" s="35"/>
      <c r="H17" s="35"/>
      <c r="I17" s="35"/>
      <c r="J17" s="35"/>
    </row>
    <row r="18" spans="1:10" s="6" customFormat="1" hidden="1">
      <c r="A18" s="38">
        <v>1</v>
      </c>
      <c r="B18" s="1" t="s">
        <v>101</v>
      </c>
      <c r="C18" s="595"/>
      <c r="D18" s="596"/>
      <c r="E18" s="35" t="s">
        <v>359</v>
      </c>
      <c r="F18" s="35"/>
      <c r="G18" s="35"/>
      <c r="H18" s="35"/>
      <c r="I18" s="35"/>
      <c r="J18" s="35"/>
    </row>
    <row r="19" spans="1:10" s="6" customFormat="1" hidden="1">
      <c r="A19" s="38">
        <v>2</v>
      </c>
      <c r="B19" s="1" t="s">
        <v>102</v>
      </c>
      <c r="C19" s="597"/>
      <c r="D19" s="598"/>
      <c r="E19" s="35" t="s">
        <v>359</v>
      </c>
      <c r="F19" s="35"/>
      <c r="G19" s="35"/>
      <c r="H19" s="35"/>
      <c r="I19" s="35"/>
      <c r="J19" s="35"/>
    </row>
    <row r="20" spans="1:10" ht="14.25" hidden="1" thickBot="1">
      <c r="A20" s="38">
        <v>3</v>
      </c>
      <c r="B20" s="1" t="s">
        <v>103</v>
      </c>
      <c r="C20" s="599"/>
      <c r="D20" s="600"/>
      <c r="E20" s="35" t="s">
        <v>359</v>
      </c>
      <c r="F20" s="35"/>
      <c r="G20" s="35"/>
      <c r="H20" s="35"/>
      <c r="I20" s="35"/>
      <c r="J20" s="35"/>
    </row>
    <row r="21" spans="1:10" hidden="1">
      <c r="A21" s="35"/>
      <c r="B21" s="529" t="s">
        <v>625</v>
      </c>
      <c r="C21" s="35"/>
      <c r="D21" s="35"/>
      <c r="E21" s="35"/>
      <c r="F21" s="35"/>
      <c r="G21" s="35"/>
      <c r="H21" s="35"/>
      <c r="I21" s="35"/>
      <c r="J21" s="35"/>
    </row>
    <row r="22" spans="1:10" s="6" customFormat="1" hidden="1">
      <c r="A22" s="35"/>
      <c r="B22" s="35"/>
      <c r="C22" s="35"/>
      <c r="D22" s="35"/>
      <c r="E22" s="35"/>
      <c r="F22" s="35"/>
      <c r="G22" s="35"/>
      <c r="H22" s="35"/>
      <c r="I22" s="35"/>
      <c r="J22" s="35"/>
    </row>
    <row r="23" spans="1:10" ht="17.25" hidden="1">
      <c r="A23" s="176" t="s">
        <v>450</v>
      </c>
      <c r="B23" s="35"/>
      <c r="C23" s="35"/>
      <c r="D23" s="35"/>
      <c r="E23" s="35"/>
      <c r="F23" s="35"/>
      <c r="G23" s="35"/>
      <c r="H23" s="35"/>
      <c r="I23" s="35"/>
      <c r="J23" s="35"/>
    </row>
    <row r="24" spans="1:10" s="6" customFormat="1" ht="13.5" hidden="1" customHeight="1">
      <c r="A24" s="629" t="s">
        <v>453</v>
      </c>
      <c r="B24" s="629"/>
      <c r="C24" s="629"/>
      <c r="D24" s="629"/>
      <c r="E24" s="629"/>
      <c r="F24" s="629"/>
      <c r="G24" s="629"/>
      <c r="H24" s="629"/>
      <c r="I24" s="629"/>
      <c r="J24" s="629"/>
    </row>
    <row r="25" spans="1:10" s="6" customFormat="1" ht="13.5" hidden="1" customHeight="1">
      <c r="A25" s="629"/>
      <c r="B25" s="629"/>
      <c r="C25" s="629"/>
      <c r="D25" s="629"/>
      <c r="E25" s="629"/>
      <c r="F25" s="629"/>
      <c r="G25" s="629"/>
      <c r="H25" s="629"/>
      <c r="I25" s="629"/>
      <c r="J25" s="629"/>
    </row>
    <row r="26" spans="1:10" s="6" customFormat="1" ht="13.5" hidden="1" customHeight="1">
      <c r="A26" s="179" t="s">
        <v>451</v>
      </c>
      <c r="B26" s="178"/>
      <c r="C26" s="178"/>
      <c r="D26" s="178"/>
      <c r="E26" s="178"/>
      <c r="F26" s="178"/>
      <c r="G26" s="35"/>
      <c r="H26" s="35"/>
      <c r="I26" s="35"/>
      <c r="J26" s="35"/>
    </row>
    <row r="27" spans="1:10" s="6" customFormat="1" ht="13.5" hidden="1" customHeight="1">
      <c r="A27" s="179"/>
      <c r="B27" s="178"/>
      <c r="C27" s="178"/>
      <c r="D27" s="178"/>
      <c r="E27" s="178"/>
      <c r="F27" s="178"/>
      <c r="G27" s="35"/>
      <c r="H27" s="35"/>
      <c r="I27" s="35"/>
      <c r="J27" s="35"/>
    </row>
    <row r="28" spans="1:10" s="6" customFormat="1" hidden="1">
      <c r="A28" s="180" t="s">
        <v>302</v>
      </c>
      <c r="B28" s="35"/>
      <c r="C28" s="182"/>
      <c r="D28" s="182"/>
      <c r="E28" s="182"/>
      <c r="F28" s="182"/>
      <c r="G28" s="35"/>
      <c r="H28" s="35"/>
      <c r="I28" s="35"/>
      <c r="J28" s="35"/>
    </row>
    <row r="29" spans="1:10" s="6" customFormat="1" ht="14.25" hidden="1" thickBot="1">
      <c r="A29" s="180"/>
      <c r="B29" s="342" t="s">
        <v>452</v>
      </c>
      <c r="C29" s="625" t="s">
        <v>229</v>
      </c>
      <c r="D29" s="625"/>
      <c r="E29" s="625"/>
      <c r="F29" s="625"/>
      <c r="G29" s="625"/>
      <c r="H29" s="625"/>
      <c r="I29" s="625"/>
      <c r="J29" s="35"/>
    </row>
    <row r="30" spans="1:10" s="6" customFormat="1" ht="13.5" hidden="1" customHeight="1">
      <c r="A30" s="180"/>
      <c r="B30" s="343" t="s">
        <v>304</v>
      </c>
      <c r="C30" s="626" t="str">
        <f>INDEX(発注者入力シート!$L$41:$T$48,MATCH(発注者入力シート!C20,発注者入力シート!$N$41:$N$48,0),4)</f>
        <v>　○企業の工事成績評定点　（様式-２-１、様式-２-２）</v>
      </c>
      <c r="D30" s="627"/>
      <c r="E30" s="627"/>
      <c r="F30" s="627"/>
      <c r="G30" s="627"/>
      <c r="H30" s="627"/>
      <c r="I30" s="628"/>
      <c r="J30" s="35"/>
    </row>
    <row r="31" spans="1:10" s="6" customFormat="1" ht="13.5" hidden="1" customHeight="1">
      <c r="A31" s="180"/>
      <c r="B31" s="174"/>
      <c r="C31" s="626" t="str">
        <f>INDEX(発注者入力シート!$L$41:$T$48,MATCH(発注者入力シート!C21,発注者入力シート!$N$41:$N$48,0),4)</f>
        <v>表３【企業】評価項目の着色セルに項目を記入した場合、ここに記載文を直接入力！</v>
      </c>
      <c r="D31" s="627"/>
      <c r="E31" s="627"/>
      <c r="F31" s="627"/>
      <c r="G31" s="627"/>
      <c r="H31" s="627"/>
      <c r="I31" s="628"/>
      <c r="J31" s="35"/>
    </row>
    <row r="32" spans="1:10" s="6" customFormat="1" ht="13.5" hidden="1" customHeight="1">
      <c r="A32" s="180"/>
      <c r="B32" s="174"/>
      <c r="C32" s="626" t="str">
        <f>INDEX(発注者入力シート!$L$41:$T$48,MATCH(発注者入力シート!C22,発注者入力シート!$N$41:$N$48,0),4)</f>
        <v>表３【企業】評価項目の着色セルに項目を記入した場合、ここに記載文を直接入力！</v>
      </c>
      <c r="D32" s="627"/>
      <c r="E32" s="627"/>
      <c r="F32" s="627"/>
      <c r="G32" s="627"/>
      <c r="H32" s="627"/>
      <c r="I32" s="628"/>
      <c r="J32" s="35"/>
    </row>
    <row r="33" spans="1:10" s="6" customFormat="1" hidden="1">
      <c r="A33" s="180"/>
      <c r="B33" s="174"/>
      <c r="C33" s="626" t="str">
        <f>INDEX(発注者入力シート!$L$41:$T$48,MATCH(発注者入力シート!C23,発注者入力シート!$N$41:$N$48,0),4)</f>
        <v>表３【企業】評価項目の着色セルに項目を記入した場合、ここに記載文を直接入力！</v>
      </c>
      <c r="D33" s="627"/>
      <c r="E33" s="627"/>
      <c r="F33" s="627"/>
      <c r="G33" s="627"/>
      <c r="H33" s="627"/>
      <c r="I33" s="628"/>
      <c r="J33" s="35"/>
    </row>
    <row r="34" spans="1:10" s="6" customFormat="1" ht="14.25" hidden="1" thickBot="1">
      <c r="A34" s="180"/>
      <c r="B34" s="175"/>
      <c r="C34" s="626" t="str">
        <f>INDEX(発注者入力シート!$L$41:$T$48,MATCH(発注者入力シート!C24,発注者入力シート!$N$41:$N$48,0),4)</f>
        <v>表３【企業】評価項目の着色セルに項目を記入した場合、ここに記載文を直接入力！</v>
      </c>
      <c r="D34" s="627"/>
      <c r="E34" s="627"/>
      <c r="F34" s="627"/>
      <c r="G34" s="627"/>
      <c r="H34" s="627"/>
      <c r="I34" s="628"/>
      <c r="J34" s="35"/>
    </row>
    <row r="35" spans="1:10" s="6" customFormat="1" hidden="1">
      <c r="A35" s="180"/>
      <c r="B35" s="183"/>
      <c r="C35" s="183"/>
      <c r="D35" s="183"/>
      <c r="E35" s="183"/>
      <c r="F35" s="183"/>
      <c r="G35" s="183"/>
      <c r="H35" s="183"/>
      <c r="I35" s="183"/>
      <c r="J35" s="35"/>
    </row>
    <row r="36" spans="1:10" s="6" customFormat="1" hidden="1">
      <c r="A36" s="180" t="s">
        <v>644</v>
      </c>
      <c r="B36" s="182"/>
      <c r="C36" s="180"/>
      <c r="D36" s="182"/>
      <c r="E36" s="182"/>
      <c r="F36" s="182"/>
      <c r="G36" s="35"/>
      <c r="H36" s="35"/>
      <c r="I36" s="35"/>
      <c r="J36" s="35"/>
    </row>
    <row r="37" spans="1:10" s="6" customFormat="1" ht="14.25" hidden="1" thickBot="1">
      <c r="A37" s="180"/>
      <c r="B37" s="342" t="s">
        <v>452</v>
      </c>
      <c r="C37" s="625" t="s">
        <v>229</v>
      </c>
      <c r="D37" s="625"/>
      <c r="E37" s="625"/>
      <c r="F37" s="625"/>
      <c r="G37" s="625"/>
      <c r="H37" s="625"/>
      <c r="I37" s="625"/>
      <c r="J37" s="35"/>
    </row>
    <row r="38" spans="1:10" s="6" customFormat="1" ht="13.5" hidden="1" customHeight="1">
      <c r="A38" s="180"/>
      <c r="B38" s="343" t="s">
        <v>304</v>
      </c>
      <c r="C38" s="626" t="str">
        <f>INDEX(発注者入力シート!$L$56:$T$79,MATCH(発注者入力シート!C29,発注者入力シート!$N$56:$N$79,0),4)</f>
        <v>　○防災協定の締結実績　（様式-３）</v>
      </c>
      <c r="D38" s="627"/>
      <c r="E38" s="627"/>
      <c r="F38" s="627"/>
      <c r="G38" s="627"/>
      <c r="H38" s="627"/>
      <c r="I38" s="628"/>
      <c r="J38" s="35"/>
    </row>
    <row r="39" spans="1:10" s="6" customFormat="1" ht="13.5" hidden="1" customHeight="1">
      <c r="A39" s="180"/>
      <c r="B39" s="174" t="s">
        <v>304</v>
      </c>
      <c r="C39" s="626" t="str">
        <f>INDEX(発注者入力シート!$L$56:$T$79,MATCH(発注者入力シート!C30,発注者入力シート!$N$56:$N$79,0),4)</f>
        <v>　○家畜伝染病防疫協定の締結実績　（様式-４）</v>
      </c>
      <c r="D39" s="627"/>
      <c r="E39" s="627"/>
      <c r="F39" s="627"/>
      <c r="G39" s="627"/>
      <c r="H39" s="627"/>
      <c r="I39" s="628"/>
      <c r="J39" s="35"/>
    </row>
    <row r="40" spans="1:10" s="6" customFormat="1" ht="13.5" hidden="1" customHeight="1">
      <c r="A40" s="180"/>
      <c r="B40" s="174" t="s">
        <v>304</v>
      </c>
      <c r="C40" s="626" t="str">
        <f>INDEX(発注者入力シート!$L$56:$T$79,MATCH(発注者入力シート!C31,発注者入力シート!$N$56:$N$79,0),4)</f>
        <v>　○県管理公共土木施設に関する維持管理業務または海岸漂着物の回収業務の契約実績　（様式-５）</v>
      </c>
      <c r="D40" s="627"/>
      <c r="E40" s="627"/>
      <c r="F40" s="627"/>
      <c r="G40" s="627"/>
      <c r="H40" s="627"/>
      <c r="I40" s="628"/>
      <c r="J40" s="35"/>
    </row>
    <row r="41" spans="1:10" s="6" customFormat="1" ht="13.5" hidden="1" customHeight="1">
      <c r="A41" s="180"/>
      <c r="B41" s="174" t="s">
        <v>304</v>
      </c>
      <c r="C41" s="626" t="str">
        <f>INDEX(発注者入力シート!$L$56:$T$79,MATCH(発注者入力シート!C32,発注者入力シート!$N$56:$N$79,0),4)</f>
        <v>　○県管理道路・空港を含む除雪業務の契約実績　（様式-６）</v>
      </c>
      <c r="D41" s="627"/>
      <c r="E41" s="627"/>
      <c r="F41" s="627"/>
      <c r="G41" s="627"/>
      <c r="H41" s="627"/>
      <c r="I41" s="628"/>
      <c r="J41" s="35"/>
    </row>
    <row r="42" spans="1:10" s="6" customFormat="1" ht="13.5" hidden="1" customHeight="1">
      <c r="A42" s="180"/>
      <c r="B42" s="174" t="s">
        <v>304</v>
      </c>
      <c r="C42" s="626" t="str">
        <f>INDEX(発注者入力シート!$L$56:$T$79,MATCH(発注者入力シート!C33,発注者入力シート!$N$56:$N$79,0),4)</f>
        <v>　○ボランティア活動等への参加実績　（様式-７）</v>
      </c>
      <c r="D42" s="627"/>
      <c r="E42" s="627"/>
      <c r="F42" s="627"/>
      <c r="G42" s="627"/>
      <c r="H42" s="627"/>
      <c r="I42" s="628"/>
      <c r="J42" s="35"/>
    </row>
    <row r="43" spans="1:10" s="6" customFormat="1" ht="13.5" hidden="1" customHeight="1">
      <c r="A43" s="180"/>
      <c r="B43" s="174" t="s">
        <v>304</v>
      </c>
      <c r="C43" s="626" t="str">
        <f>INDEX(発注者入力シート!$L$56:$T$79,MATCH(発注者入力シート!C34,発注者入力シート!$N$56:$N$79,0),4)</f>
        <v>　○労働福祉関連の状況(b 育児・介護休業に関する制度)　（様式-８）</v>
      </c>
      <c r="D43" s="627"/>
      <c r="E43" s="627"/>
      <c r="F43" s="627"/>
      <c r="G43" s="627"/>
      <c r="H43" s="627"/>
      <c r="I43" s="628"/>
      <c r="J43" s="35"/>
    </row>
    <row r="44" spans="1:10" s="6" customFormat="1" ht="13.5" hidden="1" customHeight="1">
      <c r="A44" s="180"/>
      <c r="B44" s="174" t="s">
        <v>304</v>
      </c>
      <c r="C44" s="626" t="str">
        <f>INDEX(発注者入力シート!$L$56:$T$79,MATCH(発注者入力シート!C35,発注者入力シート!$N$56:$N$79,0),4)</f>
        <v>　○育児・介護休業に関する制度　チェック表　（様式-９）</v>
      </c>
      <c r="D44" s="627"/>
      <c r="E44" s="627"/>
      <c r="F44" s="627"/>
      <c r="G44" s="627"/>
      <c r="H44" s="627"/>
      <c r="I44" s="628"/>
      <c r="J44" s="35"/>
    </row>
    <row r="45" spans="1:10" s="6" customFormat="1" ht="13.5" hidden="1" customHeight="1">
      <c r="A45" s="180"/>
      <c r="B45" s="174"/>
      <c r="C45" s="626" t="str">
        <f>INDEX(発注者入力シート!$L$56:$T$79,MATCH(発注者入力シート!C36,発注者入力シート!$N$56:$N$79,0),4)</f>
        <v>表３【地域貢献・その他】評価項目の着色セルに項目を記入した場合、ここに記載文を直接入力！</v>
      </c>
      <c r="D45" s="627"/>
      <c r="E45" s="627"/>
      <c r="F45" s="627"/>
      <c r="G45" s="627"/>
      <c r="H45" s="627"/>
      <c r="I45" s="628"/>
      <c r="J45" s="35"/>
    </row>
    <row r="46" spans="1:10" s="6" customFormat="1" hidden="1">
      <c r="A46" s="180"/>
      <c r="B46" s="174"/>
      <c r="C46" s="626" t="str">
        <f>INDEX(発注者入力シート!$L$56:$T$79,MATCH(発注者入力シート!C37,発注者入力シート!$N$56:$N$79,0),4)</f>
        <v>表３【地域貢献・その他】評価項目の着色セルに項目を記入した場合、ここに記載文を直接入力！</v>
      </c>
      <c r="D46" s="627"/>
      <c r="E46" s="627"/>
      <c r="F46" s="627"/>
      <c r="G46" s="627"/>
      <c r="H46" s="627"/>
      <c r="I46" s="628"/>
      <c r="J46" s="35"/>
    </row>
    <row r="47" spans="1:10" s="6" customFormat="1" ht="14.25" hidden="1" thickBot="1">
      <c r="A47" s="180"/>
      <c r="B47" s="175"/>
      <c r="C47" s="626" t="str">
        <f>INDEX(発注者入力シート!$L$56:$T$79,MATCH(発注者入力シート!C38,発注者入力シート!$N$56:$N$79,0),4)</f>
        <v>表３【地域貢献・その他】評価項目の着色セルに項目を記入した場合、ここに記載文を直接入力！</v>
      </c>
      <c r="D47" s="627"/>
      <c r="E47" s="627"/>
      <c r="F47" s="627"/>
      <c r="G47" s="627"/>
      <c r="H47" s="627"/>
      <c r="I47" s="628"/>
      <c r="J47" s="35"/>
    </row>
    <row r="48" spans="1:10" s="6" customFormat="1" hidden="1">
      <c r="A48" s="180"/>
      <c r="B48" s="183"/>
      <c r="C48" s="183"/>
      <c r="D48" s="183"/>
      <c r="E48" s="183"/>
      <c r="F48" s="183"/>
      <c r="G48" s="183"/>
      <c r="H48" s="183"/>
      <c r="I48" s="183"/>
      <c r="J48" s="35"/>
    </row>
    <row r="49" spans="1:10" s="6" customFormat="1" hidden="1">
      <c r="A49" s="180" t="str">
        <f>CONCATENATE("＜配置予定技術者① ：",C18,"&gt;""")</f>
        <v>＜配置予定技術者① ：&gt;"</v>
      </c>
      <c r="B49" s="182"/>
      <c r="C49" s="180"/>
      <c r="D49" s="182"/>
      <c r="E49" s="182"/>
      <c r="F49" s="182"/>
      <c r="G49" s="35"/>
      <c r="H49" s="35"/>
      <c r="I49" s="35"/>
      <c r="J49" s="35"/>
    </row>
    <row r="50" spans="1:10" s="6" customFormat="1" ht="14.25" hidden="1" thickBot="1">
      <c r="A50" s="180"/>
      <c r="B50" s="342" t="s">
        <v>452</v>
      </c>
      <c r="C50" s="633" t="s">
        <v>229</v>
      </c>
      <c r="D50" s="633"/>
      <c r="E50" s="633"/>
      <c r="F50" s="633"/>
      <c r="G50" s="633"/>
      <c r="H50" s="633"/>
      <c r="I50" s="634"/>
      <c r="J50" s="35"/>
    </row>
    <row r="51" spans="1:10" s="6" customFormat="1" hidden="1">
      <c r="A51" s="180"/>
      <c r="B51" s="343"/>
      <c r="C51" s="631" t="str">
        <f>INDEX(発注者入力シート!$L$49:$T$55,MATCH(発注者入力シート!C25,発注者入力シート!$N$49:$N$55,0),4)</f>
        <v>表３【技術者】評価項目の着色セルに項目を記入した場合、ここに記載文を直接入力！</v>
      </c>
      <c r="D51" s="632"/>
      <c r="E51" s="632"/>
      <c r="F51" s="632"/>
      <c r="G51" s="632"/>
      <c r="H51" s="632"/>
      <c r="I51" s="632"/>
      <c r="J51" s="35"/>
    </row>
    <row r="52" spans="1:10" s="6" customFormat="1" hidden="1">
      <c r="A52" s="180"/>
      <c r="B52" s="174"/>
      <c r="C52" s="631" t="str">
        <f>INDEX(発注者入力シート!$L$49:$T$55,MATCH(発注者入力シート!C26,発注者入力シート!$N$49:$N$55,0),4)</f>
        <v>表３【技術者】評価項目の着色セルに項目を記入した場合、ここに記載文を直接入力！</v>
      </c>
      <c r="D52" s="632"/>
      <c r="E52" s="632"/>
      <c r="F52" s="632"/>
      <c r="G52" s="632"/>
      <c r="H52" s="632"/>
      <c r="I52" s="632"/>
      <c r="J52" s="35"/>
    </row>
    <row r="53" spans="1:10" s="6" customFormat="1" hidden="1">
      <c r="A53" s="180"/>
      <c r="B53" s="174"/>
      <c r="C53" s="635" t="str">
        <f>INDEX(発注者入力シート!$L$49:$T$55,MATCH(発注者入力シート!C27,発注者入力シート!$N$49:$N$55,0),4)</f>
        <v>表３【技術者】評価項目の着色セルに項目を記入した場合、ここに記載文を直接入力！</v>
      </c>
      <c r="D53" s="616"/>
      <c r="E53" s="616"/>
      <c r="F53" s="616"/>
      <c r="G53" s="616"/>
      <c r="H53" s="616"/>
      <c r="I53" s="616"/>
      <c r="J53" s="35"/>
    </row>
    <row r="54" spans="1:10" s="6" customFormat="1" ht="14.25" hidden="1" thickBot="1">
      <c r="A54" s="180"/>
      <c r="B54" s="175"/>
      <c r="C54" s="631" t="str">
        <f>INDEX(発注者入力シート!$L$49:$T$55,MATCH(発注者入力シート!C28,発注者入力シート!$N$49:$N$55,0),4)</f>
        <v>表３【技術者】評価項目の着色セルに項目を記入した場合、ここに記載文を直接入力！</v>
      </c>
      <c r="D54" s="632"/>
      <c r="E54" s="632"/>
      <c r="F54" s="632"/>
      <c r="G54" s="632"/>
      <c r="H54" s="632"/>
      <c r="I54" s="632"/>
      <c r="J54" s="35"/>
    </row>
    <row r="55" spans="1:10" s="6" customFormat="1" hidden="1">
      <c r="A55" s="180"/>
      <c r="B55" s="182"/>
      <c r="C55" s="180"/>
      <c r="D55" s="182"/>
      <c r="E55" s="182"/>
      <c r="F55" s="182"/>
      <c r="G55" s="35"/>
      <c r="H55" s="35"/>
      <c r="I55" s="35"/>
      <c r="J55" s="35"/>
    </row>
    <row r="56" spans="1:10" s="6" customFormat="1" hidden="1">
      <c r="A56" s="180" t="str">
        <f>CONCATENATE("＜配置予定技術者② ：",C19,"&gt;""")</f>
        <v>＜配置予定技術者② ：&gt;"</v>
      </c>
      <c r="B56" s="182"/>
      <c r="C56" s="180"/>
      <c r="D56" s="182"/>
      <c r="E56" s="182"/>
      <c r="F56" s="182"/>
      <c r="G56" s="35"/>
      <c r="H56" s="35"/>
      <c r="I56" s="35"/>
      <c r="J56" s="35"/>
    </row>
    <row r="57" spans="1:10" s="6" customFormat="1" ht="14.25" hidden="1" thickBot="1">
      <c r="A57" s="180"/>
      <c r="B57" s="342" t="s">
        <v>452</v>
      </c>
      <c r="C57" s="633" t="s">
        <v>229</v>
      </c>
      <c r="D57" s="633"/>
      <c r="E57" s="633"/>
      <c r="F57" s="633"/>
      <c r="G57" s="633"/>
      <c r="H57" s="633"/>
      <c r="I57" s="634"/>
      <c r="J57" s="35"/>
    </row>
    <row r="58" spans="1:10" s="6" customFormat="1" hidden="1">
      <c r="A58" s="180"/>
      <c r="B58" s="343"/>
      <c r="C58" s="631" t="str">
        <f>C51</f>
        <v>表３【技術者】評価項目の着色セルに項目を記入した場合、ここに記載文を直接入力！</v>
      </c>
      <c r="D58" s="632"/>
      <c r="E58" s="632"/>
      <c r="F58" s="632"/>
      <c r="G58" s="632"/>
      <c r="H58" s="632"/>
      <c r="I58" s="632"/>
      <c r="J58" s="35"/>
    </row>
    <row r="59" spans="1:10" s="6" customFormat="1" hidden="1">
      <c r="A59" s="180"/>
      <c r="B59" s="174"/>
      <c r="C59" s="631" t="str">
        <f>C52</f>
        <v>表３【技術者】評価項目の着色セルに項目を記入した場合、ここに記載文を直接入力！</v>
      </c>
      <c r="D59" s="632"/>
      <c r="E59" s="632"/>
      <c r="F59" s="632"/>
      <c r="G59" s="632"/>
      <c r="H59" s="632"/>
      <c r="I59" s="632"/>
      <c r="J59" s="35"/>
    </row>
    <row r="60" spans="1:10" s="6" customFormat="1" hidden="1">
      <c r="A60" s="180"/>
      <c r="B60" s="174"/>
      <c r="C60" s="631" t="str">
        <f>C53</f>
        <v>表３【技術者】評価項目の着色セルに項目を記入した場合、ここに記載文を直接入力！</v>
      </c>
      <c r="D60" s="632"/>
      <c r="E60" s="632"/>
      <c r="F60" s="632"/>
      <c r="G60" s="632"/>
      <c r="H60" s="632"/>
      <c r="I60" s="632"/>
      <c r="J60" s="35"/>
    </row>
    <row r="61" spans="1:10" s="6" customFormat="1" ht="14.25" hidden="1" thickBot="1">
      <c r="A61" s="180"/>
      <c r="B61" s="175"/>
      <c r="C61" s="631" t="str">
        <f>C54</f>
        <v>表３【技術者】評価項目の着色セルに項目を記入した場合、ここに記載文を直接入力！</v>
      </c>
      <c r="D61" s="632"/>
      <c r="E61" s="632"/>
      <c r="F61" s="632"/>
      <c r="G61" s="632"/>
      <c r="H61" s="632"/>
      <c r="I61" s="632"/>
      <c r="J61" s="35"/>
    </row>
    <row r="62" spans="1:10" s="6" customFormat="1" hidden="1">
      <c r="A62" s="180"/>
      <c r="B62" s="183"/>
      <c r="C62" s="184"/>
      <c r="D62" s="184"/>
      <c r="E62" s="184"/>
      <c r="F62" s="184"/>
      <c r="G62" s="184"/>
      <c r="H62" s="184"/>
      <c r="I62" s="184"/>
      <c r="J62" s="35"/>
    </row>
    <row r="63" spans="1:10" s="6" customFormat="1" hidden="1">
      <c r="A63" s="180" t="str">
        <f>CONCATENATE("＜配置予定技術者③ ：",C20,"&gt;""")</f>
        <v>＜配置予定技術者③ ：&gt;"</v>
      </c>
      <c r="B63" s="182"/>
      <c r="C63" s="180"/>
      <c r="D63" s="182"/>
      <c r="E63" s="182"/>
      <c r="F63" s="182"/>
      <c r="G63" s="35"/>
      <c r="H63" s="35"/>
      <c r="I63" s="35"/>
      <c r="J63" s="35"/>
    </row>
    <row r="64" spans="1:10" s="6" customFormat="1" ht="14.25" hidden="1" thickBot="1">
      <c r="A64" s="180"/>
      <c r="B64" s="342" t="s">
        <v>452</v>
      </c>
      <c r="C64" s="633" t="s">
        <v>229</v>
      </c>
      <c r="D64" s="633"/>
      <c r="E64" s="633"/>
      <c r="F64" s="633"/>
      <c r="G64" s="633"/>
      <c r="H64" s="633"/>
      <c r="I64" s="634"/>
      <c r="J64" s="35"/>
    </row>
    <row r="65" spans="1:10" s="6" customFormat="1" hidden="1">
      <c r="A65" s="180"/>
      <c r="B65" s="343"/>
      <c r="C65" s="630" t="str">
        <f>C58</f>
        <v>表３【技術者】評価項目の着色セルに項目を記入した場合、ここに記載文を直接入力！</v>
      </c>
      <c r="D65" s="630"/>
      <c r="E65" s="630"/>
      <c r="F65" s="630"/>
      <c r="G65" s="630"/>
      <c r="H65" s="630"/>
      <c r="I65" s="631"/>
      <c r="J65" s="35"/>
    </row>
    <row r="66" spans="1:10" s="6" customFormat="1" hidden="1">
      <c r="A66" s="180"/>
      <c r="B66" s="174"/>
      <c r="C66" s="630" t="str">
        <f t="shared" ref="C66:C68" si="0">C59</f>
        <v>表３【技術者】評価項目の着色セルに項目を記入した場合、ここに記載文を直接入力！</v>
      </c>
      <c r="D66" s="630"/>
      <c r="E66" s="630"/>
      <c r="F66" s="630"/>
      <c r="G66" s="630"/>
      <c r="H66" s="630"/>
      <c r="I66" s="631"/>
      <c r="J66" s="35"/>
    </row>
    <row r="67" spans="1:10" s="6" customFormat="1" hidden="1">
      <c r="A67" s="180"/>
      <c r="B67" s="174"/>
      <c r="C67" s="630" t="str">
        <f t="shared" si="0"/>
        <v>表３【技術者】評価項目の着色セルに項目を記入した場合、ここに記載文を直接入力！</v>
      </c>
      <c r="D67" s="630"/>
      <c r="E67" s="630"/>
      <c r="F67" s="630"/>
      <c r="G67" s="630"/>
      <c r="H67" s="630"/>
      <c r="I67" s="631"/>
      <c r="J67" s="35"/>
    </row>
    <row r="68" spans="1:10" s="6" customFormat="1" ht="14.25" hidden="1" thickBot="1">
      <c r="A68" s="180"/>
      <c r="B68" s="175"/>
      <c r="C68" s="630" t="str">
        <f t="shared" si="0"/>
        <v>表３【技術者】評価項目の着色セルに項目を記入した場合、ここに記載文を直接入力！</v>
      </c>
      <c r="D68" s="630"/>
      <c r="E68" s="630"/>
      <c r="F68" s="630"/>
      <c r="G68" s="630"/>
      <c r="H68" s="630"/>
      <c r="I68" s="631"/>
      <c r="J68" s="35"/>
    </row>
    <row r="69" spans="1:10" s="6" customFormat="1">
      <c r="A69" s="180"/>
      <c r="B69" s="182"/>
      <c r="C69" s="182"/>
      <c r="D69" s="182"/>
      <c r="E69" s="182"/>
      <c r="F69" s="182"/>
      <c r="G69" s="35"/>
      <c r="H69" s="35"/>
      <c r="I69" s="35"/>
      <c r="J69" s="35"/>
    </row>
    <row r="70" spans="1:10" s="6" customFormat="1">
      <c r="A70" s="185"/>
      <c r="B70" s="35"/>
      <c r="C70" s="35"/>
      <c r="D70" s="35"/>
      <c r="E70" s="35"/>
      <c r="F70" s="35"/>
      <c r="G70" s="35"/>
      <c r="H70" s="35"/>
      <c r="I70" s="35"/>
      <c r="J70" s="35"/>
    </row>
    <row r="71" spans="1:10" s="6" customFormat="1"/>
    <row r="72" spans="1:10">
      <c r="A72" s="6"/>
      <c r="B72" s="6"/>
    </row>
    <row r="73" spans="1:10" s="6" customFormat="1"/>
    <row r="74" spans="1:10" s="6" customFormat="1"/>
    <row r="75" spans="1:10" s="6" customFormat="1"/>
    <row r="76" spans="1:10" s="6" customFormat="1"/>
    <row r="77" spans="1:10" s="6" customFormat="1"/>
    <row r="78" spans="1:10" s="6" customFormat="1"/>
    <row r="79" spans="1:10" s="6" customFormat="1"/>
    <row r="80" spans="1:10" s="6" customFormat="1"/>
    <row r="81" spans="1:10">
      <c r="A81" s="6"/>
      <c r="B81" s="6"/>
    </row>
    <row r="82" spans="1:10" s="6" customFormat="1"/>
    <row r="83" spans="1:10" s="6" customFormat="1"/>
    <row r="84" spans="1:10" s="6" customFormat="1"/>
    <row r="85" spans="1:10" s="6" customFormat="1"/>
    <row r="86" spans="1:10" s="6" customFormat="1"/>
    <row r="87" spans="1:10" s="6" customFormat="1">
      <c r="J87" s="6" t="s">
        <v>654</v>
      </c>
    </row>
    <row r="88" spans="1:10" s="6" customFormat="1"/>
    <row r="89" spans="1:10" s="6" customFormat="1"/>
    <row r="90" spans="1:10" s="6" customFormat="1"/>
    <row r="91" spans="1:10" s="6" customFormat="1"/>
    <row r="92" spans="1:10" s="6" customFormat="1"/>
    <row r="93" spans="1:10">
      <c r="A93" s="6"/>
      <c r="B93" s="6"/>
    </row>
    <row r="94" spans="1:10" s="6" customFormat="1"/>
    <row r="95" spans="1:10" s="6" customFormat="1"/>
    <row r="96" spans="1:10" s="6" customFormat="1"/>
    <row r="97" spans="1:1" s="6" customFormat="1"/>
    <row r="98" spans="1:1" s="6" customFormat="1"/>
    <row r="99" spans="1:1" s="6" customFormat="1"/>
    <row r="100" spans="1:1" s="6" customFormat="1"/>
    <row r="101" spans="1:1" s="6" customFormat="1"/>
    <row r="102" spans="1:1">
      <c r="A102" s="6"/>
    </row>
    <row r="103" spans="1:1" s="6" customFormat="1"/>
    <row r="104" spans="1:1" s="6" customFormat="1"/>
    <row r="105" spans="1:1" s="6" customFormat="1"/>
    <row r="106" spans="1:1" s="6" customFormat="1"/>
    <row r="107" spans="1:1">
      <c r="A107" s="6"/>
    </row>
    <row r="108" spans="1:1" s="6" customFormat="1"/>
    <row r="109" spans="1:1" s="6" customFormat="1"/>
    <row r="110" spans="1:1" s="6" customFormat="1"/>
    <row r="111" spans="1:1" s="6" customFormat="1"/>
    <row r="112" spans="1:1" s="6" customFormat="1"/>
    <row r="113" spans="1:1" s="6" customFormat="1"/>
    <row r="114" spans="1:1" s="6" customFormat="1"/>
    <row r="115" spans="1:1" s="6" customFormat="1"/>
    <row r="116" spans="1:1" s="6" customFormat="1"/>
    <row r="117" spans="1:1" s="6" customFormat="1"/>
    <row r="118" spans="1:1" s="6" customFormat="1"/>
    <row r="119" spans="1:1">
      <c r="A119" s="6"/>
    </row>
    <row r="120" spans="1:1" s="6" customFormat="1"/>
    <row r="121" spans="1:1" s="6" customFormat="1"/>
    <row r="122" spans="1:1" s="6" customFormat="1"/>
    <row r="123" spans="1:1" s="6" customFormat="1"/>
    <row r="124" spans="1:1" s="6" customFormat="1"/>
    <row r="125" spans="1:1" s="6" customFormat="1"/>
    <row r="126" spans="1:1" s="6" customFormat="1"/>
    <row r="127" spans="1:1" s="6" customFormat="1"/>
    <row r="128" spans="1:1" s="6" customFormat="1"/>
    <row r="129" spans="1:1" s="6" customFormat="1"/>
    <row r="130" spans="1:1" s="6" customFormat="1"/>
    <row r="131" spans="1:1" s="6" customFormat="1"/>
    <row r="132" spans="1:1">
      <c r="A132" s="6"/>
    </row>
    <row r="133" spans="1:1" s="6" customFormat="1"/>
    <row r="134" spans="1:1" s="6" customFormat="1"/>
    <row r="135" spans="1:1" s="6" customFormat="1"/>
    <row r="136" spans="1:1" s="6" customFormat="1"/>
    <row r="137" spans="1:1" s="6" customFormat="1"/>
    <row r="138" spans="1:1" s="6" customFormat="1"/>
    <row r="139" spans="1:1" s="6" customFormat="1"/>
    <row r="140" spans="1:1" s="6" customFormat="1"/>
    <row r="141" spans="1:1" s="6" customFormat="1"/>
    <row r="142" spans="1:1" s="6" customFormat="1"/>
    <row r="143" spans="1:1" s="6" customFormat="1"/>
    <row r="144" spans="1:1" s="6" customFormat="1"/>
    <row r="145" spans="1:1">
      <c r="A145" s="6"/>
    </row>
    <row r="146" spans="1:1" s="6" customFormat="1"/>
    <row r="147" spans="1:1" s="6" customFormat="1"/>
    <row r="148" spans="1:1" s="6" customFormat="1"/>
    <row r="149" spans="1:1" s="6" customFormat="1"/>
    <row r="150" spans="1:1" s="6" customFormat="1"/>
    <row r="151" spans="1:1" s="6" customFormat="1"/>
    <row r="152" spans="1:1">
      <c r="A152" s="6"/>
    </row>
    <row r="153" spans="1:1" s="6" customFormat="1"/>
    <row r="154" spans="1:1" s="6" customFormat="1"/>
    <row r="155" spans="1:1" s="6" customFormat="1"/>
    <row r="156" spans="1:1" s="6" customFormat="1"/>
    <row r="157" spans="1:1" s="6" customFormat="1"/>
    <row r="158" spans="1:1" s="6" customFormat="1"/>
    <row r="159" spans="1:1">
      <c r="A159" s="6"/>
    </row>
    <row r="160" spans="1:1" s="6" customFormat="1"/>
    <row r="161" spans="1:1" s="6" customFormat="1"/>
    <row r="162" spans="1:1" s="6" customFormat="1"/>
    <row r="163" spans="1:1" s="6" customFormat="1"/>
    <row r="164" spans="1:1" s="6" customFormat="1"/>
    <row r="165" spans="1:1" s="6" customFormat="1"/>
    <row r="166" spans="1:1">
      <c r="A166" s="6"/>
    </row>
    <row r="167" spans="1:1" s="6" customFormat="1"/>
    <row r="168" spans="1:1" s="6" customFormat="1"/>
    <row r="169" spans="1:1" s="6" customFormat="1"/>
    <row r="170" spans="1:1" s="6" customFormat="1"/>
    <row r="171" spans="1:1">
      <c r="A171" s="6"/>
    </row>
    <row r="172" spans="1:1" s="6" customFormat="1"/>
    <row r="173" spans="1:1" s="6" customFormat="1"/>
    <row r="174" spans="1:1" s="6" customFormat="1"/>
    <row r="175" spans="1:1">
      <c r="A175" s="6"/>
    </row>
    <row r="176" spans="1:1" s="6" customFormat="1"/>
    <row r="177" spans="1:1" s="6" customFormat="1"/>
    <row r="178" spans="1:1" s="6" customFormat="1"/>
    <row r="179" spans="1:1" s="6" customFormat="1"/>
    <row r="180" spans="1:1" s="6" customFormat="1"/>
    <row r="181" spans="1:1">
      <c r="A181" s="6"/>
    </row>
    <row r="182" spans="1:1" s="6" customFormat="1"/>
    <row r="183" spans="1:1" s="6" customFormat="1"/>
    <row r="184" spans="1:1" s="6" customFormat="1"/>
    <row r="185" spans="1:1" s="6" customFormat="1"/>
    <row r="186" spans="1:1">
      <c r="A186" s="6"/>
    </row>
    <row r="187" spans="1:1" s="6" customFormat="1"/>
    <row r="188" spans="1:1" s="6" customFormat="1"/>
    <row r="189" spans="1:1" s="6" customFormat="1"/>
    <row r="190" spans="1:1" s="6" customFormat="1"/>
    <row r="191" spans="1:1" s="6" customFormat="1"/>
    <row r="192" spans="1:1">
      <c r="A192" s="6"/>
    </row>
    <row r="193" spans="1:1" s="6" customFormat="1"/>
    <row r="194" spans="1:1" s="6" customFormat="1"/>
    <row r="195" spans="1:1" s="6" customFormat="1"/>
    <row r="196" spans="1:1" s="6" customFormat="1"/>
    <row r="197" spans="1:1">
      <c r="A197" s="6"/>
    </row>
    <row r="198" spans="1:1" s="6" customFormat="1"/>
    <row r="199" spans="1:1" s="6" customFormat="1"/>
    <row r="200" spans="1:1" s="6" customFormat="1"/>
    <row r="201" spans="1:1" s="6" customFormat="1"/>
    <row r="202" spans="1:1">
      <c r="A202" s="6"/>
    </row>
    <row r="203" spans="1:1" s="6" customFormat="1"/>
    <row r="204" spans="1:1" s="6" customFormat="1"/>
    <row r="205" spans="1:1" s="6" customFormat="1"/>
    <row r="206" spans="1:1" s="6" customFormat="1"/>
    <row r="207" spans="1:1">
      <c r="A207" s="6"/>
    </row>
    <row r="208" spans="1:1" s="6" customFormat="1"/>
    <row r="209" spans="1:1" s="6" customFormat="1"/>
    <row r="210" spans="1:1" s="6" customFormat="1"/>
    <row r="211" spans="1:1">
      <c r="A211" s="6"/>
    </row>
    <row r="212" spans="1:1">
      <c r="A212" s="6"/>
    </row>
    <row r="213" spans="1:1">
      <c r="A213" s="6"/>
    </row>
    <row r="214" spans="1:1">
      <c r="A214" s="6"/>
    </row>
    <row r="215" spans="1:1">
      <c r="A215" s="6"/>
    </row>
  </sheetData>
  <mergeCells count="33">
    <mergeCell ref="C68:I68"/>
    <mergeCell ref="C50:I50"/>
    <mergeCell ref="C57:I57"/>
    <mergeCell ref="C64:I64"/>
    <mergeCell ref="C51:I51"/>
    <mergeCell ref="C52:I52"/>
    <mergeCell ref="C53:I53"/>
    <mergeCell ref="C58:I58"/>
    <mergeCell ref="C59:I59"/>
    <mergeCell ref="C60:I60"/>
    <mergeCell ref="C61:I61"/>
    <mergeCell ref="C65:I65"/>
    <mergeCell ref="C66:I66"/>
    <mergeCell ref="C40:I40"/>
    <mergeCell ref="C67:I67"/>
    <mergeCell ref="C54:I54"/>
    <mergeCell ref="C41:I41"/>
    <mergeCell ref="C42:I42"/>
    <mergeCell ref="C43:I43"/>
    <mergeCell ref="C44:I44"/>
    <mergeCell ref="C45:I45"/>
    <mergeCell ref="C46:I46"/>
    <mergeCell ref="C47:I47"/>
    <mergeCell ref="C33:I33"/>
    <mergeCell ref="C34:I34"/>
    <mergeCell ref="C37:I37"/>
    <mergeCell ref="C39:I39"/>
    <mergeCell ref="C38:I38"/>
    <mergeCell ref="C29:I29"/>
    <mergeCell ref="C30:I30"/>
    <mergeCell ref="C31:I31"/>
    <mergeCell ref="C32:I32"/>
    <mergeCell ref="A24:J25"/>
  </mergeCells>
  <phoneticPr fontId="2"/>
  <dataValidations count="1">
    <dataValidation type="list" showInputMessage="1" showErrorMessage="1" sqref="B30:B34 B38:B47 B51:B54 B58:B61 B65:B68">
      <formula1>企業回答1</formula1>
    </dataValidation>
  </dataValidations>
  <pageMargins left="0.70866141732283472" right="0.31496062992125984" top="0.55118110236220474" bottom="0.55118110236220474" header="0.31496062992125984" footer="0.31496062992125984"/>
  <pageSetup paperSize="9" scale="75" orientation="portrait"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theme="8"/>
    <pageSetUpPr fitToPage="1"/>
  </sheetPr>
  <dimension ref="A1:U59"/>
  <sheetViews>
    <sheetView view="pageBreakPreview" zoomScaleNormal="100" zoomScaleSheetLayoutView="100" workbookViewId="0">
      <selection activeCell="Z29" sqref="Z29"/>
    </sheetView>
  </sheetViews>
  <sheetFormatPr defaultColWidth="9" defaultRowHeight="13.5"/>
  <cols>
    <col min="1" max="1" width="6.625" style="4" customWidth="1"/>
    <col min="2" max="2" width="5.125" style="4" customWidth="1"/>
    <col min="3" max="5" width="5" style="4" customWidth="1"/>
    <col min="6" max="8" width="6.375" style="4" customWidth="1"/>
    <col min="9" max="13" width="5" style="4" customWidth="1"/>
    <col min="14" max="17" width="4.875" style="4" customWidth="1"/>
    <col min="18" max="18" width="4.875" style="123" customWidth="1"/>
    <col min="19" max="16384" width="9" style="4"/>
  </cols>
  <sheetData>
    <row r="1" spans="1:21" ht="13.5" customHeight="1">
      <c r="A1" s="671" t="str">
        <f>CONCATENATE("（様式-",INDEX(発注者入力シート!$B$29:$G$38,MATCH(発注者入力シート!N8,発注者入力シート!$C$29:$C$38,0),4),"）")</f>
        <v>（様式-５）</v>
      </c>
      <c r="B1" s="671"/>
      <c r="C1" s="671"/>
      <c r="D1" s="671"/>
      <c r="E1" s="671"/>
      <c r="F1" s="671"/>
      <c r="O1" s="784" t="str">
        <f>IF(INDEX(発注者入力シート!$B$20:$G$40,MATCH(発注者入力シート!N8,発注者入力シート!$C$20:$C$40,0),3)="","",INDEX(発注者入力シート!$B$20:$G$40,MATCH(発注者入力シート!N8,発注者入力シート!$C$20:$C$40,0),3))</f>
        <v/>
      </c>
      <c r="P1" s="784"/>
      <c r="Q1" s="784"/>
      <c r="R1" s="159"/>
      <c r="S1" s="4" t="s">
        <v>202</v>
      </c>
    </row>
    <row r="2" spans="1:21" ht="13.5" customHeight="1">
      <c r="A2" s="671" t="str">
        <f>CONCATENATE("評価項目",INDEX(発注者入力シート!$B$29:$G$38,MATCH(発注者入力シート!N8,発注者入力シート!$C$29:$C$38,0),5),"-",INDEX(発注者入力シート!$B$29:$G$38,MATCH(発注者入力シート!N8,発注者入力シート!$C$29:$C$38,0),6))</f>
        <v>評価項目（２）-③</v>
      </c>
      <c r="B2" s="671"/>
      <c r="C2" s="671"/>
      <c r="D2" s="671"/>
      <c r="E2" s="671"/>
      <c r="S2" s="4" t="s">
        <v>203</v>
      </c>
    </row>
    <row r="3" spans="1:21" ht="13.5" customHeight="1">
      <c r="S3" s="98"/>
      <c r="T3" s="4" t="s">
        <v>212</v>
      </c>
    </row>
    <row r="4" spans="1:21" ht="13.5" customHeight="1">
      <c r="A4" s="679" t="s">
        <v>473</v>
      </c>
      <c r="B4" s="679"/>
      <c r="C4" s="679"/>
      <c r="D4" s="679"/>
      <c r="E4" s="679"/>
      <c r="F4" s="679"/>
      <c r="G4" s="679"/>
      <c r="H4" s="679"/>
      <c r="I4" s="679"/>
      <c r="J4" s="679"/>
      <c r="K4" s="679"/>
      <c r="L4" s="679"/>
      <c r="M4" s="679"/>
      <c r="N4" s="679"/>
      <c r="O4" s="679"/>
      <c r="P4" s="679"/>
      <c r="Q4" s="679"/>
      <c r="R4" s="168"/>
      <c r="S4" s="87"/>
      <c r="T4" s="4" t="s">
        <v>305</v>
      </c>
    </row>
    <row r="5" spans="1:21" ht="13.5" customHeight="1">
      <c r="H5" s="691" t="s">
        <v>146</v>
      </c>
      <c r="I5" s="691"/>
      <c r="J5" s="691"/>
      <c r="K5" s="680" t="str">
        <f>IF(企業入力シート!C7="","",企業入力シート!C7)</f>
        <v>〇〇建設</v>
      </c>
      <c r="L5" s="680"/>
      <c r="M5" s="680"/>
      <c r="N5" s="680"/>
      <c r="O5" s="680"/>
      <c r="P5" s="680"/>
      <c r="Q5" s="680"/>
      <c r="R5" s="168"/>
      <c r="S5" s="123"/>
    </row>
    <row r="6" spans="1:21" ht="13.5" customHeight="1">
      <c r="R6" s="158"/>
      <c r="S6" s="4" t="s">
        <v>206</v>
      </c>
    </row>
    <row r="7" spans="1:21" ht="13.5" customHeight="1">
      <c r="A7" s="521" t="s">
        <v>109</v>
      </c>
      <c r="B7" s="791" t="s">
        <v>678</v>
      </c>
      <c r="C7" s="791"/>
      <c r="D7" s="791"/>
      <c r="E7" s="791"/>
      <c r="F7" s="791"/>
      <c r="G7" s="791"/>
      <c r="H7" s="791"/>
      <c r="I7" s="791"/>
      <c r="J7" s="791"/>
      <c r="K7" s="791"/>
      <c r="L7" s="791"/>
      <c r="M7" s="791"/>
      <c r="N7" s="791"/>
      <c r="O7" s="791"/>
      <c r="P7" s="791"/>
      <c r="Q7" s="791"/>
      <c r="S7" s="89"/>
      <c r="T7" s="4" t="s">
        <v>207</v>
      </c>
    </row>
    <row r="8" spans="1:21" ht="13.5" customHeight="1">
      <c r="A8" s="156"/>
      <c r="B8" s="791"/>
      <c r="C8" s="791"/>
      <c r="D8" s="791"/>
      <c r="E8" s="791"/>
      <c r="F8" s="791"/>
      <c r="G8" s="791"/>
      <c r="H8" s="791"/>
      <c r="I8" s="791"/>
      <c r="J8" s="791"/>
      <c r="K8" s="791"/>
      <c r="L8" s="791"/>
      <c r="M8" s="791"/>
      <c r="N8" s="791"/>
      <c r="O8" s="791"/>
      <c r="P8" s="791"/>
      <c r="Q8" s="791"/>
      <c r="R8" s="171"/>
      <c r="S8" s="90"/>
      <c r="T8" s="4" t="s">
        <v>205</v>
      </c>
    </row>
    <row r="9" spans="1:21" ht="13.5" customHeight="1">
      <c r="A9" s="402"/>
      <c r="B9" s="400"/>
      <c r="C9" s="400"/>
      <c r="D9" s="400"/>
      <c r="E9" s="400"/>
      <c r="F9" s="400"/>
      <c r="G9" s="400"/>
      <c r="H9" s="400"/>
      <c r="I9" s="400"/>
      <c r="J9" s="400"/>
      <c r="K9" s="400"/>
      <c r="L9" s="400"/>
      <c r="M9" s="400"/>
      <c r="N9" s="400"/>
      <c r="O9" s="400"/>
      <c r="P9" s="400"/>
      <c r="Q9" s="400"/>
      <c r="R9" s="171"/>
      <c r="S9" s="123"/>
    </row>
    <row r="10" spans="1:21" ht="13.5" customHeight="1">
      <c r="A10" s="817" t="s">
        <v>380</v>
      </c>
      <c r="B10" s="817"/>
      <c r="C10" s="817"/>
      <c r="D10" s="822" t="s">
        <v>476</v>
      </c>
      <c r="E10" s="823"/>
      <c r="F10" s="823"/>
      <c r="G10" s="823"/>
      <c r="H10" s="823"/>
      <c r="I10" s="823"/>
      <c r="J10" s="823"/>
      <c r="K10" s="823"/>
      <c r="L10" s="823"/>
      <c r="M10" s="824"/>
      <c r="R10" s="4"/>
    </row>
    <row r="11" spans="1:21" ht="13.5" customHeight="1">
      <c r="A11" s="164"/>
      <c r="B11" s="164"/>
      <c r="C11" s="164"/>
      <c r="D11" s="164"/>
      <c r="E11" s="164"/>
      <c r="F11" s="203"/>
      <c r="G11" s="203"/>
      <c r="H11" s="203"/>
      <c r="I11" s="172"/>
      <c r="J11" s="172"/>
      <c r="K11" s="172"/>
      <c r="L11" s="172"/>
      <c r="M11" s="172"/>
      <c r="N11" s="172"/>
      <c r="O11" s="172"/>
      <c r="P11" s="172"/>
      <c r="Q11" s="172"/>
      <c r="R11" s="4"/>
      <c r="S11" s="100" t="s">
        <v>208</v>
      </c>
    </row>
    <row r="12" spans="1:21" ht="13.5" customHeight="1">
      <c r="A12" s="416" t="s">
        <v>679</v>
      </c>
      <c r="B12" s="172"/>
      <c r="C12" s="172"/>
      <c r="D12" s="172"/>
      <c r="E12" s="172"/>
      <c r="F12" s="172"/>
      <c r="G12" s="172"/>
      <c r="H12" s="172"/>
      <c r="I12" s="172"/>
      <c r="J12" s="172"/>
      <c r="K12" s="172"/>
      <c r="L12" s="172"/>
      <c r="M12" s="172"/>
      <c r="N12" s="172"/>
      <c r="O12" s="172"/>
      <c r="P12" s="172"/>
      <c r="Q12" s="172"/>
      <c r="R12" s="4"/>
      <c r="S12" s="100" t="s">
        <v>209</v>
      </c>
    </row>
    <row r="13" spans="1:21" ht="13.5" customHeight="1">
      <c r="A13" s="760" t="s">
        <v>333</v>
      </c>
      <c r="B13" s="763"/>
      <c r="C13" s="765"/>
      <c r="D13" s="818" t="s">
        <v>693</v>
      </c>
      <c r="E13" s="819"/>
      <c r="F13" s="798" t="s">
        <v>596</v>
      </c>
      <c r="G13" s="799"/>
      <c r="H13" s="800"/>
      <c r="I13" s="760" t="s">
        <v>334</v>
      </c>
      <c r="J13" s="763"/>
      <c r="K13" s="763"/>
      <c r="L13" s="763"/>
      <c r="M13" s="765"/>
      <c r="N13" s="763" t="s">
        <v>682</v>
      </c>
      <c r="O13" s="763"/>
      <c r="P13" s="763"/>
      <c r="Q13" s="765"/>
      <c r="R13" s="157"/>
      <c r="S13" s="100" t="s">
        <v>433</v>
      </c>
    </row>
    <row r="14" spans="1:21" ht="13.5" customHeight="1">
      <c r="A14" s="761"/>
      <c r="B14" s="770"/>
      <c r="C14" s="771"/>
      <c r="D14" s="820"/>
      <c r="E14" s="821"/>
      <c r="F14" s="485" t="s">
        <v>597</v>
      </c>
      <c r="G14" s="487"/>
      <c r="I14" s="761"/>
      <c r="J14" s="770"/>
      <c r="K14" s="770"/>
      <c r="L14" s="770"/>
      <c r="M14" s="771"/>
      <c r="N14" s="770"/>
      <c r="O14" s="770"/>
      <c r="P14" s="770"/>
      <c r="Q14" s="771"/>
      <c r="R14" s="415"/>
    </row>
    <row r="15" spans="1:21" ht="21" customHeight="1">
      <c r="A15" s="810"/>
      <c r="B15" s="811"/>
      <c r="C15" s="812"/>
      <c r="D15" s="802"/>
      <c r="E15" s="803"/>
      <c r="F15" s="792"/>
      <c r="G15" s="793"/>
      <c r="H15" s="794"/>
      <c r="I15" s="785"/>
      <c r="J15" s="786"/>
      <c r="K15" s="786"/>
      <c r="L15" s="786"/>
      <c r="M15" s="787"/>
      <c r="N15" s="785"/>
      <c r="O15" s="786"/>
      <c r="P15" s="786"/>
      <c r="Q15" s="787"/>
      <c r="R15" s="157"/>
      <c r="S15" s="442" t="s">
        <v>530</v>
      </c>
    </row>
    <row r="16" spans="1:21" ht="21" customHeight="1">
      <c r="A16" s="813"/>
      <c r="B16" s="814"/>
      <c r="C16" s="815"/>
      <c r="D16" s="804"/>
      <c r="E16" s="805"/>
      <c r="F16" s="795"/>
      <c r="G16" s="796"/>
      <c r="H16" s="797"/>
      <c r="I16" s="788"/>
      <c r="J16" s="789"/>
      <c r="K16" s="789"/>
      <c r="L16" s="789"/>
      <c r="M16" s="790"/>
      <c r="N16" s="788"/>
      <c r="O16" s="789"/>
      <c r="P16" s="789"/>
      <c r="Q16" s="790"/>
      <c r="R16" s="157"/>
      <c r="S16" s="816" t="s">
        <v>531</v>
      </c>
      <c r="T16" s="816"/>
      <c r="U16" s="816"/>
    </row>
    <row r="17" spans="1:21" ht="13.5" customHeight="1">
      <c r="A17" s="416" t="s">
        <v>680</v>
      </c>
      <c r="B17" s="172"/>
      <c r="C17" s="172"/>
      <c r="D17" s="172"/>
      <c r="E17" s="172"/>
      <c r="F17" s="172"/>
      <c r="G17" s="172"/>
      <c r="H17" s="172"/>
      <c r="I17" s="172"/>
      <c r="J17" s="172"/>
      <c r="K17" s="172"/>
      <c r="L17" s="172"/>
      <c r="M17" s="172"/>
      <c r="N17" s="172"/>
      <c r="O17" s="172"/>
      <c r="P17" s="172"/>
      <c r="Q17" s="172"/>
      <c r="R17" s="137"/>
      <c r="S17" s="816"/>
      <c r="T17" s="816"/>
      <c r="U17" s="816"/>
    </row>
    <row r="18" spans="1:21" ht="13.5" customHeight="1">
      <c r="A18" s="760" t="s">
        <v>333</v>
      </c>
      <c r="B18" s="763"/>
      <c r="C18" s="765"/>
      <c r="D18" s="818" t="s">
        <v>693</v>
      </c>
      <c r="E18" s="819"/>
      <c r="F18" s="798" t="s">
        <v>596</v>
      </c>
      <c r="G18" s="799"/>
      <c r="H18" s="800"/>
      <c r="I18" s="760" t="s">
        <v>334</v>
      </c>
      <c r="J18" s="763"/>
      <c r="K18" s="763"/>
      <c r="L18" s="763"/>
      <c r="M18" s="765"/>
      <c r="N18" s="763" t="s">
        <v>683</v>
      </c>
      <c r="O18" s="763"/>
      <c r="P18" s="763"/>
      <c r="Q18" s="765"/>
      <c r="R18" s="132"/>
      <c r="S18" s="816"/>
      <c r="T18" s="816"/>
      <c r="U18" s="816"/>
    </row>
    <row r="19" spans="1:21" ht="13.5" customHeight="1">
      <c r="A19" s="761"/>
      <c r="B19" s="770"/>
      <c r="C19" s="771"/>
      <c r="D19" s="820"/>
      <c r="E19" s="821"/>
      <c r="F19" s="485" t="s">
        <v>597</v>
      </c>
      <c r="G19" s="486"/>
      <c r="H19" s="487"/>
      <c r="I19" s="761"/>
      <c r="J19" s="770"/>
      <c r="K19" s="770"/>
      <c r="L19" s="770"/>
      <c r="M19" s="771"/>
      <c r="N19" s="770"/>
      <c r="O19" s="770"/>
      <c r="P19" s="770"/>
      <c r="Q19" s="771"/>
      <c r="R19" s="415"/>
      <c r="S19" s="816"/>
      <c r="T19" s="816"/>
      <c r="U19" s="816"/>
    </row>
    <row r="20" spans="1:21" ht="21" customHeight="1">
      <c r="A20" s="810"/>
      <c r="B20" s="811"/>
      <c r="C20" s="812"/>
      <c r="D20" s="802"/>
      <c r="E20" s="803"/>
      <c r="F20" s="792"/>
      <c r="G20" s="793"/>
      <c r="H20" s="794"/>
      <c r="I20" s="785"/>
      <c r="J20" s="786"/>
      <c r="K20" s="786"/>
      <c r="L20" s="786"/>
      <c r="M20" s="787"/>
      <c r="N20" s="785"/>
      <c r="O20" s="786"/>
      <c r="P20" s="786"/>
      <c r="Q20" s="787"/>
      <c r="R20" s="415"/>
    </row>
    <row r="21" spans="1:21" ht="21" customHeight="1">
      <c r="A21" s="813"/>
      <c r="B21" s="814"/>
      <c r="C21" s="815"/>
      <c r="D21" s="804"/>
      <c r="E21" s="805"/>
      <c r="F21" s="795"/>
      <c r="G21" s="796"/>
      <c r="H21" s="797"/>
      <c r="I21" s="788"/>
      <c r="J21" s="789"/>
      <c r="K21" s="789"/>
      <c r="L21" s="789"/>
      <c r="M21" s="790"/>
      <c r="N21" s="788"/>
      <c r="O21" s="789"/>
      <c r="P21" s="789"/>
      <c r="Q21" s="790"/>
      <c r="R21" s="415"/>
    </row>
    <row r="22" spans="1:21" ht="13.5" customHeight="1">
      <c r="A22" s="129" t="s">
        <v>27</v>
      </c>
      <c r="B22" s="807" t="s">
        <v>685</v>
      </c>
      <c r="C22" s="807"/>
      <c r="D22" s="807"/>
      <c r="E22" s="807"/>
      <c r="F22" s="807"/>
      <c r="G22" s="807"/>
      <c r="H22" s="807"/>
      <c r="I22" s="807"/>
      <c r="J22" s="807"/>
      <c r="K22" s="807"/>
      <c r="L22" s="807"/>
      <c r="M22" s="807"/>
      <c r="N22" s="807"/>
      <c r="O22" s="807"/>
      <c r="P22" s="807"/>
      <c r="Q22" s="807"/>
      <c r="R22" s="132"/>
    </row>
    <row r="23" spans="1:21" ht="13.5" customHeight="1">
      <c r="A23" s="129"/>
      <c r="B23" s="806"/>
      <c r="C23" s="806"/>
      <c r="D23" s="806"/>
      <c r="E23" s="806"/>
      <c r="F23" s="806"/>
      <c r="G23" s="806"/>
      <c r="H23" s="806"/>
      <c r="I23" s="806"/>
      <c r="J23" s="806"/>
      <c r="K23" s="806"/>
      <c r="L23" s="806"/>
      <c r="M23" s="806"/>
      <c r="N23" s="806"/>
      <c r="O23" s="806"/>
      <c r="P23" s="806"/>
      <c r="Q23" s="806"/>
      <c r="R23" s="132"/>
    </row>
    <row r="24" spans="1:21" ht="13.5" customHeight="1">
      <c r="A24" s="129"/>
      <c r="B24" s="806"/>
      <c r="C24" s="806"/>
      <c r="D24" s="806"/>
      <c r="E24" s="806"/>
      <c r="F24" s="806"/>
      <c r="G24" s="806"/>
      <c r="H24" s="806"/>
      <c r="I24" s="806"/>
      <c r="J24" s="806"/>
      <c r="K24" s="806"/>
      <c r="L24" s="806"/>
      <c r="M24" s="806"/>
      <c r="N24" s="806"/>
      <c r="O24" s="806"/>
      <c r="P24" s="806"/>
      <c r="Q24" s="806"/>
      <c r="R24" s="132"/>
    </row>
    <row r="25" spans="1:21" ht="13.5" customHeight="1">
      <c r="A25" s="129"/>
      <c r="B25" s="806"/>
      <c r="C25" s="806"/>
      <c r="D25" s="806"/>
      <c r="E25" s="806"/>
      <c r="F25" s="806"/>
      <c r="G25" s="806"/>
      <c r="H25" s="806"/>
      <c r="I25" s="806"/>
      <c r="J25" s="806"/>
      <c r="K25" s="806"/>
      <c r="L25" s="806"/>
      <c r="M25" s="806"/>
      <c r="N25" s="806"/>
      <c r="O25" s="806"/>
      <c r="P25" s="806"/>
      <c r="Q25" s="806"/>
      <c r="R25" s="166"/>
      <c r="S25" s="215"/>
      <c r="T25" s="215"/>
      <c r="U25" s="215"/>
    </row>
    <row r="26" spans="1:21" s="215" customFormat="1" ht="13.5" customHeight="1">
      <c r="A26" s="129" t="s">
        <v>28</v>
      </c>
      <c r="B26" s="806" t="s">
        <v>415</v>
      </c>
      <c r="C26" s="806"/>
      <c r="D26" s="806"/>
      <c r="E26" s="806"/>
      <c r="F26" s="806"/>
      <c r="G26" s="806"/>
      <c r="H26" s="806"/>
      <c r="I26" s="806"/>
      <c r="J26" s="806"/>
      <c r="K26" s="806"/>
      <c r="L26" s="806"/>
      <c r="M26" s="806"/>
      <c r="N26" s="806"/>
      <c r="O26" s="806"/>
      <c r="P26" s="806"/>
      <c r="Q26" s="806"/>
      <c r="R26" s="216"/>
      <c r="S26" s="229"/>
      <c r="T26" s="229"/>
      <c r="U26" s="229"/>
    </row>
    <row r="27" spans="1:21" s="229" customFormat="1" ht="13.5" customHeight="1">
      <c r="A27" s="129" t="s">
        <v>29</v>
      </c>
      <c r="B27" s="806" t="s">
        <v>686</v>
      </c>
      <c r="C27" s="806"/>
      <c r="D27" s="806"/>
      <c r="E27" s="806"/>
      <c r="F27" s="806"/>
      <c r="G27" s="806"/>
      <c r="H27" s="806"/>
      <c r="I27" s="806"/>
      <c r="J27" s="806"/>
      <c r="K27" s="806"/>
      <c r="L27" s="806"/>
      <c r="M27" s="806"/>
      <c r="N27" s="806"/>
      <c r="O27" s="806"/>
      <c r="P27" s="806"/>
      <c r="Q27" s="806"/>
      <c r="R27" s="230"/>
    </row>
    <row r="28" spans="1:21" s="229" customFormat="1" ht="13.5" customHeight="1">
      <c r="A28" s="129" t="s">
        <v>35</v>
      </c>
      <c r="B28" s="801" t="s">
        <v>578</v>
      </c>
      <c r="C28" s="801"/>
      <c r="D28" s="801"/>
      <c r="E28" s="801"/>
      <c r="F28" s="801"/>
      <c r="G28" s="801"/>
      <c r="H28" s="801"/>
      <c r="I28" s="801"/>
      <c r="J28" s="801"/>
      <c r="K28" s="801"/>
      <c r="L28" s="801"/>
      <c r="M28" s="801"/>
      <c r="N28" s="801"/>
      <c r="O28" s="801"/>
      <c r="P28" s="801"/>
      <c r="Q28" s="801"/>
      <c r="R28" s="230"/>
    </row>
    <row r="29" spans="1:21" s="229" customFormat="1" ht="13.5" customHeight="1">
      <c r="A29" s="129"/>
      <c r="B29" s="801"/>
      <c r="C29" s="801"/>
      <c r="D29" s="801"/>
      <c r="E29" s="801"/>
      <c r="F29" s="801"/>
      <c r="G29" s="801"/>
      <c r="H29" s="801"/>
      <c r="I29" s="801"/>
      <c r="J29" s="801"/>
      <c r="K29" s="801"/>
      <c r="L29" s="801"/>
      <c r="M29" s="801"/>
      <c r="N29" s="801"/>
      <c r="O29" s="801"/>
      <c r="P29" s="801"/>
      <c r="Q29" s="801"/>
      <c r="R29" s="230"/>
      <c r="S29" s="215"/>
      <c r="T29" s="215"/>
      <c r="U29" s="215"/>
    </row>
    <row r="30" spans="1:21" s="215" customFormat="1" ht="13.5" customHeight="1">
      <c r="A30" s="129" t="s">
        <v>36</v>
      </c>
      <c r="B30" s="673" t="s">
        <v>464</v>
      </c>
      <c r="C30" s="673"/>
      <c r="D30" s="673"/>
      <c r="E30" s="673"/>
      <c r="F30" s="673"/>
      <c r="G30" s="673"/>
      <c r="H30" s="673"/>
      <c r="I30" s="673"/>
      <c r="J30" s="673"/>
      <c r="K30" s="673"/>
      <c r="L30" s="673"/>
      <c r="M30" s="673"/>
      <c r="N30" s="673"/>
      <c r="O30" s="673"/>
      <c r="P30" s="673"/>
      <c r="Q30" s="673"/>
      <c r="R30" s="216"/>
    </row>
    <row r="31" spans="1:21" s="215" customFormat="1" ht="13.5" customHeight="1">
      <c r="A31" s="129"/>
      <c r="B31" s="673"/>
      <c r="C31" s="673"/>
      <c r="D31" s="673"/>
      <c r="E31" s="673"/>
      <c r="F31" s="673"/>
      <c r="G31" s="673"/>
      <c r="H31" s="673"/>
      <c r="I31" s="673"/>
      <c r="J31" s="673"/>
      <c r="K31" s="673"/>
      <c r="L31" s="673"/>
      <c r="M31" s="673"/>
      <c r="N31" s="673"/>
      <c r="O31" s="673"/>
      <c r="P31" s="673"/>
      <c r="Q31" s="673"/>
      <c r="R31" s="216"/>
      <c r="S31" s="403"/>
      <c r="T31" s="403"/>
      <c r="U31" s="403"/>
    </row>
    <row r="32" spans="1:21" s="403" customFormat="1" ht="13.5" customHeight="1">
      <c r="A32" s="129" t="s">
        <v>37</v>
      </c>
      <c r="B32" s="809" t="s">
        <v>400</v>
      </c>
      <c r="C32" s="809"/>
      <c r="D32" s="809"/>
      <c r="E32" s="809"/>
      <c r="F32" s="809"/>
      <c r="G32" s="809"/>
      <c r="H32" s="809"/>
      <c r="I32" s="809"/>
      <c r="J32" s="809"/>
      <c r="K32" s="809"/>
      <c r="L32" s="809"/>
      <c r="M32" s="809"/>
      <c r="N32" s="809"/>
      <c r="O32" s="809"/>
      <c r="P32" s="809"/>
      <c r="Q32" s="809"/>
      <c r="R32" s="404"/>
    </row>
    <row r="33" spans="1:21" s="403" customFormat="1" ht="11.25" customHeight="1">
      <c r="A33" s="97"/>
      <c r="B33" s="97"/>
      <c r="C33" s="97"/>
      <c r="D33" s="97"/>
      <c r="E33" s="97"/>
      <c r="F33" s="97"/>
      <c r="G33" s="97"/>
      <c r="H33" s="97"/>
      <c r="I33" s="97"/>
      <c r="J33" s="97"/>
      <c r="K33" s="97"/>
      <c r="L33" s="97"/>
      <c r="M33" s="97"/>
      <c r="N33" s="97"/>
      <c r="O33" s="97"/>
      <c r="P33" s="97"/>
      <c r="Q33" s="97"/>
      <c r="R33" s="404"/>
      <c r="S33" s="215"/>
      <c r="T33" s="215"/>
      <c r="U33" s="215"/>
    </row>
    <row r="34" spans="1:21" s="215" customFormat="1" ht="9.75" customHeight="1">
      <c r="A34" s="4"/>
      <c r="B34" s="4"/>
      <c r="C34" s="4"/>
      <c r="D34" s="4"/>
      <c r="E34" s="4"/>
      <c r="F34" s="4"/>
      <c r="G34" s="4"/>
      <c r="H34" s="4"/>
      <c r="I34" s="4"/>
      <c r="J34" s="4"/>
      <c r="K34" s="4"/>
      <c r="L34" s="4"/>
      <c r="M34" s="4"/>
      <c r="N34" s="4"/>
      <c r="O34" s="4"/>
      <c r="P34" s="4"/>
      <c r="Q34" s="4"/>
      <c r="R34" s="167"/>
    </row>
    <row r="35" spans="1:21" s="215" customFormat="1" ht="13.5" customHeight="1">
      <c r="A35" s="728" t="s">
        <v>112</v>
      </c>
      <c r="B35" s="728"/>
      <c r="C35" s="728"/>
      <c r="D35" s="728"/>
      <c r="E35" s="730" t="str">
        <f>IF(発注者入力シート!C10="","",発注者入力シート!C10)</f>
        <v>令和７年度 島根県総合評価方式 評価項目 事前審査申請</v>
      </c>
      <c r="F35" s="730"/>
      <c r="G35" s="730"/>
      <c r="H35" s="730"/>
      <c r="I35" s="730"/>
      <c r="J35" s="730"/>
      <c r="K35" s="730"/>
      <c r="L35" s="730"/>
      <c r="M35" s="730"/>
      <c r="N35" s="730"/>
      <c r="O35" s="730"/>
      <c r="P35" s="730"/>
      <c r="Q35" s="730"/>
      <c r="R35" s="167"/>
      <c r="S35" s="4"/>
      <c r="T35" s="4"/>
      <c r="U35" s="4"/>
    </row>
    <row r="36" spans="1:21" ht="13.5" customHeight="1"/>
    <row r="37" spans="1:21" ht="13.5" customHeight="1">
      <c r="A37" s="728" t="s">
        <v>110</v>
      </c>
      <c r="B37" s="728"/>
      <c r="C37" s="728"/>
      <c r="D37" s="728"/>
      <c r="E37" s="730" t="str">
        <f>IF(企業入力シート!C5="","",発注者入力シート!C6)</f>
        <v>〇〇県土整備事務所</v>
      </c>
      <c r="F37" s="730"/>
      <c r="G37" s="730"/>
      <c r="H37" s="730"/>
      <c r="I37" s="730"/>
      <c r="J37" s="730"/>
      <c r="K37" s="730"/>
      <c r="L37" s="730"/>
      <c r="M37" s="730"/>
      <c r="N37" s="730"/>
      <c r="O37" s="730"/>
      <c r="P37" s="730"/>
      <c r="Q37" s="730"/>
      <c r="R37" s="158"/>
    </row>
    <row r="38" spans="1:21" ht="13.5" customHeight="1"/>
    <row r="39" spans="1:21" ht="13.5" customHeight="1">
      <c r="A39" s="728" t="s">
        <v>113</v>
      </c>
      <c r="B39" s="728"/>
      <c r="C39" s="728"/>
      <c r="D39" s="728"/>
      <c r="E39" s="731" t="str">
        <f>+発注者入力シート!$C$11</f>
        <v>令和８年７月３１日までに入札公告された工事　　</v>
      </c>
      <c r="F39" s="731"/>
      <c r="G39" s="731"/>
      <c r="H39" s="731"/>
      <c r="I39" s="731"/>
      <c r="J39" s="731"/>
      <c r="K39" s="731"/>
      <c r="L39" s="731"/>
      <c r="M39" s="731"/>
      <c r="N39" s="731"/>
      <c r="O39" s="731"/>
      <c r="P39" s="731"/>
      <c r="Q39" s="731"/>
    </row>
    <row r="40" spans="1:21" ht="15" customHeight="1">
      <c r="E40" s="497"/>
      <c r="F40" s="497"/>
      <c r="G40" s="497"/>
      <c r="H40" s="497"/>
      <c r="I40" s="497"/>
      <c r="J40" s="497"/>
      <c r="K40" s="497"/>
      <c r="L40" s="497"/>
      <c r="M40" s="497"/>
      <c r="N40" s="497"/>
      <c r="O40" s="497"/>
      <c r="P40" s="497"/>
      <c r="Q40" s="497"/>
      <c r="R40" s="132"/>
    </row>
    <row r="41" spans="1:21" ht="14.25" customHeight="1">
      <c r="A41" s="808" t="str">
        <f>CONCATENATE("　今後、",発注者入力シート!C6,"が発注する工事においては、本書の写し（※）をもって「県管理公共土木施設に関する維持管理業務または海岸漂着物の回収業務の契約実績」の貴社技術資料とみなし、その他添付資料の提出は不要とする。
※本書の写しとは、収受印欄に収受の押印がある資料をいう。")</f>
        <v>　今後、〇〇県土整備事務所が発注する工事においては、本書の写し（※）をもって「県管理公共土木施設に関する維持管理業務または海岸漂着物の回収業務の契約実績」の貴社技術資料とみなし、その他添付資料の提出は不要とする。
※本書の写しとは、収受印欄に収受の押印がある資料をいう。</v>
      </c>
      <c r="B41" s="808"/>
      <c r="C41" s="808"/>
      <c r="D41" s="808"/>
      <c r="E41" s="808"/>
      <c r="F41" s="808"/>
      <c r="G41" s="808"/>
      <c r="H41" s="808"/>
      <c r="I41" s="808"/>
      <c r="J41" s="808"/>
      <c r="K41" s="808"/>
      <c r="L41" s="808"/>
      <c r="M41" s="808"/>
      <c r="N41" s="808"/>
      <c r="O41" s="808"/>
      <c r="P41" s="808"/>
      <c r="Q41" s="808"/>
      <c r="R41" s="132"/>
    </row>
    <row r="42" spans="1:21" ht="14.25" customHeight="1">
      <c r="A42" s="808"/>
      <c r="B42" s="808"/>
      <c r="C42" s="808"/>
      <c r="D42" s="808"/>
      <c r="E42" s="808"/>
      <c r="F42" s="808"/>
      <c r="G42" s="808"/>
      <c r="H42" s="808"/>
      <c r="I42" s="808"/>
      <c r="J42" s="808"/>
      <c r="K42" s="808"/>
      <c r="L42" s="808"/>
      <c r="M42" s="808"/>
      <c r="N42" s="808"/>
      <c r="O42" s="808"/>
      <c r="P42" s="808"/>
      <c r="Q42" s="808"/>
      <c r="R42" s="132"/>
    </row>
    <row r="43" spans="1:21" ht="29.1" customHeight="1">
      <c r="A43" s="808"/>
      <c r="B43" s="808"/>
      <c r="C43" s="808"/>
      <c r="D43" s="808"/>
      <c r="E43" s="808"/>
      <c r="F43" s="808"/>
      <c r="G43" s="808"/>
      <c r="H43" s="808"/>
      <c r="I43" s="808"/>
      <c r="J43" s="808"/>
      <c r="K43" s="808"/>
      <c r="L43" s="808"/>
      <c r="M43" s="808"/>
      <c r="N43" s="808"/>
      <c r="O43" s="808"/>
      <c r="P43" s="808"/>
      <c r="Q43" s="808"/>
      <c r="R43" s="161"/>
      <c r="S43" s="215"/>
      <c r="T43" s="215"/>
      <c r="U43" s="215"/>
    </row>
    <row r="44" spans="1:21" s="215" customFormat="1" ht="15" customHeight="1">
      <c r="A44" s="673" t="s">
        <v>381</v>
      </c>
      <c r="B44" s="673"/>
      <c r="C44" s="673"/>
      <c r="D44" s="673"/>
      <c r="E44" s="673"/>
      <c r="F44" s="673"/>
      <c r="G44" s="673"/>
      <c r="H44" s="673"/>
      <c r="I44" s="673"/>
      <c r="J44" s="673"/>
      <c r="K44" s="673"/>
      <c r="L44" s="673"/>
      <c r="M44" s="673"/>
      <c r="N44" s="673"/>
      <c r="O44" s="673"/>
      <c r="P44" s="673"/>
      <c r="Q44" s="673"/>
      <c r="R44" s="216"/>
    </row>
    <row r="45" spans="1:21" s="215" customFormat="1" ht="15" customHeight="1">
      <c r="A45" s="673"/>
      <c r="B45" s="673"/>
      <c r="C45" s="673"/>
      <c r="D45" s="673"/>
      <c r="E45" s="673"/>
      <c r="F45" s="673"/>
      <c r="G45" s="673"/>
      <c r="H45" s="673"/>
      <c r="I45" s="673"/>
      <c r="J45" s="673"/>
      <c r="K45" s="673"/>
      <c r="L45" s="673"/>
      <c r="M45" s="673"/>
      <c r="N45" s="673"/>
      <c r="O45" s="673"/>
      <c r="P45" s="673"/>
      <c r="Q45" s="673"/>
      <c r="R45" s="217"/>
    </row>
    <row r="46" spans="1:21" s="215" customFormat="1" ht="9" customHeight="1">
      <c r="A46" s="138"/>
      <c r="B46" s="138"/>
      <c r="C46" s="138"/>
      <c r="D46" s="138"/>
      <c r="E46" s="138"/>
      <c r="F46" s="138"/>
      <c r="G46" s="138"/>
      <c r="H46" s="138"/>
      <c r="I46" s="138"/>
      <c r="J46" s="138"/>
      <c r="K46" s="138"/>
      <c r="L46" s="138"/>
      <c r="P46" s="138"/>
      <c r="Q46" s="138"/>
      <c r="R46" s="217"/>
    </row>
    <row r="47" spans="1:21" s="215" customFormat="1" ht="13.5" customHeight="1">
      <c r="A47" s="4" t="s">
        <v>40</v>
      </c>
      <c r="B47" s="3" t="s">
        <v>454</v>
      </c>
      <c r="C47" s="374"/>
      <c r="D47" s="374"/>
      <c r="E47" s="374"/>
      <c r="F47" s="374"/>
      <c r="G47" s="374"/>
      <c r="H47" s="374"/>
      <c r="I47" s="374"/>
      <c r="J47" s="4"/>
      <c r="K47" s="4"/>
      <c r="L47" s="4"/>
      <c r="N47" s="667" t="s">
        <v>38</v>
      </c>
      <c r="O47" s="667"/>
      <c r="P47" s="4"/>
      <c r="Q47" s="4"/>
      <c r="R47" s="217"/>
    </row>
    <row r="48" spans="1:21" s="215" customFormat="1" ht="13.5" customHeight="1">
      <c r="A48" s="4"/>
      <c r="B48" s="718" t="str">
        <f>IF(INDEX(発注者入力シート!$B$29:$J$38,MATCH(発注者入力シート!N8,発注者入力シート!$C$29:$C$38,0),7)="未記入",発注者入力シート!$AL$8,IF(INDEX(発注者入力シート!$B$29:$J$38,MATCH(発注者入力シート!N8,発注者入力シート!$C$29:$C$38,0),7)="無",発注者入力シート!$AL$9,IF(INDEX(発注者入力シート!$B$29:$J$38,MATCH(発注者入力シート!N8,発注者入力シート!$C$29:$C$38,0),7)="有",発注者入力シート!$AL$10)))</f>
        <v>本技術資料により提出します</v>
      </c>
      <c r="C48" s="719"/>
      <c r="D48" s="719"/>
      <c r="E48" s="719"/>
      <c r="F48" s="719"/>
      <c r="G48" s="719"/>
      <c r="H48" s="719"/>
      <c r="I48" s="720"/>
      <c r="J48" s="4"/>
      <c r="K48" s="4"/>
      <c r="L48" s="86"/>
      <c r="M48" s="102"/>
      <c r="N48" s="395"/>
      <c r="O48" s="395"/>
      <c r="P48" s="466"/>
      <c r="Q48" s="4"/>
      <c r="R48" s="217"/>
      <c r="S48" s="4"/>
      <c r="T48" s="4"/>
      <c r="U48" s="4"/>
    </row>
    <row r="49" spans="1:17" ht="13.5" customHeight="1">
      <c r="B49" s="721"/>
      <c r="C49" s="722"/>
      <c r="D49" s="722"/>
      <c r="E49" s="722"/>
      <c r="F49" s="722"/>
      <c r="G49" s="722"/>
      <c r="H49" s="722"/>
      <c r="I49" s="723"/>
      <c r="L49" s="86"/>
      <c r="M49" s="103"/>
      <c r="N49" s="86"/>
      <c r="O49" s="86"/>
      <c r="P49" s="467"/>
    </row>
    <row r="50" spans="1:17" ht="13.5" customHeight="1">
      <c r="A50" s="4" t="s">
        <v>10</v>
      </c>
      <c r="B50" s="721"/>
      <c r="C50" s="722"/>
      <c r="D50" s="722"/>
      <c r="E50" s="722"/>
      <c r="F50" s="722"/>
      <c r="G50" s="722"/>
      <c r="H50" s="722"/>
      <c r="I50" s="723"/>
      <c r="L50" s="86"/>
      <c r="M50" s="103"/>
      <c r="N50" s="86"/>
      <c r="O50" s="86"/>
      <c r="P50" s="467"/>
    </row>
    <row r="51" spans="1:17" ht="13.5" customHeight="1">
      <c r="B51" s="721"/>
      <c r="C51" s="722"/>
      <c r="D51" s="722"/>
      <c r="E51" s="722"/>
      <c r="F51" s="722"/>
      <c r="G51" s="722"/>
      <c r="H51" s="722"/>
      <c r="I51" s="723"/>
      <c r="L51" s="86"/>
      <c r="M51" s="103"/>
      <c r="N51" s="86"/>
      <c r="O51" s="86"/>
      <c r="P51" s="467"/>
    </row>
    <row r="52" spans="1:17" ht="13.5" customHeight="1">
      <c r="B52" s="724"/>
      <c r="C52" s="725"/>
      <c r="D52" s="725"/>
      <c r="E52" s="725"/>
      <c r="F52" s="725"/>
      <c r="G52" s="725"/>
      <c r="H52" s="725"/>
      <c r="I52" s="726"/>
      <c r="L52" s="86"/>
      <c r="M52" s="103"/>
      <c r="N52" s="86"/>
      <c r="O52" s="86"/>
      <c r="P52" s="467"/>
    </row>
    <row r="53" spans="1:17" ht="13.5" customHeight="1">
      <c r="A53" s="219"/>
      <c r="B53" s="498"/>
      <c r="C53" s="498"/>
      <c r="D53" s="498"/>
      <c r="E53" s="498"/>
      <c r="F53" s="498"/>
      <c r="G53" s="498"/>
      <c r="H53" s="498"/>
      <c r="I53" s="498"/>
      <c r="L53" s="86"/>
      <c r="M53" s="103"/>
      <c r="N53" s="86"/>
      <c r="O53" s="86"/>
      <c r="P53" s="467"/>
    </row>
    <row r="54" spans="1:17" ht="13.5" customHeight="1">
      <c r="A54" s="514" t="s">
        <v>610</v>
      </c>
      <c r="B54" s="509"/>
      <c r="C54" s="509"/>
      <c r="D54" s="509"/>
      <c r="E54" s="509"/>
      <c r="F54" s="509"/>
      <c r="G54" s="509"/>
      <c r="H54" s="509"/>
      <c r="I54" s="509"/>
      <c r="J54" s="509"/>
      <c r="K54" s="509"/>
      <c r="L54" s="510"/>
      <c r="M54" s="104"/>
      <c r="N54" s="105"/>
      <c r="O54" s="105"/>
      <c r="P54" s="468"/>
    </row>
    <row r="55" spans="1:17" ht="18" customHeight="1">
      <c r="B55" s="783" t="s">
        <v>614</v>
      </c>
      <c r="C55" s="783"/>
      <c r="D55" s="783"/>
      <c r="E55" s="783"/>
      <c r="F55" s="783"/>
      <c r="G55" s="783"/>
      <c r="H55" s="783"/>
      <c r="I55" s="783"/>
      <c r="J55" s="783"/>
      <c r="K55" s="783"/>
      <c r="L55" s="511"/>
      <c r="M55" s="511"/>
      <c r="N55" s="511"/>
      <c r="O55" s="511"/>
      <c r="P55" s="511"/>
      <c r="Q55" s="511"/>
    </row>
    <row r="56" spans="1:17" ht="15" customHeight="1">
      <c r="A56" s="501"/>
      <c r="B56" s="501"/>
      <c r="C56" s="501"/>
      <c r="D56" s="501"/>
      <c r="E56" s="501"/>
      <c r="F56" s="501"/>
      <c r="G56" s="501"/>
      <c r="H56" s="501"/>
      <c r="I56" s="501"/>
      <c r="J56" s="501"/>
      <c r="K56" s="501"/>
      <c r="L56" s="501"/>
      <c r="M56" s="501"/>
      <c r="N56" s="501"/>
      <c r="O56" s="501"/>
      <c r="P56" s="501"/>
      <c r="Q56" s="501"/>
    </row>
    <row r="57" spans="1:17" ht="13.5" customHeight="1"/>
    <row r="58" spans="1:17" ht="15.75" customHeight="1"/>
    <row r="59" spans="1:17" ht="15" customHeight="1"/>
  </sheetData>
  <mergeCells count="49">
    <mergeCell ref="B48:I52"/>
    <mergeCell ref="A20:C21"/>
    <mergeCell ref="S16:U19"/>
    <mergeCell ref="A10:C10"/>
    <mergeCell ref="I18:M19"/>
    <mergeCell ref="D15:E16"/>
    <mergeCell ref="D18:E19"/>
    <mergeCell ref="A13:C14"/>
    <mergeCell ref="D10:M10"/>
    <mergeCell ref="N18:Q19"/>
    <mergeCell ref="D13:E14"/>
    <mergeCell ref="A15:C16"/>
    <mergeCell ref="A18:C19"/>
    <mergeCell ref="F18:H18"/>
    <mergeCell ref="B30:Q31"/>
    <mergeCell ref="N47:O47"/>
    <mergeCell ref="A41:Q43"/>
    <mergeCell ref="B32:Q32"/>
    <mergeCell ref="A44:Q45"/>
    <mergeCell ref="A39:D39"/>
    <mergeCell ref="E35:Q35"/>
    <mergeCell ref="A35:D35"/>
    <mergeCell ref="E37:Q37"/>
    <mergeCell ref="A37:D37"/>
    <mergeCell ref="E39:Q39"/>
    <mergeCell ref="B28:Q29"/>
    <mergeCell ref="D20:E21"/>
    <mergeCell ref="B26:Q26"/>
    <mergeCell ref="B27:Q27"/>
    <mergeCell ref="N20:Q21"/>
    <mergeCell ref="F20:H20"/>
    <mergeCell ref="F21:H21"/>
    <mergeCell ref="B22:Q25"/>
    <mergeCell ref="B55:K55"/>
    <mergeCell ref="O1:Q1"/>
    <mergeCell ref="A1:F1"/>
    <mergeCell ref="A2:E2"/>
    <mergeCell ref="A4:Q4"/>
    <mergeCell ref="N15:Q16"/>
    <mergeCell ref="H5:J5"/>
    <mergeCell ref="K5:Q5"/>
    <mergeCell ref="B7:Q8"/>
    <mergeCell ref="N13:Q14"/>
    <mergeCell ref="I13:M14"/>
    <mergeCell ref="I15:M16"/>
    <mergeCell ref="F15:H15"/>
    <mergeCell ref="F16:H16"/>
    <mergeCell ref="F13:H13"/>
    <mergeCell ref="I20:M21"/>
  </mergeCells>
  <phoneticPr fontId="2"/>
  <printOptions horizontalCentered="1"/>
  <pageMargins left="0.70866141732283472" right="0.70866141732283472" top="0.74803149606299213" bottom="0.74803149606299213" header="0.31496062992125984" footer="0.31496062992125984"/>
  <pageSetup paperSize="9" scale="98" orientation="portrait" blackAndWhite="1"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theme="8"/>
    <pageSetUpPr fitToPage="1"/>
  </sheetPr>
  <dimension ref="A1:U53"/>
  <sheetViews>
    <sheetView view="pageBreakPreview" zoomScale="90" zoomScaleNormal="100" zoomScaleSheetLayoutView="90" workbookViewId="0">
      <selection activeCell="U26" sqref="U26"/>
    </sheetView>
  </sheetViews>
  <sheetFormatPr defaultColWidth="9" defaultRowHeight="13.5"/>
  <cols>
    <col min="1" max="1" width="6.625" style="4" customWidth="1"/>
    <col min="2" max="2" width="5.125" style="4" customWidth="1"/>
    <col min="3" max="5" width="5" style="4" customWidth="1"/>
    <col min="6" max="8" width="6.625" style="4" customWidth="1"/>
    <col min="9" max="17" width="4.875" style="4" customWidth="1"/>
    <col min="18" max="18" width="4.875" style="123" customWidth="1"/>
    <col min="19" max="16384" width="9" style="4"/>
  </cols>
  <sheetData>
    <row r="1" spans="1:21" ht="15.75" customHeight="1">
      <c r="A1" s="671" t="str">
        <f>CONCATENATE("（様式-",INDEX(発注者入力シート!$B$29:$G$38,MATCH(発注者入力シート!N9,発注者入力シート!$C$29:$C$38,0),4),"）")</f>
        <v>（様式-６）</v>
      </c>
      <c r="B1" s="671"/>
      <c r="C1" s="671"/>
      <c r="D1" s="671"/>
      <c r="E1" s="671"/>
      <c r="F1" s="671"/>
      <c r="O1" s="784" t="str">
        <f>IF(INDEX(発注者入力シート!$B$20:$G$40,MATCH(発注者入力シート!N9,発注者入力シート!$C$20:$C$40,0),3)="","",INDEX(発注者入力シート!$B$20:$G$40,MATCH(発注者入力シート!N9,発注者入力シート!$C$20:$C$40,0),3))</f>
        <v/>
      </c>
      <c r="P1" s="784"/>
      <c r="Q1" s="784"/>
      <c r="R1" s="159"/>
      <c r="S1" s="4" t="s">
        <v>202</v>
      </c>
    </row>
    <row r="2" spans="1:21" ht="15.75" customHeight="1">
      <c r="A2" s="671" t="str">
        <f>CONCATENATE("評価項目",INDEX(発注者入力シート!$B$29:$G$38,MATCH(発注者入力シート!N9,発注者入力シート!$C$29:$C$38,0),5),"-",INDEX(発注者入力シート!$B$29:$G$38,MATCH(発注者入力シート!N9,発注者入力シート!$C$29:$C$38,0),6))</f>
        <v>評価項目（２）-④</v>
      </c>
      <c r="B2" s="671"/>
      <c r="C2" s="671"/>
      <c r="D2" s="671"/>
      <c r="E2" s="671"/>
      <c r="S2" s="4" t="s">
        <v>203</v>
      </c>
    </row>
    <row r="3" spans="1:21" ht="15.75" customHeight="1">
      <c r="S3" s="98"/>
      <c r="T3" s="4" t="s">
        <v>212</v>
      </c>
    </row>
    <row r="4" spans="1:21" ht="15.75" customHeight="1">
      <c r="A4" s="679" t="s">
        <v>603</v>
      </c>
      <c r="B4" s="679"/>
      <c r="C4" s="679"/>
      <c r="D4" s="679"/>
      <c r="E4" s="679"/>
      <c r="F4" s="679"/>
      <c r="G4" s="679"/>
      <c r="H4" s="679"/>
      <c r="I4" s="679"/>
      <c r="J4" s="679"/>
      <c r="K4" s="679"/>
      <c r="L4" s="679"/>
      <c r="M4" s="679"/>
      <c r="N4" s="679"/>
      <c r="O4" s="679"/>
      <c r="P4" s="679"/>
      <c r="Q4" s="679"/>
      <c r="R4" s="168"/>
      <c r="S4" s="87"/>
      <c r="T4" s="4" t="s">
        <v>305</v>
      </c>
    </row>
    <row r="5" spans="1:21" ht="15.75" customHeight="1">
      <c r="H5" s="691" t="s">
        <v>146</v>
      </c>
      <c r="I5" s="691"/>
      <c r="J5" s="691"/>
      <c r="K5" s="680" t="str">
        <f>IF(企業入力シート!C7="","",企業入力シート!C7)</f>
        <v>〇〇建設</v>
      </c>
      <c r="L5" s="680"/>
      <c r="M5" s="680"/>
      <c r="N5" s="680"/>
      <c r="O5" s="680"/>
      <c r="P5" s="680"/>
      <c r="Q5" s="680"/>
      <c r="R5" s="168"/>
      <c r="S5" s="123"/>
    </row>
    <row r="6" spans="1:21" ht="15.75" customHeight="1">
      <c r="R6" s="158"/>
      <c r="S6" s="4" t="s">
        <v>206</v>
      </c>
    </row>
    <row r="7" spans="1:21" ht="15.75" customHeight="1">
      <c r="A7" s="219" t="s">
        <v>109</v>
      </c>
      <c r="B7" s="825" t="s">
        <v>681</v>
      </c>
      <c r="C7" s="825"/>
      <c r="D7" s="825"/>
      <c r="E7" s="825"/>
      <c r="F7" s="825"/>
      <c r="G7" s="825"/>
      <c r="H7" s="825"/>
      <c r="I7" s="825"/>
      <c r="J7" s="825"/>
      <c r="K7" s="825"/>
      <c r="L7" s="825"/>
      <c r="M7" s="825"/>
      <c r="N7" s="825"/>
      <c r="O7" s="825"/>
      <c r="P7" s="825"/>
      <c r="Q7" s="825"/>
      <c r="S7" s="89"/>
      <c r="T7" s="4" t="s">
        <v>207</v>
      </c>
    </row>
    <row r="8" spans="1:21" ht="13.5" customHeight="1">
      <c r="B8" s="826"/>
      <c r="C8" s="826"/>
      <c r="D8" s="826"/>
      <c r="E8" s="826"/>
      <c r="F8" s="826"/>
      <c r="G8" s="826"/>
      <c r="H8" s="826"/>
      <c r="I8" s="826"/>
      <c r="J8" s="826"/>
      <c r="K8" s="826"/>
      <c r="L8" s="826"/>
      <c r="M8" s="826"/>
      <c r="N8" s="826"/>
      <c r="O8" s="826"/>
      <c r="P8" s="826"/>
      <c r="Q8" s="826"/>
      <c r="R8" s="161"/>
      <c r="S8" s="90"/>
      <c r="T8" s="4" t="s">
        <v>205</v>
      </c>
    </row>
    <row r="9" spans="1:21" ht="13.5" customHeight="1">
      <c r="A9" s="123"/>
      <c r="B9" s="401"/>
      <c r="C9" s="401"/>
      <c r="D9" s="401"/>
      <c r="E9" s="401"/>
      <c r="F9" s="401"/>
      <c r="G9" s="401"/>
      <c r="H9" s="401"/>
      <c r="I9" s="401"/>
      <c r="J9" s="401"/>
      <c r="K9" s="401"/>
      <c r="L9" s="401"/>
      <c r="M9" s="401"/>
      <c r="N9" s="401"/>
      <c r="O9" s="401"/>
      <c r="P9" s="401"/>
      <c r="Q9" s="401"/>
      <c r="R9" s="157"/>
    </row>
    <row r="10" spans="1:21" ht="15.75" customHeight="1">
      <c r="A10" s="817" t="s">
        <v>380</v>
      </c>
      <c r="B10" s="817"/>
      <c r="C10" s="817"/>
      <c r="D10" s="822" t="s">
        <v>476</v>
      </c>
      <c r="E10" s="823"/>
      <c r="F10" s="823"/>
      <c r="G10" s="823"/>
      <c r="H10" s="823"/>
      <c r="I10" s="823"/>
      <c r="J10" s="823"/>
      <c r="K10" s="823"/>
      <c r="L10" s="823"/>
      <c r="M10" s="824"/>
      <c r="R10" s="401"/>
      <c r="S10" s="100" t="s">
        <v>208</v>
      </c>
    </row>
    <row r="11" spans="1:21" ht="15.75" customHeight="1">
      <c r="A11" s="198"/>
      <c r="B11" s="198"/>
      <c r="C11" s="198"/>
      <c r="D11" s="198"/>
      <c r="E11" s="198"/>
      <c r="F11" s="203"/>
      <c r="G11" s="203"/>
      <c r="H11" s="203"/>
      <c r="I11" s="199"/>
      <c r="J11" s="199"/>
      <c r="K11" s="199"/>
      <c r="L11" s="199"/>
      <c r="M11" s="199"/>
      <c r="N11" s="199"/>
      <c r="O11" s="199"/>
      <c r="P11" s="199"/>
      <c r="Q11" s="199"/>
      <c r="R11" s="4"/>
      <c r="S11" s="100" t="s">
        <v>209</v>
      </c>
    </row>
    <row r="12" spans="1:21" ht="15.75" customHeight="1">
      <c r="A12" s="416" t="s">
        <v>679</v>
      </c>
      <c r="B12" s="199"/>
      <c r="C12" s="199"/>
      <c r="D12" s="199"/>
      <c r="E12" s="199"/>
      <c r="F12" s="199"/>
      <c r="G12" s="199"/>
      <c r="H12" s="199"/>
      <c r="I12" s="199"/>
      <c r="J12" s="199"/>
      <c r="K12" s="199"/>
      <c r="L12" s="199"/>
      <c r="M12" s="199"/>
      <c r="N12" s="199"/>
      <c r="O12" s="199"/>
      <c r="P12" s="199"/>
      <c r="Q12" s="199"/>
      <c r="R12" s="4"/>
      <c r="S12" s="100" t="s">
        <v>433</v>
      </c>
    </row>
    <row r="13" spans="1:21" ht="15.75" customHeight="1">
      <c r="A13" s="760" t="s">
        <v>333</v>
      </c>
      <c r="B13" s="763"/>
      <c r="C13" s="763"/>
      <c r="D13" s="827"/>
      <c r="E13" s="828"/>
      <c r="F13" s="798" t="s">
        <v>596</v>
      </c>
      <c r="G13" s="799"/>
      <c r="H13" s="800"/>
      <c r="I13" s="681" t="s">
        <v>684</v>
      </c>
      <c r="J13" s="681"/>
      <c r="K13" s="681"/>
      <c r="L13" s="681"/>
      <c r="M13" s="681"/>
      <c r="N13" s="763" t="s">
        <v>683</v>
      </c>
      <c r="O13" s="763"/>
      <c r="P13" s="763"/>
      <c r="Q13" s="765"/>
      <c r="R13" s="4"/>
    </row>
    <row r="14" spans="1:21" ht="13.5" customHeight="1">
      <c r="A14" s="761"/>
      <c r="B14" s="770"/>
      <c r="C14" s="770"/>
      <c r="D14" s="829"/>
      <c r="E14" s="830"/>
      <c r="F14" s="485" t="s">
        <v>597</v>
      </c>
      <c r="G14" s="486"/>
      <c r="H14" s="487"/>
      <c r="I14" s="681"/>
      <c r="J14" s="681"/>
      <c r="K14" s="681"/>
      <c r="L14" s="681"/>
      <c r="M14" s="681"/>
      <c r="N14" s="770"/>
      <c r="O14" s="770"/>
      <c r="P14" s="770"/>
      <c r="Q14" s="771"/>
      <c r="R14" s="157"/>
      <c r="S14" s="442" t="s">
        <v>530</v>
      </c>
    </row>
    <row r="15" spans="1:21" ht="22.5" customHeight="1">
      <c r="A15" s="810"/>
      <c r="B15" s="811"/>
      <c r="C15" s="811"/>
      <c r="D15" s="786"/>
      <c r="E15" s="787"/>
      <c r="F15" s="792"/>
      <c r="G15" s="793"/>
      <c r="H15" s="794"/>
      <c r="I15" s="785"/>
      <c r="J15" s="786"/>
      <c r="K15" s="786"/>
      <c r="L15" s="786"/>
      <c r="M15" s="787"/>
      <c r="N15" s="785"/>
      <c r="O15" s="786"/>
      <c r="P15" s="786"/>
      <c r="Q15" s="787"/>
      <c r="R15" s="157"/>
      <c r="S15" s="816" t="s">
        <v>531</v>
      </c>
      <c r="T15" s="816"/>
      <c r="U15" s="816"/>
    </row>
    <row r="16" spans="1:21" ht="22.5" customHeight="1">
      <c r="A16" s="813"/>
      <c r="B16" s="814"/>
      <c r="C16" s="814"/>
      <c r="D16" s="789"/>
      <c r="E16" s="790"/>
      <c r="F16" s="795"/>
      <c r="G16" s="796"/>
      <c r="H16" s="797"/>
      <c r="I16" s="788"/>
      <c r="J16" s="789"/>
      <c r="K16" s="789"/>
      <c r="L16" s="789"/>
      <c r="M16" s="790"/>
      <c r="N16" s="788"/>
      <c r="O16" s="789"/>
      <c r="P16" s="789"/>
      <c r="Q16" s="790"/>
      <c r="R16" s="157"/>
      <c r="S16" s="816"/>
      <c r="T16" s="816"/>
      <c r="U16" s="816"/>
    </row>
    <row r="17" spans="1:21" ht="15.75" customHeight="1">
      <c r="A17" s="416" t="s">
        <v>680</v>
      </c>
      <c r="B17" s="420"/>
      <c r="C17" s="420"/>
      <c r="D17" s="418"/>
      <c r="E17" s="418"/>
      <c r="F17" s="419"/>
      <c r="G17" s="419"/>
      <c r="H17" s="419"/>
      <c r="I17" s="421"/>
      <c r="J17" s="421"/>
      <c r="K17" s="421"/>
      <c r="L17" s="421"/>
      <c r="M17" s="421"/>
      <c r="N17" s="421"/>
      <c r="O17" s="421"/>
      <c r="P17" s="421"/>
      <c r="Q17" s="421"/>
      <c r="R17" s="137"/>
      <c r="S17" s="816"/>
      <c r="T17" s="816"/>
      <c r="U17" s="816"/>
    </row>
    <row r="18" spans="1:21" ht="15.75" customHeight="1">
      <c r="A18" s="760" t="s">
        <v>333</v>
      </c>
      <c r="B18" s="763"/>
      <c r="C18" s="763"/>
      <c r="D18" s="827"/>
      <c r="E18" s="828"/>
      <c r="F18" s="798" t="s">
        <v>596</v>
      </c>
      <c r="G18" s="799"/>
      <c r="H18" s="800"/>
      <c r="I18" s="681" t="s">
        <v>684</v>
      </c>
      <c r="J18" s="681"/>
      <c r="K18" s="681"/>
      <c r="L18" s="681"/>
      <c r="M18" s="681"/>
      <c r="N18" s="763" t="s">
        <v>683</v>
      </c>
      <c r="O18" s="763"/>
      <c r="P18" s="763"/>
      <c r="Q18" s="765"/>
      <c r="R18" s="137"/>
      <c r="S18" s="816"/>
      <c r="T18" s="816"/>
      <c r="U18" s="816"/>
    </row>
    <row r="19" spans="1:21" ht="13.5" customHeight="1">
      <c r="A19" s="761"/>
      <c r="B19" s="770"/>
      <c r="C19" s="770"/>
      <c r="D19" s="829"/>
      <c r="E19" s="830"/>
      <c r="F19" s="485" t="s">
        <v>597</v>
      </c>
      <c r="G19" s="486"/>
      <c r="H19" s="487"/>
      <c r="I19" s="681"/>
      <c r="J19" s="681"/>
      <c r="K19" s="681"/>
      <c r="L19" s="681"/>
      <c r="M19" s="681"/>
      <c r="N19" s="770"/>
      <c r="O19" s="770"/>
      <c r="P19" s="770"/>
      <c r="Q19" s="771"/>
      <c r="R19" s="415"/>
    </row>
    <row r="20" spans="1:21" ht="22.5" customHeight="1">
      <c r="A20" s="810"/>
      <c r="B20" s="811"/>
      <c r="C20" s="811"/>
      <c r="D20" s="786"/>
      <c r="E20" s="787"/>
      <c r="F20" s="792"/>
      <c r="G20" s="793"/>
      <c r="H20" s="794"/>
      <c r="I20" s="785"/>
      <c r="J20" s="786"/>
      <c r="K20" s="786"/>
      <c r="L20" s="786"/>
      <c r="M20" s="787"/>
      <c r="N20" s="785"/>
      <c r="O20" s="786"/>
      <c r="P20" s="786"/>
      <c r="Q20" s="787"/>
      <c r="R20" s="415"/>
    </row>
    <row r="21" spans="1:21" ht="22.5" customHeight="1">
      <c r="A21" s="813"/>
      <c r="B21" s="814"/>
      <c r="C21" s="814"/>
      <c r="D21" s="789"/>
      <c r="E21" s="790"/>
      <c r="F21" s="795"/>
      <c r="G21" s="796"/>
      <c r="H21" s="797"/>
      <c r="I21" s="788"/>
      <c r="J21" s="789"/>
      <c r="K21" s="789"/>
      <c r="L21" s="789"/>
      <c r="M21" s="790"/>
      <c r="N21" s="788"/>
      <c r="O21" s="789"/>
      <c r="P21" s="789"/>
      <c r="Q21" s="790"/>
      <c r="R21" s="132"/>
    </row>
    <row r="22" spans="1:21">
      <c r="A22" s="129" t="s">
        <v>27</v>
      </c>
      <c r="B22" s="831" t="s">
        <v>623</v>
      </c>
      <c r="C22" s="831"/>
      <c r="D22" s="831"/>
      <c r="E22" s="831"/>
      <c r="F22" s="831"/>
      <c r="G22" s="831"/>
      <c r="H22" s="831"/>
      <c r="I22" s="831"/>
      <c r="J22" s="831"/>
      <c r="K22" s="831"/>
      <c r="L22" s="831"/>
      <c r="M22" s="831"/>
      <c r="N22" s="831"/>
      <c r="O22" s="831"/>
      <c r="P22" s="831"/>
      <c r="Q22" s="831"/>
      <c r="R22" s="132"/>
    </row>
    <row r="23" spans="1:21">
      <c r="A23" s="129"/>
      <c r="B23" s="832"/>
      <c r="C23" s="832"/>
      <c r="D23" s="832"/>
      <c r="E23" s="832"/>
      <c r="F23" s="832"/>
      <c r="G23" s="832"/>
      <c r="H23" s="832"/>
      <c r="I23" s="832"/>
      <c r="J23" s="832"/>
      <c r="K23" s="832"/>
      <c r="L23" s="832"/>
      <c r="M23" s="832"/>
      <c r="N23" s="832"/>
      <c r="O23" s="832"/>
      <c r="P23" s="832"/>
      <c r="Q23" s="832"/>
      <c r="R23" s="132"/>
    </row>
    <row r="24" spans="1:21">
      <c r="A24" s="129" t="s">
        <v>28</v>
      </c>
      <c r="B24" s="801" t="s">
        <v>578</v>
      </c>
      <c r="C24" s="801"/>
      <c r="D24" s="801"/>
      <c r="E24" s="801"/>
      <c r="F24" s="801"/>
      <c r="G24" s="801"/>
      <c r="H24" s="801"/>
      <c r="I24" s="801"/>
      <c r="J24" s="801"/>
      <c r="K24" s="801"/>
      <c r="L24" s="801"/>
      <c r="M24" s="801"/>
      <c r="N24" s="801"/>
      <c r="O24" s="801"/>
      <c r="P24" s="801"/>
      <c r="Q24" s="801"/>
    </row>
    <row r="25" spans="1:21" s="215" customFormat="1" ht="27" customHeight="1">
      <c r="A25" s="129"/>
      <c r="B25" s="801"/>
      <c r="C25" s="801"/>
      <c r="D25" s="801"/>
      <c r="E25" s="801"/>
      <c r="F25" s="801"/>
      <c r="G25" s="801"/>
      <c r="H25" s="801"/>
      <c r="I25" s="801"/>
      <c r="J25" s="801"/>
      <c r="K25" s="801"/>
      <c r="L25" s="801"/>
      <c r="M25" s="801"/>
      <c r="N25" s="801"/>
      <c r="O25" s="801"/>
      <c r="P25" s="801"/>
      <c r="Q25" s="801"/>
      <c r="R25" s="217"/>
    </row>
    <row r="26" spans="1:21" s="215" customFormat="1">
      <c r="A26" s="129" t="s">
        <v>29</v>
      </c>
      <c r="B26" s="673" t="s">
        <v>468</v>
      </c>
      <c r="C26" s="673"/>
      <c r="D26" s="673"/>
      <c r="E26" s="673"/>
      <c r="F26" s="673"/>
      <c r="G26" s="673"/>
      <c r="H26" s="673"/>
      <c r="I26" s="673"/>
      <c r="J26" s="673"/>
      <c r="K26" s="673"/>
      <c r="L26" s="673"/>
      <c r="M26" s="673"/>
      <c r="N26" s="673"/>
      <c r="O26" s="673"/>
      <c r="P26" s="673"/>
      <c r="Q26" s="673"/>
      <c r="R26" s="217"/>
    </row>
    <row r="27" spans="1:21" s="215" customFormat="1">
      <c r="A27" s="403"/>
      <c r="B27" s="673"/>
      <c r="C27" s="673"/>
      <c r="D27" s="673"/>
      <c r="E27" s="673"/>
      <c r="F27" s="673"/>
      <c r="G27" s="673"/>
      <c r="H27" s="673"/>
      <c r="I27" s="673"/>
      <c r="J27" s="673"/>
      <c r="K27" s="673"/>
      <c r="L27" s="673"/>
      <c r="M27" s="673"/>
      <c r="N27" s="673"/>
      <c r="O27" s="673"/>
      <c r="P27" s="673"/>
      <c r="Q27" s="673"/>
      <c r="R27" s="170"/>
    </row>
    <row r="28" spans="1:21" s="215" customFormat="1">
      <c r="A28" s="97"/>
      <c r="B28" s="97"/>
      <c r="C28" s="97"/>
      <c r="D28" s="97"/>
      <c r="E28" s="97"/>
      <c r="F28" s="97"/>
      <c r="G28" s="97"/>
      <c r="H28" s="97"/>
      <c r="I28" s="97"/>
      <c r="J28" s="97"/>
      <c r="K28" s="97"/>
      <c r="L28" s="97"/>
      <c r="M28" s="97"/>
      <c r="N28" s="97"/>
      <c r="O28" s="97"/>
      <c r="P28" s="97"/>
      <c r="Q28" s="97"/>
      <c r="R28" s="217"/>
    </row>
    <row r="29" spans="1:21" s="403" customFormat="1">
      <c r="A29" s="4"/>
      <c r="B29" s="4"/>
      <c r="C29" s="4"/>
      <c r="D29" s="4"/>
      <c r="E29" s="4"/>
      <c r="F29" s="4"/>
      <c r="G29" s="4"/>
      <c r="H29" s="4"/>
      <c r="I29" s="4"/>
      <c r="J29" s="4"/>
      <c r="K29" s="4"/>
      <c r="L29" s="4"/>
      <c r="M29" s="4"/>
      <c r="N29" s="4"/>
      <c r="O29" s="4"/>
      <c r="P29" s="4"/>
      <c r="Q29" s="4"/>
      <c r="R29" s="405"/>
    </row>
    <row r="30" spans="1:21" ht="15.75" customHeight="1">
      <c r="A30" s="728" t="s">
        <v>114</v>
      </c>
      <c r="B30" s="728"/>
      <c r="C30" s="728"/>
      <c r="D30" s="728"/>
      <c r="E30" s="730" t="str">
        <f>IF(発注者入力シート!C10="","",発注者入力シート!C10)</f>
        <v>令和７年度 島根県総合評価方式 評価項目 事前審査申請</v>
      </c>
      <c r="F30" s="730"/>
      <c r="G30" s="730"/>
      <c r="H30" s="730"/>
      <c r="I30" s="730"/>
      <c r="J30" s="730"/>
      <c r="K30" s="730"/>
      <c r="L30" s="730"/>
      <c r="M30" s="730"/>
      <c r="N30" s="730"/>
      <c r="O30" s="730"/>
      <c r="P30" s="730"/>
      <c r="Q30" s="730"/>
    </row>
    <row r="31" spans="1:21" ht="15.75" customHeight="1">
      <c r="R31" s="158"/>
    </row>
    <row r="32" spans="1:21" ht="15.75" customHeight="1">
      <c r="A32" s="728" t="s">
        <v>110</v>
      </c>
      <c r="B32" s="728"/>
      <c r="C32" s="728"/>
      <c r="D32" s="728"/>
      <c r="E32" s="730" t="str">
        <f>IF(企業入力シート!C5="","",発注者入力シート!C6)</f>
        <v>〇〇県土整備事務所</v>
      </c>
      <c r="F32" s="730"/>
      <c r="G32" s="730"/>
      <c r="H32" s="730"/>
      <c r="I32" s="730"/>
      <c r="J32" s="730"/>
      <c r="K32" s="730"/>
      <c r="L32" s="730"/>
      <c r="M32" s="730"/>
      <c r="N32" s="730"/>
      <c r="O32" s="730"/>
      <c r="P32" s="730"/>
      <c r="Q32" s="730"/>
    </row>
    <row r="33" spans="1:20" ht="15.75" customHeight="1"/>
    <row r="34" spans="1:20" ht="15.75" customHeight="1">
      <c r="A34" s="728" t="s">
        <v>111</v>
      </c>
      <c r="B34" s="728"/>
      <c r="C34" s="728"/>
      <c r="D34" s="728"/>
      <c r="E34" s="731" t="str">
        <f>+発注者入力シート!$C$11</f>
        <v>令和８年７月３１日までに入札公告された工事　　</v>
      </c>
      <c r="F34" s="731"/>
      <c r="G34" s="731"/>
      <c r="H34" s="731"/>
      <c r="I34" s="731"/>
      <c r="J34" s="731"/>
      <c r="K34" s="731"/>
      <c r="L34" s="731"/>
      <c r="M34" s="731"/>
      <c r="N34" s="731"/>
      <c r="O34" s="731"/>
      <c r="P34" s="731"/>
      <c r="Q34" s="731"/>
    </row>
    <row r="35" spans="1:20" ht="15" customHeight="1">
      <c r="E35" s="497"/>
      <c r="F35" s="497"/>
      <c r="G35" s="497"/>
      <c r="H35" s="497"/>
      <c r="I35" s="497"/>
      <c r="J35" s="497"/>
      <c r="K35" s="497"/>
      <c r="L35" s="497"/>
      <c r="M35" s="497"/>
      <c r="N35" s="497"/>
      <c r="O35" s="497"/>
      <c r="P35" s="497"/>
      <c r="Q35" s="497"/>
      <c r="R35" s="132"/>
    </row>
    <row r="36" spans="1:20">
      <c r="A36" s="808" t="str">
        <f>CONCATENATE("　今後、",発注者入力シート!C6,"が発注する工事においては、本書の写し（※）をもって「県管理道路・空港を含む除雪業務の契約実績」の貴社技術資料とみなし、その他添付資料の提出は不要とする。
※本書の写しとは、収受印欄に収受の押印がある資料をいう。")</f>
        <v>　今後、〇〇県土整備事務所が発注する工事においては、本書の写し（※）をもって「県管理道路・空港を含む除雪業務の契約実績」の貴社技術資料とみなし、その他添付資料の提出は不要とする。
※本書の写しとは、収受印欄に収受の押印がある資料をいう。</v>
      </c>
      <c r="B36" s="808"/>
      <c r="C36" s="808"/>
      <c r="D36" s="808"/>
      <c r="E36" s="808"/>
      <c r="F36" s="808"/>
      <c r="G36" s="808"/>
      <c r="H36" s="808"/>
      <c r="I36" s="808"/>
      <c r="J36" s="808"/>
      <c r="K36" s="808"/>
      <c r="L36" s="808"/>
      <c r="M36" s="808"/>
      <c r="N36" s="808"/>
      <c r="O36" s="808"/>
      <c r="P36" s="808"/>
      <c r="Q36" s="808"/>
      <c r="R36" s="132"/>
    </row>
    <row r="37" spans="1:20" ht="26.1" customHeight="1">
      <c r="A37" s="808"/>
      <c r="B37" s="808"/>
      <c r="C37" s="808"/>
      <c r="D37" s="808"/>
      <c r="E37" s="808"/>
      <c r="F37" s="808"/>
      <c r="G37" s="808"/>
      <c r="H37" s="808"/>
      <c r="I37" s="808"/>
      <c r="J37" s="808"/>
      <c r="K37" s="808"/>
      <c r="L37" s="808"/>
      <c r="M37" s="808"/>
      <c r="N37" s="808"/>
      <c r="O37" s="808"/>
      <c r="P37" s="808"/>
      <c r="Q37" s="808"/>
      <c r="R37" s="161"/>
    </row>
    <row r="38" spans="1:20">
      <c r="A38" s="673" t="s">
        <v>381</v>
      </c>
      <c r="B38" s="673"/>
      <c r="C38" s="673"/>
      <c r="D38" s="673"/>
      <c r="E38" s="673"/>
      <c r="F38" s="673"/>
      <c r="G38" s="673"/>
      <c r="H38" s="673"/>
      <c r="I38" s="673"/>
      <c r="J38" s="673"/>
      <c r="K38" s="673"/>
      <c r="L38" s="673"/>
      <c r="M38" s="673"/>
      <c r="N38" s="673"/>
      <c r="O38" s="673"/>
      <c r="P38" s="673"/>
      <c r="Q38" s="673"/>
    </row>
    <row r="39" spans="1:20" s="215" customFormat="1">
      <c r="A39" s="673"/>
      <c r="B39" s="673"/>
      <c r="C39" s="673"/>
      <c r="D39" s="673"/>
      <c r="E39" s="673"/>
      <c r="F39" s="673"/>
      <c r="G39" s="673"/>
      <c r="H39" s="673"/>
      <c r="I39" s="673"/>
      <c r="J39" s="673"/>
      <c r="K39" s="673"/>
      <c r="L39" s="673"/>
      <c r="M39" s="673"/>
      <c r="N39" s="673"/>
      <c r="O39" s="673"/>
      <c r="P39" s="673"/>
      <c r="Q39" s="673"/>
      <c r="R39" s="217"/>
      <c r="T39" s="215" t="s">
        <v>379</v>
      </c>
    </row>
    <row r="40" spans="1:20" s="215" customFormat="1">
      <c r="A40" s="4"/>
      <c r="B40" s="4"/>
      <c r="C40" s="4"/>
      <c r="D40" s="4"/>
      <c r="E40" s="4"/>
      <c r="F40" s="4"/>
      <c r="G40" s="4"/>
      <c r="H40" s="4"/>
      <c r="I40" s="4"/>
      <c r="J40" s="4"/>
      <c r="K40" s="4"/>
      <c r="L40" s="4"/>
      <c r="M40" s="4"/>
      <c r="N40" s="667" t="s">
        <v>39</v>
      </c>
      <c r="O40" s="667"/>
      <c r="P40" s="4"/>
      <c r="Q40" s="4"/>
      <c r="R40" s="217"/>
    </row>
    <row r="41" spans="1:20" s="215" customFormat="1">
      <c r="A41" s="4"/>
      <c r="B41" s="3" t="s">
        <v>454</v>
      </c>
      <c r="C41" s="374"/>
      <c r="D41" s="374"/>
      <c r="E41" s="374"/>
      <c r="F41" s="374"/>
      <c r="G41" s="374"/>
      <c r="H41" s="374"/>
      <c r="I41" s="374"/>
      <c r="J41" s="4"/>
      <c r="K41" s="4"/>
      <c r="L41" s="4"/>
      <c r="M41" s="102"/>
      <c r="N41" s="395"/>
      <c r="O41" s="395"/>
      <c r="P41" s="466"/>
      <c r="Q41" s="4"/>
      <c r="R41" s="217"/>
    </row>
    <row r="42" spans="1:20" ht="15.75" customHeight="1">
      <c r="B42" s="718" t="str">
        <f>IF(INDEX(発注者入力シート!$B$29:$J$38,MATCH(発注者入力シート!N9,発注者入力シート!$C$29:$C$38,0),7)="未記入",発注者入力シート!$AL$8,IF(INDEX(発注者入力シート!$B$29:$J$38,MATCH(発注者入力シート!N9,発注者入力シート!$C$29:$C$38,0),7)="無",発注者入力シート!$AL$9,IF(INDEX(発注者入力シート!$B$29:$J$38,MATCH(発注者入力シート!N9,発注者入力シート!$C$29:$C$38,0),7)="有",発注者入力シート!$AL$10)))</f>
        <v>本技術資料により提出します</v>
      </c>
      <c r="C42" s="719"/>
      <c r="D42" s="719"/>
      <c r="E42" s="719"/>
      <c r="F42" s="719"/>
      <c r="G42" s="719"/>
      <c r="H42" s="719"/>
      <c r="I42" s="720"/>
      <c r="M42" s="103"/>
      <c r="N42" s="86"/>
      <c r="O42" s="86"/>
      <c r="P42" s="467"/>
    </row>
    <row r="43" spans="1:20" ht="15.75" customHeight="1">
      <c r="A43" s="4" t="s">
        <v>10</v>
      </c>
      <c r="B43" s="721"/>
      <c r="C43" s="722"/>
      <c r="D43" s="722"/>
      <c r="E43" s="722"/>
      <c r="F43" s="722"/>
      <c r="G43" s="722"/>
      <c r="H43" s="722"/>
      <c r="I43" s="723"/>
      <c r="M43" s="103"/>
      <c r="N43" s="86"/>
      <c r="O43" s="86"/>
      <c r="P43" s="467"/>
    </row>
    <row r="44" spans="1:20" ht="15.75" customHeight="1">
      <c r="B44" s="721"/>
      <c r="C44" s="722"/>
      <c r="D44" s="722"/>
      <c r="E44" s="722"/>
      <c r="F44" s="722"/>
      <c r="G44" s="722"/>
      <c r="H44" s="722"/>
      <c r="I44" s="723"/>
      <c r="M44" s="103"/>
      <c r="N44" s="86"/>
      <c r="O44" s="86"/>
      <c r="P44" s="467"/>
    </row>
    <row r="45" spans="1:20" ht="15.75" customHeight="1">
      <c r="B45" s="721"/>
      <c r="C45" s="722"/>
      <c r="D45" s="722"/>
      <c r="E45" s="722"/>
      <c r="F45" s="722"/>
      <c r="G45" s="722"/>
      <c r="H45" s="722"/>
      <c r="I45" s="723"/>
      <c r="M45" s="103"/>
      <c r="N45" s="86"/>
      <c r="O45" s="86"/>
      <c r="P45" s="467"/>
    </row>
    <row r="46" spans="1:20" ht="15.75" customHeight="1">
      <c r="B46" s="724"/>
      <c r="C46" s="725"/>
      <c r="D46" s="725"/>
      <c r="E46" s="725"/>
      <c r="F46" s="725"/>
      <c r="G46" s="725"/>
      <c r="H46" s="725"/>
      <c r="I46" s="726"/>
      <c r="M46" s="103"/>
      <c r="N46" s="86"/>
      <c r="O46" s="86"/>
      <c r="P46" s="467"/>
    </row>
    <row r="47" spans="1:20" ht="15.75" customHeight="1">
      <c r="A47" s="219"/>
      <c r="B47" s="500"/>
      <c r="C47" s="500"/>
      <c r="D47" s="500"/>
      <c r="E47" s="500"/>
      <c r="F47" s="500"/>
      <c r="G47" s="500"/>
      <c r="H47" s="500"/>
      <c r="I47" s="500"/>
      <c r="M47" s="103"/>
      <c r="N47" s="86"/>
      <c r="O47" s="86"/>
      <c r="P47" s="467"/>
    </row>
    <row r="48" spans="1:20" ht="15.75" customHeight="1">
      <c r="A48" s="213" t="s">
        <v>610</v>
      </c>
      <c r="B48" s="498"/>
      <c r="C48" s="498"/>
      <c r="D48" s="498"/>
      <c r="E48" s="498"/>
      <c r="F48" s="498"/>
      <c r="G48" s="498"/>
      <c r="H48" s="498"/>
      <c r="I48" s="498"/>
      <c r="M48" s="104"/>
      <c r="N48" s="105"/>
      <c r="O48" s="105"/>
      <c r="P48" s="468"/>
    </row>
    <row r="49" spans="1:17" ht="16.5" customHeight="1">
      <c r="B49" s="516" t="s">
        <v>616</v>
      </c>
      <c r="C49" s="511"/>
      <c r="D49" s="511"/>
      <c r="E49" s="511"/>
      <c r="F49" s="511"/>
      <c r="G49" s="511"/>
      <c r="H49" s="511"/>
      <c r="I49" s="511"/>
      <c r="J49" s="511"/>
      <c r="K49" s="511"/>
      <c r="L49" s="511"/>
    </row>
    <row r="50" spans="1:17" ht="15" customHeight="1">
      <c r="M50" s="499"/>
      <c r="N50" s="499"/>
      <c r="O50" s="499"/>
      <c r="P50" s="499"/>
      <c r="Q50" s="499"/>
    </row>
    <row r="51" spans="1:17" ht="15" customHeight="1">
      <c r="A51" s="499"/>
      <c r="B51" s="499"/>
      <c r="C51" s="499"/>
      <c r="D51" s="499"/>
      <c r="E51" s="499"/>
      <c r="F51" s="499"/>
      <c r="G51" s="499"/>
      <c r="H51" s="499"/>
      <c r="I51" s="499"/>
      <c r="J51" s="499"/>
      <c r="K51" s="499"/>
      <c r="L51" s="499"/>
      <c r="M51" s="499"/>
      <c r="N51" s="499"/>
      <c r="O51" s="499"/>
      <c r="P51" s="499"/>
      <c r="Q51" s="499"/>
    </row>
    <row r="52" spans="1:17" ht="15.75" customHeight="1"/>
    <row r="53" spans="1:17" ht="15.75" customHeight="1"/>
  </sheetData>
  <mergeCells count="45">
    <mergeCell ref="S15:U18"/>
    <mergeCell ref="B42:I46"/>
    <mergeCell ref="A36:Q37"/>
    <mergeCell ref="F20:H20"/>
    <mergeCell ref="F21:H21"/>
    <mergeCell ref="A32:D32"/>
    <mergeCell ref="A34:D34"/>
    <mergeCell ref="N20:Q21"/>
    <mergeCell ref="N40:O40"/>
    <mergeCell ref="B22:Q23"/>
    <mergeCell ref="B24:Q25"/>
    <mergeCell ref="A30:D30"/>
    <mergeCell ref="A38:Q39"/>
    <mergeCell ref="E32:Q32"/>
    <mergeCell ref="B26:Q27"/>
    <mergeCell ref="A15:C16"/>
    <mergeCell ref="A20:C21"/>
    <mergeCell ref="N15:Q16"/>
    <mergeCell ref="D15:E16"/>
    <mergeCell ref="D20:E21"/>
    <mergeCell ref="A18:C19"/>
    <mergeCell ref="I20:M21"/>
    <mergeCell ref="N13:Q14"/>
    <mergeCell ref="A1:F1"/>
    <mergeCell ref="A2:E2"/>
    <mergeCell ref="A4:Q4"/>
    <mergeCell ref="O1:Q1"/>
    <mergeCell ref="K5:Q5"/>
    <mergeCell ref="H5:J5"/>
    <mergeCell ref="E34:Q34"/>
    <mergeCell ref="N18:Q19"/>
    <mergeCell ref="B7:Q8"/>
    <mergeCell ref="D13:E14"/>
    <mergeCell ref="A10:C10"/>
    <mergeCell ref="D10:M10"/>
    <mergeCell ref="I18:M19"/>
    <mergeCell ref="F13:H13"/>
    <mergeCell ref="F18:H18"/>
    <mergeCell ref="F15:H15"/>
    <mergeCell ref="I15:M16"/>
    <mergeCell ref="D18:E19"/>
    <mergeCell ref="F16:H16"/>
    <mergeCell ref="E30:Q30"/>
    <mergeCell ref="A13:C14"/>
    <mergeCell ref="I13:M14"/>
  </mergeCells>
  <phoneticPr fontId="2"/>
  <dataValidations count="2">
    <dataValidation type="list" showInputMessage="1" showErrorMessage="1" sqref="D17:E17">
      <formula1>企業回答13</formula1>
    </dataValidation>
    <dataValidation type="list" allowBlank="1" showInputMessage="1" showErrorMessage="1" sqref="I15:M16 I20:M21">
      <formula1>企業回答14</formula1>
    </dataValidation>
  </dataValidations>
  <printOptions horizontalCentered="1"/>
  <pageMargins left="0.70866141732283472" right="0.70866141732283472" top="0.74803149606299213" bottom="0.74803149606299213" header="0.31496062992125984" footer="0.31496062992125984"/>
  <pageSetup paperSize="9" scale="98" orientation="portrait" blackAndWhite="1"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8"/>
    <pageSetUpPr fitToPage="1"/>
  </sheetPr>
  <dimension ref="A1:X60"/>
  <sheetViews>
    <sheetView view="pageBreakPreview" zoomScaleNormal="100" zoomScaleSheetLayoutView="100" workbookViewId="0">
      <selection activeCell="AB20" sqref="AB20"/>
    </sheetView>
  </sheetViews>
  <sheetFormatPr defaultColWidth="9" defaultRowHeight="13.5"/>
  <cols>
    <col min="1" max="1" width="6.625" style="4" customWidth="1"/>
    <col min="2" max="4" width="5.125" style="4" customWidth="1"/>
    <col min="5" max="5" width="6.125" style="4" customWidth="1"/>
    <col min="6" max="10" width="5" style="4" customWidth="1"/>
    <col min="11" max="14" width="5.125" style="4" customWidth="1"/>
    <col min="15" max="15" width="5" style="4" customWidth="1"/>
    <col min="16" max="17" width="5.125" style="4" customWidth="1"/>
    <col min="18" max="20" width="5.125" style="123" customWidth="1"/>
    <col min="21" max="16384" width="9" style="4"/>
  </cols>
  <sheetData>
    <row r="1" spans="1:22">
      <c r="A1" s="671" t="str">
        <f>CONCATENATE("（様式-",INDEX(発注者入力シート!$B$29:$G$38,MATCH(発注者入力シート!N10,発注者入力シート!$C$29:$C$38,0),4),"）")</f>
        <v>（様式-７）</v>
      </c>
      <c r="B1" s="671"/>
      <c r="C1" s="671"/>
      <c r="D1" s="671"/>
      <c r="E1" s="671"/>
      <c r="F1" s="671"/>
      <c r="P1" s="784" t="str">
        <f>IF(INDEX(発注者入力シート!$B$20:$G$40,MATCH(発注者入力シート!N10,発注者入力シート!$C$20:$C$40,0),3)="","",INDEX(発注者入力シート!$B$20:$G$40,MATCH(発注者入力シート!N10,発注者入力シート!$C$20:$C$40,0),3))</f>
        <v/>
      </c>
      <c r="Q1" s="784"/>
      <c r="R1" s="784"/>
      <c r="S1" s="159"/>
      <c r="T1" s="399"/>
      <c r="U1" s="4" t="s">
        <v>202</v>
      </c>
    </row>
    <row r="2" spans="1:22">
      <c r="A2" s="671" t="str">
        <f>CONCATENATE("評価項目",INDEX(発注者入力シート!$B$29:$G$38,MATCH(発注者入力シート!N10,発注者入力シート!$C$29:$C$38,0),5),"-",INDEX(発注者入力シート!$B$29:$G$38,MATCH(発注者入力シート!N10,発注者入力シート!$C$29:$C$38,0),6))</f>
        <v>評価項目（２）-⑤</v>
      </c>
      <c r="B2" s="671"/>
      <c r="C2" s="671"/>
      <c r="D2" s="671"/>
      <c r="E2" s="671"/>
      <c r="U2" s="4" t="s">
        <v>203</v>
      </c>
    </row>
    <row r="3" spans="1:22" ht="14.25">
      <c r="A3" s="679" t="s">
        <v>474</v>
      </c>
      <c r="B3" s="679"/>
      <c r="C3" s="679"/>
      <c r="D3" s="679"/>
      <c r="E3" s="679"/>
      <c r="F3" s="679"/>
      <c r="G3" s="679"/>
      <c r="H3" s="679"/>
      <c r="I3" s="679"/>
      <c r="J3" s="679"/>
      <c r="K3" s="679"/>
      <c r="L3" s="679"/>
      <c r="M3" s="679"/>
      <c r="N3" s="679"/>
      <c r="O3" s="679"/>
      <c r="P3" s="679"/>
      <c r="Q3" s="679"/>
      <c r="U3" s="98"/>
      <c r="V3" s="4" t="s">
        <v>212</v>
      </c>
    </row>
    <row r="4" spans="1:22" ht="14.25">
      <c r="G4" s="691" t="s">
        <v>146</v>
      </c>
      <c r="H4" s="691"/>
      <c r="I4" s="691"/>
      <c r="J4" s="691"/>
      <c r="K4" s="835" t="str">
        <f>IF(企業入力シート!C7="","",企業入力シート!C7)</f>
        <v>〇〇建設</v>
      </c>
      <c r="L4" s="835"/>
      <c r="M4" s="835"/>
      <c r="N4" s="835"/>
      <c r="O4" s="835"/>
      <c r="P4" s="835"/>
      <c r="Q4" s="835"/>
      <c r="R4" s="835"/>
      <c r="S4" s="168"/>
      <c r="T4" s="168"/>
      <c r="U4" s="87"/>
      <c r="V4" s="4" t="s">
        <v>305</v>
      </c>
    </row>
    <row r="5" spans="1:22">
      <c r="R5" s="158"/>
      <c r="S5" s="212"/>
      <c r="T5" s="212"/>
      <c r="U5" s="123"/>
    </row>
    <row r="6" spans="1:22" ht="13.5" customHeight="1">
      <c r="A6" s="219" t="s">
        <v>41</v>
      </c>
      <c r="B6" s="840" t="s">
        <v>697</v>
      </c>
      <c r="C6" s="840"/>
      <c r="D6" s="840"/>
      <c r="E6" s="840"/>
      <c r="F6" s="840"/>
      <c r="G6" s="840"/>
      <c r="H6" s="840"/>
      <c r="I6" s="840"/>
      <c r="J6" s="840"/>
      <c r="K6" s="840"/>
      <c r="L6" s="840"/>
      <c r="M6" s="840"/>
      <c r="N6" s="840"/>
      <c r="O6" s="840"/>
      <c r="P6" s="840"/>
      <c r="Q6" s="840"/>
      <c r="R6" s="840"/>
      <c r="U6" s="4" t="s">
        <v>206</v>
      </c>
    </row>
    <row r="7" spans="1:22">
      <c r="A7" s="424"/>
      <c r="B7" s="423"/>
      <c r="C7" s="423"/>
      <c r="D7" s="423"/>
      <c r="E7" s="423"/>
      <c r="F7" s="423"/>
      <c r="G7" s="423"/>
      <c r="H7" s="423"/>
      <c r="I7" s="423"/>
      <c r="J7" s="423"/>
      <c r="K7" s="423"/>
      <c r="L7" s="423"/>
      <c r="M7" s="423"/>
      <c r="N7" s="423"/>
      <c r="O7" s="423"/>
      <c r="P7" s="423"/>
      <c r="Q7" s="423"/>
      <c r="R7" s="423"/>
      <c r="S7" s="132"/>
      <c r="T7" s="132"/>
      <c r="U7" s="89"/>
      <c r="V7" s="4" t="s">
        <v>207</v>
      </c>
    </row>
    <row r="8" spans="1:22">
      <c r="A8" s="817" t="s">
        <v>380</v>
      </c>
      <c r="B8" s="817"/>
      <c r="C8" s="817"/>
      <c r="D8" s="822" t="s">
        <v>476</v>
      </c>
      <c r="E8" s="823"/>
      <c r="F8" s="823"/>
      <c r="G8" s="823"/>
      <c r="H8" s="823"/>
      <c r="I8" s="823"/>
      <c r="J8" s="823"/>
      <c r="K8" s="823"/>
      <c r="L8" s="823"/>
      <c r="M8" s="824"/>
      <c r="N8" s="423"/>
      <c r="O8" s="423"/>
      <c r="P8" s="423"/>
      <c r="Q8" s="423"/>
      <c r="R8" s="423"/>
      <c r="S8" s="132"/>
      <c r="T8" s="132"/>
      <c r="U8" s="90"/>
      <c r="V8" s="4" t="s">
        <v>205</v>
      </c>
    </row>
    <row r="9" spans="1:22">
      <c r="A9" s="424"/>
      <c r="B9" s="423"/>
      <c r="C9" s="423"/>
      <c r="D9" s="423"/>
      <c r="E9" s="423"/>
      <c r="F9" s="423"/>
      <c r="G9" s="423"/>
      <c r="H9" s="423"/>
      <c r="I9" s="423"/>
      <c r="J9" s="423"/>
      <c r="K9" s="423"/>
      <c r="L9" s="423"/>
      <c r="M9" s="423"/>
      <c r="N9" s="423"/>
      <c r="O9" s="423"/>
      <c r="P9" s="423"/>
      <c r="Q9" s="423"/>
      <c r="R9" s="423"/>
      <c r="S9" s="132"/>
      <c r="T9" s="132"/>
    </row>
    <row r="10" spans="1:22" ht="15.75" customHeight="1">
      <c r="A10" s="105" t="s">
        <v>115</v>
      </c>
      <c r="B10" s="105"/>
      <c r="C10" s="105"/>
      <c r="D10" s="105"/>
      <c r="E10" s="105"/>
      <c r="F10" s="105"/>
      <c r="G10" s="105"/>
      <c r="H10" s="105"/>
      <c r="I10" s="105"/>
      <c r="J10" s="105"/>
      <c r="K10" s="105"/>
      <c r="L10" s="105"/>
      <c r="M10" s="105"/>
      <c r="N10" s="105"/>
      <c r="O10" s="86"/>
      <c r="P10" s="86"/>
      <c r="Q10" s="86"/>
      <c r="R10" s="137"/>
      <c r="S10" s="137"/>
      <c r="T10" s="137"/>
      <c r="U10" s="100" t="s">
        <v>208</v>
      </c>
    </row>
    <row r="11" spans="1:22" ht="15.75" customHeight="1">
      <c r="A11" s="857" t="s">
        <v>18</v>
      </c>
      <c r="B11" s="858"/>
      <c r="C11" s="854" t="s">
        <v>335</v>
      </c>
      <c r="D11" s="855"/>
      <c r="E11" s="856"/>
      <c r="F11" s="841" t="s">
        <v>19</v>
      </c>
      <c r="G11" s="842"/>
      <c r="H11" s="842"/>
      <c r="I11" s="842"/>
      <c r="J11" s="843"/>
      <c r="K11" s="839" t="s">
        <v>306</v>
      </c>
      <c r="L11" s="839"/>
      <c r="M11" s="839"/>
      <c r="N11" s="839"/>
      <c r="O11" s="839" t="s">
        <v>20</v>
      </c>
      <c r="P11" s="839"/>
      <c r="Q11" s="839" t="s">
        <v>426</v>
      </c>
      <c r="R11" s="839"/>
      <c r="S11" s="91"/>
      <c r="T11" s="91"/>
      <c r="U11" s="100" t="s">
        <v>209</v>
      </c>
    </row>
    <row r="12" spans="1:22" ht="15.75" customHeight="1">
      <c r="A12" s="708" t="s">
        <v>659</v>
      </c>
      <c r="B12" s="710"/>
      <c r="C12" s="853"/>
      <c r="D12" s="853"/>
      <c r="E12" s="853"/>
      <c r="F12" s="810"/>
      <c r="G12" s="811"/>
      <c r="H12" s="811"/>
      <c r="I12" s="811"/>
      <c r="J12" s="812"/>
      <c r="K12" s="847"/>
      <c r="L12" s="847"/>
      <c r="M12" s="847"/>
      <c r="N12" s="847"/>
      <c r="O12" s="834"/>
      <c r="P12" s="834"/>
      <c r="Q12" s="834"/>
      <c r="R12" s="834"/>
      <c r="S12" s="92"/>
      <c r="T12" s="92"/>
      <c r="U12" s="100" t="s">
        <v>433</v>
      </c>
    </row>
    <row r="13" spans="1:22" ht="15.75" customHeight="1">
      <c r="A13" s="711"/>
      <c r="B13" s="713"/>
      <c r="C13" s="853"/>
      <c r="D13" s="853"/>
      <c r="E13" s="853"/>
      <c r="F13" s="844"/>
      <c r="G13" s="845"/>
      <c r="H13" s="845"/>
      <c r="I13" s="845"/>
      <c r="J13" s="846"/>
      <c r="K13" s="847"/>
      <c r="L13" s="847"/>
      <c r="M13" s="847"/>
      <c r="N13" s="847"/>
      <c r="O13" s="834"/>
      <c r="P13" s="834"/>
      <c r="Q13" s="834"/>
      <c r="R13" s="834"/>
      <c r="S13" s="92"/>
      <c r="T13" s="92"/>
    </row>
    <row r="14" spans="1:22" ht="15.75" customHeight="1">
      <c r="A14" s="714"/>
      <c r="B14" s="716"/>
      <c r="C14" s="853"/>
      <c r="D14" s="853"/>
      <c r="E14" s="853"/>
      <c r="F14" s="813"/>
      <c r="G14" s="814"/>
      <c r="H14" s="814"/>
      <c r="I14" s="814"/>
      <c r="J14" s="815"/>
      <c r="K14" s="847"/>
      <c r="L14" s="847"/>
      <c r="M14" s="847"/>
      <c r="N14" s="847"/>
      <c r="O14" s="834"/>
      <c r="P14" s="834"/>
      <c r="Q14" s="834"/>
      <c r="R14" s="834"/>
      <c r="S14" s="92"/>
      <c r="T14" s="92"/>
    </row>
    <row r="15" spans="1:22" ht="15.75" customHeight="1">
      <c r="A15" s="708" t="s">
        <v>687</v>
      </c>
      <c r="B15" s="710"/>
      <c r="C15" s="853"/>
      <c r="D15" s="853"/>
      <c r="E15" s="853"/>
      <c r="F15" s="810"/>
      <c r="G15" s="811"/>
      <c r="H15" s="811"/>
      <c r="I15" s="811"/>
      <c r="J15" s="812"/>
      <c r="K15" s="810"/>
      <c r="L15" s="811"/>
      <c r="M15" s="811"/>
      <c r="N15" s="812"/>
      <c r="O15" s="834"/>
      <c r="P15" s="834"/>
      <c r="Q15" s="834"/>
      <c r="R15" s="834"/>
      <c r="S15" s="92"/>
      <c r="T15" s="92"/>
    </row>
    <row r="16" spans="1:22" ht="15.75" customHeight="1">
      <c r="A16" s="711"/>
      <c r="B16" s="713"/>
      <c r="C16" s="853"/>
      <c r="D16" s="853"/>
      <c r="E16" s="853"/>
      <c r="F16" s="844"/>
      <c r="G16" s="845"/>
      <c r="H16" s="845"/>
      <c r="I16" s="845"/>
      <c r="J16" s="846"/>
      <c r="K16" s="844"/>
      <c r="L16" s="845"/>
      <c r="M16" s="845"/>
      <c r="N16" s="846"/>
      <c r="O16" s="834"/>
      <c r="P16" s="834"/>
      <c r="Q16" s="834"/>
      <c r="R16" s="834"/>
      <c r="S16" s="92"/>
      <c r="T16" s="92"/>
    </row>
    <row r="17" spans="1:24" ht="15.75" customHeight="1">
      <c r="A17" s="714"/>
      <c r="B17" s="716"/>
      <c r="C17" s="853"/>
      <c r="D17" s="853"/>
      <c r="E17" s="853"/>
      <c r="F17" s="813"/>
      <c r="G17" s="814"/>
      <c r="H17" s="814"/>
      <c r="I17" s="814"/>
      <c r="J17" s="815"/>
      <c r="K17" s="813"/>
      <c r="L17" s="814"/>
      <c r="M17" s="814"/>
      <c r="N17" s="815"/>
      <c r="O17" s="834"/>
      <c r="P17" s="834"/>
      <c r="Q17" s="834"/>
      <c r="R17" s="834"/>
      <c r="S17" s="92"/>
      <c r="T17" s="92"/>
    </row>
    <row r="18" spans="1:24" s="215" customFormat="1">
      <c r="A18" s="129" t="s">
        <v>42</v>
      </c>
      <c r="B18" s="849" t="s">
        <v>561</v>
      </c>
      <c r="C18" s="849"/>
      <c r="D18" s="849"/>
      <c r="E18" s="849"/>
      <c r="F18" s="849"/>
      <c r="G18" s="849"/>
      <c r="H18" s="849"/>
      <c r="I18" s="849"/>
      <c r="J18" s="849"/>
      <c r="K18" s="849"/>
      <c r="L18" s="849"/>
      <c r="M18" s="849"/>
      <c r="N18" s="849"/>
      <c r="O18" s="849"/>
      <c r="P18" s="849"/>
      <c r="Q18" s="849"/>
      <c r="R18" s="849"/>
      <c r="S18" s="221"/>
      <c r="T18" s="221"/>
    </row>
    <row r="19" spans="1:24" s="215" customFormat="1">
      <c r="A19" s="129" t="s">
        <v>43</v>
      </c>
      <c r="B19" s="215" t="s">
        <v>427</v>
      </c>
      <c r="R19" s="217"/>
      <c r="S19" s="351"/>
      <c r="T19" s="426"/>
    </row>
    <row r="20" spans="1:24" s="349" customFormat="1">
      <c r="A20" s="129" t="s">
        <v>29</v>
      </c>
      <c r="B20" s="349" t="s">
        <v>44</v>
      </c>
      <c r="R20" s="351"/>
      <c r="S20" s="351"/>
      <c r="T20" s="426"/>
    </row>
    <row r="21" spans="1:24" s="465" customFormat="1">
      <c r="A21" s="129" t="s">
        <v>733</v>
      </c>
      <c r="B21" s="705" t="s">
        <v>734</v>
      </c>
      <c r="C21" s="705"/>
      <c r="D21" s="705"/>
      <c r="E21" s="705"/>
      <c r="F21" s="705"/>
      <c r="G21" s="705"/>
      <c r="H21" s="705"/>
      <c r="I21" s="705"/>
      <c r="J21" s="705"/>
      <c r="K21" s="705"/>
      <c r="L21" s="705"/>
      <c r="M21" s="705"/>
      <c r="N21" s="705"/>
      <c r="O21" s="705"/>
      <c r="P21" s="705"/>
      <c r="Q21" s="705"/>
      <c r="R21" s="571"/>
      <c r="S21" s="571"/>
      <c r="T21" s="571"/>
    </row>
    <row r="22" spans="1:24" s="465" customFormat="1">
      <c r="A22" s="129"/>
      <c r="B22" s="705"/>
      <c r="C22" s="705"/>
      <c r="D22" s="705"/>
      <c r="E22" s="705"/>
      <c r="F22" s="705"/>
      <c r="G22" s="705"/>
      <c r="H22" s="705"/>
      <c r="I22" s="705"/>
      <c r="J22" s="705"/>
      <c r="K22" s="705"/>
      <c r="L22" s="705"/>
      <c r="M22" s="705"/>
      <c r="N22" s="705"/>
      <c r="O22" s="705"/>
      <c r="P22" s="705"/>
      <c r="Q22" s="705"/>
      <c r="R22" s="571"/>
      <c r="S22" s="571"/>
      <c r="T22" s="571"/>
    </row>
    <row r="23" spans="1:24" ht="15.75" customHeight="1">
      <c r="A23" s="544"/>
      <c r="B23" s="100"/>
    </row>
    <row r="24" spans="1:24" ht="15.75" customHeight="1">
      <c r="A24" s="4" t="s">
        <v>537</v>
      </c>
    </row>
    <row r="25" spans="1:24" ht="15.75" customHeight="1">
      <c r="A25" s="851" t="s">
        <v>18</v>
      </c>
      <c r="B25" s="859"/>
      <c r="C25" s="848" t="s">
        <v>437</v>
      </c>
      <c r="D25" s="848"/>
      <c r="E25" s="848"/>
      <c r="F25" s="848"/>
      <c r="G25" s="848"/>
      <c r="H25" s="848"/>
      <c r="I25" s="848"/>
      <c r="J25" s="836" t="s">
        <v>657</v>
      </c>
      <c r="K25" s="837"/>
      <c r="L25" s="838"/>
      <c r="M25" s="848" t="s">
        <v>426</v>
      </c>
      <c r="N25" s="848"/>
      <c r="O25" s="848"/>
      <c r="P25" s="173"/>
      <c r="Q25" s="123"/>
      <c r="U25" s="833" t="s">
        <v>428</v>
      </c>
      <c r="V25" s="833"/>
      <c r="W25" s="833"/>
      <c r="X25" s="833"/>
    </row>
    <row r="26" spans="1:24" ht="31.5" customHeight="1">
      <c r="A26" s="851" t="s">
        <v>689</v>
      </c>
      <c r="B26" s="852"/>
      <c r="C26" s="847"/>
      <c r="D26" s="847"/>
      <c r="E26" s="847"/>
      <c r="F26" s="847"/>
      <c r="G26" s="847"/>
      <c r="H26" s="847"/>
      <c r="I26" s="847"/>
      <c r="J26" s="834"/>
      <c r="K26" s="834"/>
      <c r="L26" s="834"/>
      <c r="M26" s="850"/>
      <c r="N26" s="850"/>
      <c r="O26" s="850"/>
      <c r="P26" s="352"/>
      <c r="Q26" s="123"/>
      <c r="U26" s="833"/>
      <c r="V26" s="833"/>
      <c r="W26" s="833"/>
      <c r="X26" s="833"/>
    </row>
    <row r="27" spans="1:24" ht="31.5" customHeight="1">
      <c r="A27" s="851" t="s">
        <v>688</v>
      </c>
      <c r="B27" s="852"/>
      <c r="C27" s="847"/>
      <c r="D27" s="847"/>
      <c r="E27" s="847"/>
      <c r="F27" s="847"/>
      <c r="G27" s="847"/>
      <c r="H27" s="847"/>
      <c r="I27" s="847"/>
      <c r="J27" s="834"/>
      <c r="K27" s="834"/>
      <c r="L27" s="834"/>
      <c r="M27" s="850"/>
      <c r="N27" s="850"/>
      <c r="O27" s="850"/>
      <c r="P27" s="352"/>
      <c r="Q27" s="92"/>
      <c r="R27" s="92"/>
      <c r="S27" s="92"/>
      <c r="T27" s="92"/>
      <c r="U27" s="833"/>
      <c r="V27" s="833"/>
      <c r="W27" s="833"/>
      <c r="X27" s="833"/>
    </row>
    <row r="28" spans="1:24" ht="31.5" customHeight="1">
      <c r="A28" s="841" t="s">
        <v>382</v>
      </c>
      <c r="B28" s="843"/>
      <c r="C28" s="860"/>
      <c r="D28" s="861"/>
      <c r="E28" s="861"/>
      <c r="F28" s="861"/>
      <c r="G28" s="861"/>
      <c r="H28" s="861"/>
      <c r="I28" s="861"/>
      <c r="J28" s="861"/>
      <c r="K28" s="861"/>
      <c r="L28" s="861"/>
      <c r="M28" s="861"/>
      <c r="N28" s="861"/>
      <c r="O28" s="862"/>
      <c r="P28" s="128"/>
      <c r="Q28" s="95"/>
      <c r="R28" s="91"/>
    </row>
    <row r="29" spans="1:24" ht="15.75" customHeight="1">
      <c r="A29" s="129" t="s">
        <v>27</v>
      </c>
      <c r="B29" s="353" t="s">
        <v>562</v>
      </c>
      <c r="C29" s="353"/>
      <c r="D29" s="353"/>
      <c r="E29" s="353"/>
      <c r="F29" s="353"/>
      <c r="G29" s="353"/>
      <c r="H29" s="353"/>
      <c r="I29" s="353"/>
      <c r="J29" s="353"/>
      <c r="K29" s="353"/>
      <c r="L29" s="353"/>
      <c r="M29" s="353"/>
      <c r="N29" s="353"/>
      <c r="O29" s="353"/>
      <c r="P29" s="354"/>
      <c r="Q29" s="354"/>
      <c r="R29" s="355"/>
      <c r="S29" s="92"/>
      <c r="T29" s="92"/>
    </row>
    <row r="30" spans="1:24" ht="15.75" customHeight="1">
      <c r="A30" s="129" t="s">
        <v>28</v>
      </c>
      <c r="B30" s="470" t="s">
        <v>427</v>
      </c>
      <c r="C30" s="170"/>
      <c r="D30" s="170"/>
      <c r="E30" s="170"/>
      <c r="F30" s="170"/>
      <c r="G30" s="170"/>
      <c r="H30" s="170"/>
      <c r="I30" s="170"/>
      <c r="J30" s="170"/>
      <c r="K30" s="170"/>
      <c r="L30" s="170"/>
      <c r="M30" s="170"/>
      <c r="N30" s="170"/>
      <c r="O30" s="170"/>
      <c r="P30" s="170"/>
      <c r="Q30" s="170"/>
      <c r="R30" s="92"/>
      <c r="S30" s="92"/>
      <c r="T30" s="92"/>
    </row>
    <row r="31" spans="1:24" ht="15.75" customHeight="1">
      <c r="A31" s="129" t="s">
        <v>29</v>
      </c>
      <c r="B31" s="465" t="s">
        <v>44</v>
      </c>
      <c r="R31" s="92"/>
      <c r="S31" s="92"/>
      <c r="T31" s="92"/>
    </row>
    <row r="32" spans="1:24" ht="15.75" customHeight="1">
      <c r="A32" s="129" t="s">
        <v>733</v>
      </c>
      <c r="B32" s="465" t="s">
        <v>735</v>
      </c>
      <c r="R32" s="490"/>
      <c r="S32" s="490"/>
      <c r="T32" s="490"/>
    </row>
    <row r="33" spans="1:20" ht="15.75" customHeight="1">
      <c r="R33" s="97"/>
    </row>
    <row r="34" spans="1:20" ht="15.75" customHeight="1">
      <c r="A34" s="93"/>
      <c r="B34" s="93"/>
      <c r="C34" s="93"/>
      <c r="D34" s="93"/>
      <c r="E34" s="93"/>
      <c r="F34" s="93"/>
      <c r="G34" s="93"/>
      <c r="H34" s="93"/>
      <c r="I34" s="93"/>
      <c r="J34" s="93"/>
      <c r="K34" s="93"/>
      <c r="L34" s="93"/>
      <c r="M34" s="93"/>
      <c r="N34" s="93"/>
      <c r="O34" s="93"/>
      <c r="P34" s="93"/>
      <c r="Q34" s="93"/>
    </row>
    <row r="35" spans="1:20" ht="15.75" customHeight="1">
      <c r="A35" s="728" t="s">
        <v>112</v>
      </c>
      <c r="B35" s="728"/>
      <c r="C35" s="728"/>
      <c r="D35" s="728"/>
      <c r="E35" s="730" t="str">
        <f>IF(発注者入力シート!C10="","",発注者入力シート!C10)</f>
        <v>令和７年度 島根県総合評価方式 評価項目 事前審査申請</v>
      </c>
      <c r="F35" s="730"/>
      <c r="G35" s="730"/>
      <c r="H35" s="730"/>
      <c r="I35" s="730"/>
      <c r="J35" s="730"/>
      <c r="K35" s="730"/>
      <c r="L35" s="730"/>
      <c r="M35" s="730"/>
      <c r="N35" s="730"/>
      <c r="O35" s="730"/>
      <c r="P35" s="730"/>
      <c r="Q35" s="730"/>
      <c r="R35" s="730"/>
      <c r="S35" s="91"/>
      <c r="T35" s="91"/>
    </row>
    <row r="36" spans="1:20" ht="15.75" customHeight="1">
      <c r="R36" s="158"/>
      <c r="S36" s="212"/>
      <c r="T36" s="212"/>
    </row>
    <row r="37" spans="1:20" ht="15.75" customHeight="1">
      <c r="A37" s="728" t="s">
        <v>110</v>
      </c>
      <c r="B37" s="728"/>
      <c r="C37" s="728"/>
      <c r="D37" s="728"/>
      <c r="E37" s="730" t="str">
        <f>IF(発注者入力シート!C6="","",発注者入力シート!C6)</f>
        <v>〇〇県土整備事務所</v>
      </c>
      <c r="F37" s="730"/>
      <c r="G37" s="730"/>
      <c r="H37" s="730"/>
      <c r="I37" s="730"/>
      <c r="J37" s="730"/>
      <c r="K37" s="730"/>
      <c r="L37" s="730"/>
      <c r="M37" s="730"/>
      <c r="N37" s="730"/>
      <c r="O37" s="730"/>
      <c r="P37" s="730"/>
      <c r="Q37" s="730"/>
      <c r="R37" s="730"/>
    </row>
    <row r="38" spans="1:20" ht="15.75" customHeight="1">
      <c r="R38" s="158"/>
      <c r="S38" s="212"/>
      <c r="T38" s="212"/>
    </row>
    <row r="39" spans="1:20" ht="15.75" customHeight="1">
      <c r="A39" s="728" t="s">
        <v>111</v>
      </c>
      <c r="B39" s="728"/>
      <c r="C39" s="728"/>
      <c r="D39" s="728"/>
      <c r="E39" s="731" t="str">
        <f>+発注者入力シート!$C$11</f>
        <v>令和８年７月３１日までに入札公告された工事　　</v>
      </c>
      <c r="F39" s="731"/>
      <c r="G39" s="731"/>
      <c r="H39" s="731"/>
      <c r="I39" s="731"/>
      <c r="J39" s="731"/>
      <c r="K39" s="731"/>
      <c r="L39" s="731"/>
      <c r="M39" s="731"/>
      <c r="N39" s="731"/>
      <c r="O39" s="731"/>
      <c r="P39" s="731"/>
      <c r="Q39" s="731"/>
      <c r="R39" s="731"/>
    </row>
    <row r="40" spans="1:20" ht="15" customHeight="1">
      <c r="E40" s="497"/>
      <c r="F40" s="497"/>
      <c r="G40" s="497"/>
      <c r="H40" s="497"/>
      <c r="I40" s="497"/>
      <c r="J40" s="497"/>
      <c r="K40" s="497"/>
      <c r="L40" s="497"/>
      <c r="M40" s="497"/>
      <c r="N40" s="497"/>
      <c r="O40" s="497"/>
      <c r="P40" s="497"/>
      <c r="Q40" s="497"/>
      <c r="R40" s="497"/>
      <c r="S40" s="212"/>
      <c r="T40" s="212"/>
    </row>
    <row r="41" spans="1:20" s="215" customFormat="1" ht="13.5" customHeight="1">
      <c r="A41" s="863" t="str">
        <f>CONCATENATE(" 今後、",発注者入力シート!C6,"が発注する工事においては、本書の写し（※）をもって「ボランティア活動等への参加実績」の貴社技術資料とみなし、その他添付資料の提出は不要とする。
※本書の写しとは、収受印欄に収受の押印がある資料をいう。")</f>
        <v xml:space="preserve"> 今後、〇〇県土整備事務所が発注する工事においては、本書の写し（※）をもって「ボランティア活動等への参加実績」の貴社技術資料とみなし、その他添付資料の提出は不要とする。
※本書の写しとは、収受印欄に収受の押印がある資料をいう。</v>
      </c>
      <c r="B41" s="863"/>
      <c r="C41" s="863"/>
      <c r="D41" s="863"/>
      <c r="E41" s="863"/>
      <c r="F41" s="863"/>
      <c r="G41" s="863"/>
      <c r="H41" s="863"/>
      <c r="I41" s="863"/>
      <c r="J41" s="863"/>
      <c r="K41" s="863"/>
      <c r="L41" s="863"/>
      <c r="M41" s="863"/>
      <c r="N41" s="863"/>
      <c r="O41" s="863"/>
      <c r="P41" s="863"/>
      <c r="Q41" s="863"/>
      <c r="R41" s="863"/>
      <c r="S41" s="351"/>
      <c r="T41" s="426"/>
    </row>
    <row r="42" spans="1:20" s="215" customFormat="1" ht="26.1" customHeight="1">
      <c r="A42" s="863"/>
      <c r="B42" s="863"/>
      <c r="C42" s="863"/>
      <c r="D42" s="863"/>
      <c r="E42" s="863"/>
      <c r="F42" s="863"/>
      <c r="G42" s="863"/>
      <c r="H42" s="863"/>
      <c r="I42" s="863"/>
      <c r="J42" s="863"/>
      <c r="K42" s="863"/>
      <c r="L42" s="863"/>
      <c r="M42" s="863"/>
      <c r="N42" s="863"/>
      <c r="O42" s="863"/>
      <c r="P42" s="863"/>
      <c r="Q42" s="863"/>
      <c r="R42" s="863"/>
      <c r="S42" s="350"/>
      <c r="T42" s="425"/>
    </row>
    <row r="43" spans="1:20" s="215" customFormat="1" ht="13.5" customHeight="1">
      <c r="A43" s="673" t="s">
        <v>383</v>
      </c>
      <c r="B43" s="673"/>
      <c r="C43" s="673"/>
      <c r="D43" s="673"/>
      <c r="E43" s="673"/>
      <c r="F43" s="673"/>
      <c r="G43" s="673"/>
      <c r="H43" s="673"/>
      <c r="I43" s="673"/>
      <c r="J43" s="673"/>
      <c r="K43" s="673"/>
      <c r="L43" s="673"/>
      <c r="M43" s="673"/>
      <c r="N43" s="673"/>
      <c r="O43" s="673"/>
      <c r="P43" s="673"/>
      <c r="Q43" s="673"/>
      <c r="R43" s="673"/>
      <c r="S43" s="350"/>
      <c r="T43" s="425"/>
    </row>
    <row r="44" spans="1:20" s="215" customFormat="1">
      <c r="A44" s="673"/>
      <c r="B44" s="673"/>
      <c r="C44" s="673"/>
      <c r="D44" s="673"/>
      <c r="E44" s="673"/>
      <c r="F44" s="673"/>
      <c r="G44" s="673"/>
      <c r="H44" s="673"/>
      <c r="I44" s="673"/>
      <c r="J44" s="673"/>
      <c r="K44" s="673"/>
      <c r="L44" s="673"/>
      <c r="M44" s="673"/>
      <c r="N44" s="673"/>
      <c r="O44" s="673"/>
      <c r="P44" s="673"/>
      <c r="Q44" s="673"/>
      <c r="R44" s="673"/>
      <c r="S44" s="351"/>
      <c r="T44" s="426"/>
    </row>
    <row r="45" spans="1:20" ht="15.75" customHeight="1">
      <c r="N45" s="667" t="s">
        <v>563</v>
      </c>
      <c r="O45" s="667"/>
    </row>
    <row r="46" spans="1:20" ht="15.75" customHeight="1">
      <c r="B46" s="3" t="s">
        <v>454</v>
      </c>
      <c r="C46" s="374"/>
      <c r="D46" s="374"/>
      <c r="E46" s="374"/>
      <c r="F46" s="374"/>
      <c r="G46" s="374"/>
      <c r="H46" s="374"/>
      <c r="I46" s="374"/>
      <c r="M46" s="102"/>
      <c r="N46" s="395"/>
      <c r="O46" s="395"/>
      <c r="P46" s="466"/>
    </row>
    <row r="47" spans="1:20" ht="15.75" customHeight="1">
      <c r="B47" s="718" t="str">
        <f>IF(INDEX(発注者入力シート!$B$29:$J$38,MATCH(発注者入力シート!N10,発注者入力シート!$C$29:$C$38,0),7)="未記入",発注者入力シート!$AL$8,IF(INDEX(発注者入力シート!$B$29:$J$38,MATCH(発注者入力シート!N10,発注者入力シート!$C$29:$C$38,0),7)="無",発注者入力シート!$AL$9,IF(INDEX(発注者入力シート!$B$29:$J$38,MATCH(発注者入力シート!N10,発注者入力シート!$C$29:$C$38,0),7)="有",発注者入力シート!$AL$10)))</f>
        <v>本技術資料により提出します</v>
      </c>
      <c r="C47" s="719"/>
      <c r="D47" s="719"/>
      <c r="E47" s="719"/>
      <c r="F47" s="719"/>
      <c r="G47" s="719"/>
      <c r="H47" s="719"/>
      <c r="I47" s="720"/>
      <c r="M47" s="103"/>
      <c r="N47" s="86"/>
      <c r="O47" s="86"/>
      <c r="P47" s="467"/>
    </row>
    <row r="48" spans="1:20" ht="15.75" customHeight="1">
      <c r="A48" s="4" t="s">
        <v>10</v>
      </c>
      <c r="B48" s="721"/>
      <c r="C48" s="722"/>
      <c r="D48" s="722"/>
      <c r="E48" s="722"/>
      <c r="F48" s="722"/>
      <c r="G48" s="722"/>
      <c r="H48" s="722"/>
      <c r="I48" s="723"/>
      <c r="M48" s="103"/>
      <c r="N48" s="86"/>
      <c r="O48" s="86"/>
      <c r="P48" s="467"/>
    </row>
    <row r="49" spans="1:18" ht="15.75" customHeight="1">
      <c r="B49" s="721"/>
      <c r="C49" s="722"/>
      <c r="D49" s="722"/>
      <c r="E49" s="722"/>
      <c r="F49" s="722"/>
      <c r="G49" s="722"/>
      <c r="H49" s="722"/>
      <c r="I49" s="723"/>
      <c r="M49" s="103"/>
      <c r="N49" s="86"/>
      <c r="O49" s="86"/>
      <c r="P49" s="467"/>
    </row>
    <row r="50" spans="1:18" ht="15.75" customHeight="1">
      <c r="B50" s="721"/>
      <c r="C50" s="722"/>
      <c r="D50" s="722"/>
      <c r="E50" s="722"/>
      <c r="F50" s="722"/>
      <c r="G50" s="722"/>
      <c r="H50" s="722"/>
      <c r="I50" s="723"/>
      <c r="M50" s="103"/>
      <c r="N50" s="86"/>
      <c r="O50" s="86"/>
      <c r="P50" s="467"/>
    </row>
    <row r="51" spans="1:18" ht="15.75" customHeight="1">
      <c r="B51" s="724"/>
      <c r="C51" s="725"/>
      <c r="D51" s="725"/>
      <c r="E51" s="725"/>
      <c r="F51" s="725"/>
      <c r="G51" s="725"/>
      <c r="H51" s="725"/>
      <c r="I51" s="726"/>
      <c r="M51" s="103"/>
      <c r="N51" s="86"/>
      <c r="O51" s="86"/>
      <c r="P51" s="467"/>
    </row>
    <row r="52" spans="1:18" ht="15.75" customHeight="1">
      <c r="A52" s="219"/>
      <c r="B52" s="498"/>
      <c r="C52" s="498"/>
      <c r="D52" s="498"/>
      <c r="E52" s="498"/>
      <c r="F52" s="498"/>
      <c r="G52" s="498"/>
      <c r="H52" s="498"/>
      <c r="I52" s="498"/>
      <c r="M52" s="103"/>
      <c r="N52" s="86"/>
      <c r="O52" s="86"/>
      <c r="P52" s="467"/>
    </row>
    <row r="53" spans="1:18" ht="15.75" customHeight="1">
      <c r="B53" s="498"/>
      <c r="C53" s="498"/>
      <c r="D53" s="498"/>
      <c r="E53" s="498"/>
      <c r="F53" s="498"/>
      <c r="G53" s="498"/>
      <c r="H53" s="498"/>
      <c r="I53" s="498"/>
      <c r="M53" s="104"/>
      <c r="N53" s="105"/>
      <c r="O53" s="105"/>
      <c r="P53" s="468"/>
    </row>
    <row r="54" spans="1:18" ht="13.5" customHeight="1">
      <c r="A54" s="512" t="s">
        <v>610</v>
      </c>
      <c r="B54" s="505"/>
      <c r="C54" s="505"/>
      <c r="D54" s="505"/>
      <c r="E54" s="505"/>
      <c r="F54" s="505"/>
      <c r="G54" s="505"/>
      <c r="H54" s="505"/>
      <c r="I54" s="505"/>
      <c r="J54" s="505"/>
      <c r="K54" s="505"/>
      <c r="L54" s="505"/>
      <c r="M54" s="505"/>
      <c r="N54" s="505"/>
      <c r="O54" s="505"/>
      <c r="P54" s="505"/>
      <c r="Q54" s="505"/>
      <c r="R54" s="505"/>
    </row>
    <row r="55" spans="1:18" ht="16.5" customHeight="1">
      <c r="B55" s="517" t="s">
        <v>615</v>
      </c>
      <c r="C55" s="520"/>
      <c r="D55" s="520"/>
      <c r="E55" s="520"/>
      <c r="F55" s="520"/>
      <c r="G55" s="520"/>
      <c r="H55" s="520"/>
      <c r="I55" s="520"/>
      <c r="J55" s="520"/>
      <c r="K55" s="520"/>
      <c r="L55" s="520"/>
      <c r="M55" s="520"/>
      <c r="N55" s="520"/>
      <c r="O55" s="520"/>
      <c r="P55" s="520"/>
      <c r="Q55" s="520"/>
      <c r="R55" s="520"/>
    </row>
    <row r="56" spans="1:18" ht="16.5" customHeight="1">
      <c r="B56" s="673" t="str">
        <f>CONCATENATE("・収受印欄に収受印と併せて全県適用 の押印があれば、上記に",発注者入力シート!$C$6,"が発注する工事と記載があっても、本書の写しをもって島根県総務部、防災部、農林水産部及び土木部の事業課、関係地方機関が発注する工事において、その他添付資料の提出は不要とする。")</f>
        <v>・収受印欄に収受印と併せて全県適用 の押印があれば、上記に〇〇県土整備事務所が発注する工事と記載があっても、本書の写しをもって島根県総務部、防災部、農林水産部及び土木部の事業課、関係地方機関が発注する工事において、その他添付資料の提出は不要とする。</v>
      </c>
      <c r="C56" s="673"/>
      <c r="D56" s="673"/>
      <c r="E56" s="673"/>
      <c r="F56" s="673"/>
      <c r="G56" s="673"/>
      <c r="H56" s="673"/>
      <c r="I56" s="673"/>
      <c r="J56" s="673"/>
      <c r="K56" s="673"/>
      <c r="L56" s="673"/>
      <c r="M56" s="673"/>
      <c r="N56" s="673"/>
      <c r="O56" s="673"/>
      <c r="P56" s="673"/>
      <c r="Q56" s="673"/>
      <c r="R56" s="519"/>
    </row>
    <row r="57" spans="1:18" ht="16.5" customHeight="1">
      <c r="A57" s="507"/>
      <c r="B57" s="673"/>
      <c r="C57" s="673"/>
      <c r="D57" s="673"/>
      <c r="E57" s="673"/>
      <c r="F57" s="673"/>
      <c r="G57" s="673"/>
      <c r="H57" s="673"/>
      <c r="I57" s="673"/>
      <c r="J57" s="673"/>
      <c r="K57" s="673"/>
      <c r="L57" s="673"/>
      <c r="M57" s="673"/>
      <c r="N57" s="673"/>
      <c r="O57" s="673"/>
      <c r="P57" s="673"/>
      <c r="Q57" s="673"/>
      <c r="R57" s="519"/>
    </row>
    <row r="58" spans="1:18" ht="16.5" customHeight="1">
      <c r="A58" s="507"/>
      <c r="B58" s="673"/>
      <c r="C58" s="673"/>
      <c r="D58" s="673"/>
      <c r="E58" s="673"/>
      <c r="F58" s="673"/>
      <c r="G58" s="673"/>
      <c r="H58" s="673"/>
      <c r="I58" s="673"/>
      <c r="J58" s="673"/>
      <c r="K58" s="673"/>
      <c r="L58" s="673"/>
      <c r="M58" s="673"/>
      <c r="N58" s="673"/>
      <c r="O58" s="673"/>
      <c r="P58" s="673"/>
      <c r="Q58" s="673"/>
      <c r="R58" s="519"/>
    </row>
    <row r="59" spans="1:18" ht="13.5" customHeight="1">
      <c r="A59" s="504"/>
      <c r="B59" s="515"/>
      <c r="C59" s="515"/>
      <c r="D59" s="515"/>
      <c r="E59" s="515"/>
      <c r="F59" s="515"/>
      <c r="G59" s="515"/>
      <c r="H59" s="515"/>
      <c r="I59" s="515"/>
      <c r="J59" s="515"/>
      <c r="K59" s="515"/>
      <c r="L59" s="515"/>
      <c r="M59" s="515"/>
      <c r="N59" s="515"/>
      <c r="O59" s="515"/>
      <c r="P59" s="515"/>
      <c r="Q59" s="515"/>
      <c r="R59" s="515"/>
    </row>
    <row r="60" spans="1:18" ht="13.5" customHeight="1">
      <c r="A60" s="505"/>
      <c r="B60" s="505"/>
      <c r="C60" s="505"/>
      <c r="D60" s="505"/>
      <c r="E60" s="505"/>
      <c r="F60" s="505"/>
      <c r="G60" s="505"/>
      <c r="H60" s="505"/>
      <c r="I60" s="505"/>
      <c r="J60" s="505"/>
      <c r="K60" s="505"/>
      <c r="L60" s="505"/>
      <c r="M60" s="505"/>
      <c r="N60" s="505"/>
      <c r="O60" s="505"/>
      <c r="P60" s="505"/>
      <c r="Q60" s="505"/>
      <c r="R60" s="505"/>
    </row>
  </sheetData>
  <mergeCells count="55">
    <mergeCell ref="B47:I51"/>
    <mergeCell ref="A37:D37"/>
    <mergeCell ref="A39:D39"/>
    <mergeCell ref="N45:O45"/>
    <mergeCell ref="A41:R42"/>
    <mergeCell ref="A43:R44"/>
    <mergeCell ref="E37:R37"/>
    <mergeCell ref="E39:R39"/>
    <mergeCell ref="E35:R35"/>
    <mergeCell ref="Q11:R11"/>
    <mergeCell ref="A27:B27"/>
    <mergeCell ref="A28:B28"/>
    <mergeCell ref="C15:E17"/>
    <mergeCell ref="C11:E11"/>
    <mergeCell ref="C12:E14"/>
    <mergeCell ref="A11:B11"/>
    <mergeCell ref="A12:B14"/>
    <mergeCell ref="A15:B17"/>
    <mergeCell ref="A25:B25"/>
    <mergeCell ref="A26:B26"/>
    <mergeCell ref="A35:D35"/>
    <mergeCell ref="C28:O28"/>
    <mergeCell ref="M27:O27"/>
    <mergeCell ref="B21:Q22"/>
    <mergeCell ref="A8:C8"/>
    <mergeCell ref="C27:I27"/>
    <mergeCell ref="D8:M8"/>
    <mergeCell ref="C25:I25"/>
    <mergeCell ref="B18:R18"/>
    <mergeCell ref="K11:N11"/>
    <mergeCell ref="K12:N14"/>
    <mergeCell ref="Q15:R17"/>
    <mergeCell ref="M25:O25"/>
    <mergeCell ref="J26:L26"/>
    <mergeCell ref="M26:O26"/>
    <mergeCell ref="J27:L27"/>
    <mergeCell ref="F15:J17"/>
    <mergeCell ref="K15:N17"/>
    <mergeCell ref="C26:I26"/>
    <mergeCell ref="B56:Q58"/>
    <mergeCell ref="U25:X27"/>
    <mergeCell ref="O15:P17"/>
    <mergeCell ref="P1:R1"/>
    <mergeCell ref="K4:R4"/>
    <mergeCell ref="J25:L25"/>
    <mergeCell ref="O11:P11"/>
    <mergeCell ref="B6:R6"/>
    <mergeCell ref="A1:F1"/>
    <mergeCell ref="A3:Q3"/>
    <mergeCell ref="A2:E2"/>
    <mergeCell ref="Q12:R14"/>
    <mergeCell ref="G4:J4"/>
    <mergeCell ref="F11:J11"/>
    <mergeCell ref="F12:J14"/>
    <mergeCell ref="O12:P14"/>
  </mergeCells>
  <phoneticPr fontId="2"/>
  <printOptions horizontalCentered="1"/>
  <pageMargins left="0.70866141732283472" right="0.70866141732283472" top="0.74803149606299213" bottom="0.74803149606299213" header="0.31496062992125984" footer="0.31496062992125984"/>
  <pageSetup paperSize="9" scale="94" orientation="portrait" blackAndWhite="1"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9">
    <tabColor theme="8"/>
    <pageSetUpPr fitToPage="1"/>
  </sheetPr>
  <dimension ref="A1:U59"/>
  <sheetViews>
    <sheetView view="pageBreakPreview" zoomScaleNormal="100" zoomScaleSheetLayoutView="100" workbookViewId="0">
      <selection activeCell="U23" sqref="U23"/>
    </sheetView>
  </sheetViews>
  <sheetFormatPr defaultColWidth="9" defaultRowHeight="13.5"/>
  <cols>
    <col min="1" max="17" width="5.125" style="4" customWidth="1"/>
    <col min="18" max="18" width="4.625" style="123" customWidth="1"/>
    <col min="19" max="16384" width="9" style="4"/>
  </cols>
  <sheetData>
    <row r="1" spans="1:20" ht="15.75" customHeight="1">
      <c r="A1" s="671" t="str">
        <f>CONCATENATE("（様式-",INDEX(発注者入力シート!$B$29:$G$38,MATCH(発注者入力シート!N13,発注者入力シート!$C$29:$C$38,0),4),"）")</f>
        <v>（様式-８）</v>
      </c>
      <c r="B1" s="671"/>
      <c r="C1" s="671"/>
      <c r="D1" s="671"/>
      <c r="E1" s="671"/>
      <c r="F1" s="671"/>
      <c r="S1" s="4" t="s">
        <v>202</v>
      </c>
    </row>
    <row r="2" spans="1:20" ht="15.75" customHeight="1">
      <c r="A2" s="671" t="str">
        <f>CONCATENATE("評価項目",INDEX(発注者入力シート!$B$29:$G$38,MATCH(発注者入力シート!N13,発注者入力シート!$C$29:$C$38,0),5),"-",INDEX(発注者入力シート!$B$29:$G$38,MATCH(発注者入力シート!N13,発注者入力シート!$C$29:$C$38,0),6))</f>
        <v>評価項目（２）-⑥</v>
      </c>
      <c r="B2" s="671"/>
      <c r="C2" s="671"/>
      <c r="D2" s="671"/>
      <c r="E2" s="671"/>
      <c r="S2" s="4" t="s">
        <v>203</v>
      </c>
    </row>
    <row r="3" spans="1:20" ht="15.75" customHeight="1">
      <c r="S3" s="98"/>
      <c r="T3" s="4" t="s">
        <v>212</v>
      </c>
    </row>
    <row r="4" spans="1:20" ht="15.75" customHeight="1">
      <c r="A4" s="679" t="s">
        <v>570</v>
      </c>
      <c r="B4" s="679"/>
      <c r="C4" s="679"/>
      <c r="D4" s="679"/>
      <c r="E4" s="679"/>
      <c r="F4" s="679"/>
      <c r="G4" s="679"/>
      <c r="H4" s="679"/>
      <c r="I4" s="679"/>
      <c r="J4" s="679"/>
      <c r="K4" s="679"/>
      <c r="L4" s="679"/>
      <c r="M4" s="679"/>
      <c r="N4" s="679"/>
      <c r="O4" s="679"/>
      <c r="P4" s="679"/>
      <c r="Q4" s="679"/>
      <c r="R4" s="168"/>
      <c r="S4" s="87"/>
      <c r="T4" s="4" t="s">
        <v>305</v>
      </c>
    </row>
    <row r="5" spans="1:20" ht="13.5" customHeight="1">
      <c r="A5" s="131"/>
      <c r="B5" s="131"/>
      <c r="C5" s="131"/>
      <c r="D5" s="131"/>
      <c r="E5" s="131"/>
      <c r="F5" s="131"/>
      <c r="G5" s="131"/>
      <c r="H5" s="131"/>
      <c r="I5" s="131"/>
      <c r="J5" s="131"/>
      <c r="K5" s="131"/>
      <c r="L5" s="131"/>
      <c r="M5" s="131"/>
      <c r="N5" s="131"/>
      <c r="O5" s="131"/>
      <c r="P5" s="131"/>
      <c r="Q5" s="131"/>
      <c r="R5" s="168"/>
      <c r="S5" s="123"/>
    </row>
    <row r="6" spans="1:20" ht="15.75" customHeight="1">
      <c r="H6" s="691" t="s">
        <v>146</v>
      </c>
      <c r="I6" s="691"/>
      <c r="J6" s="691"/>
      <c r="K6" s="680" t="str">
        <f>IF(企業入力シート!C7="","",企業入力シート!C7)</f>
        <v>〇〇建設</v>
      </c>
      <c r="L6" s="680"/>
      <c r="M6" s="680"/>
      <c r="N6" s="680"/>
      <c r="O6" s="680"/>
      <c r="P6" s="680"/>
      <c r="Q6" s="680"/>
      <c r="R6" s="158"/>
      <c r="S6" s="4" t="s">
        <v>206</v>
      </c>
    </row>
    <row r="7" spans="1:20" ht="13.5" customHeight="1">
      <c r="S7" s="89"/>
      <c r="T7" s="4" t="s">
        <v>207</v>
      </c>
    </row>
    <row r="8" spans="1:20" ht="15.75" customHeight="1">
      <c r="A8" s="4" t="s">
        <v>571</v>
      </c>
      <c r="S8" s="90"/>
      <c r="T8" s="4" t="s">
        <v>205</v>
      </c>
    </row>
    <row r="9" spans="1:20" ht="15.75" customHeight="1">
      <c r="A9" s="868" t="s">
        <v>559</v>
      </c>
      <c r="B9" s="869"/>
      <c r="C9" s="869"/>
      <c r="D9" s="869"/>
      <c r="E9" s="869"/>
      <c r="F9" s="869"/>
      <c r="G9" s="869"/>
      <c r="H9" s="869"/>
      <c r="I9" s="869"/>
      <c r="J9" s="869"/>
      <c r="K9" s="681" t="s">
        <v>337</v>
      </c>
      <c r="L9" s="681"/>
      <c r="M9" s="681"/>
      <c r="N9" s="868" t="s">
        <v>338</v>
      </c>
      <c r="O9" s="869"/>
      <c r="P9" s="869"/>
      <c r="Q9" s="870"/>
      <c r="R9" s="92"/>
    </row>
    <row r="10" spans="1:20" ht="15.75" customHeight="1">
      <c r="A10" s="864" t="s">
        <v>569</v>
      </c>
      <c r="B10" s="865"/>
      <c r="C10" s="865"/>
      <c r="D10" s="865"/>
      <c r="E10" s="865"/>
      <c r="F10" s="865"/>
      <c r="G10" s="865"/>
      <c r="H10" s="865"/>
      <c r="I10" s="865"/>
      <c r="J10" s="865"/>
      <c r="K10" s="871"/>
      <c r="L10" s="871"/>
      <c r="M10" s="871"/>
      <c r="N10" s="883"/>
      <c r="O10" s="884"/>
      <c r="P10" s="885"/>
      <c r="Q10" s="881" t="s">
        <v>116</v>
      </c>
      <c r="R10" s="92"/>
      <c r="S10" s="133"/>
    </row>
    <row r="11" spans="1:20" ht="15.75" customHeight="1">
      <c r="A11" s="866"/>
      <c r="B11" s="867"/>
      <c r="C11" s="867"/>
      <c r="D11" s="867"/>
      <c r="E11" s="867"/>
      <c r="F11" s="867"/>
      <c r="G11" s="867"/>
      <c r="H11" s="867"/>
      <c r="I11" s="867"/>
      <c r="J11" s="867"/>
      <c r="K11" s="871"/>
      <c r="L11" s="871"/>
      <c r="M11" s="871"/>
      <c r="N11" s="886"/>
      <c r="O11" s="887"/>
      <c r="P11" s="888"/>
      <c r="Q11" s="882"/>
      <c r="R11" s="92"/>
      <c r="S11" s="133"/>
    </row>
    <row r="12" spans="1:20" ht="15.75" customHeight="1">
      <c r="A12" s="864" t="s">
        <v>732</v>
      </c>
      <c r="B12" s="865"/>
      <c r="C12" s="865"/>
      <c r="D12" s="865"/>
      <c r="E12" s="865"/>
      <c r="F12" s="865"/>
      <c r="G12" s="865"/>
      <c r="H12" s="865"/>
      <c r="I12" s="865"/>
      <c r="J12" s="865"/>
      <c r="K12" s="871"/>
      <c r="L12" s="871"/>
      <c r="M12" s="871"/>
      <c r="N12" s="872" t="s">
        <v>566</v>
      </c>
      <c r="O12" s="873"/>
      <c r="P12" s="873"/>
      <c r="Q12" s="874"/>
      <c r="R12" s="92"/>
      <c r="S12" s="100" t="s">
        <v>208</v>
      </c>
    </row>
    <row r="13" spans="1:20" ht="15.75" customHeight="1">
      <c r="A13" s="889"/>
      <c r="B13" s="890"/>
      <c r="C13" s="890"/>
      <c r="D13" s="890"/>
      <c r="E13" s="890"/>
      <c r="F13" s="890"/>
      <c r="G13" s="890"/>
      <c r="H13" s="890"/>
      <c r="I13" s="890"/>
      <c r="J13" s="890"/>
      <c r="K13" s="871"/>
      <c r="L13" s="871"/>
      <c r="M13" s="871"/>
      <c r="N13" s="875"/>
      <c r="O13" s="876"/>
      <c r="P13" s="876"/>
      <c r="Q13" s="877"/>
      <c r="R13" s="92"/>
      <c r="S13" s="100" t="s">
        <v>209</v>
      </c>
    </row>
    <row r="14" spans="1:20" ht="30.75" customHeight="1">
      <c r="A14" s="866"/>
      <c r="B14" s="867"/>
      <c r="C14" s="867"/>
      <c r="D14" s="867"/>
      <c r="E14" s="867"/>
      <c r="F14" s="867"/>
      <c r="G14" s="867"/>
      <c r="H14" s="867"/>
      <c r="I14" s="867"/>
      <c r="J14" s="867"/>
      <c r="K14" s="871"/>
      <c r="L14" s="871"/>
      <c r="M14" s="871"/>
      <c r="N14" s="878"/>
      <c r="O14" s="879"/>
      <c r="P14" s="879"/>
      <c r="Q14" s="880"/>
      <c r="R14" s="92"/>
      <c r="S14" s="100" t="s">
        <v>433</v>
      </c>
    </row>
    <row r="15" spans="1:20" s="215" customFormat="1">
      <c r="A15" s="220" t="s">
        <v>567</v>
      </c>
      <c r="R15" s="217"/>
      <c r="S15" s="134"/>
    </row>
    <row r="16" spans="1:20" s="215" customFormat="1">
      <c r="A16" s="129" t="s">
        <v>592</v>
      </c>
      <c r="B16" s="215" t="s">
        <v>593</v>
      </c>
      <c r="R16" s="217"/>
      <c r="S16" s="134"/>
    </row>
    <row r="17" spans="1:19" s="465" customFormat="1">
      <c r="A17" s="129"/>
      <c r="R17" s="469"/>
      <c r="S17" s="134"/>
    </row>
    <row r="18" spans="1:19" s="215" customFormat="1">
      <c r="A18" s="220" t="s">
        <v>568</v>
      </c>
      <c r="R18" s="217"/>
      <c r="S18" s="134"/>
    </row>
    <row r="19" spans="1:19" s="215" customFormat="1">
      <c r="A19" s="129" t="s">
        <v>27</v>
      </c>
      <c r="B19" s="705" t="s">
        <v>598</v>
      </c>
      <c r="C19" s="705"/>
      <c r="D19" s="705"/>
      <c r="E19" s="705"/>
      <c r="F19" s="705"/>
      <c r="G19" s="705"/>
      <c r="H19" s="705"/>
      <c r="I19" s="705"/>
      <c r="J19" s="705"/>
      <c r="K19" s="705"/>
      <c r="L19" s="705"/>
      <c r="M19" s="705"/>
      <c r="N19" s="705"/>
      <c r="O19" s="705"/>
      <c r="P19" s="705"/>
      <c r="Q19" s="705"/>
      <c r="R19" s="216"/>
      <c r="S19" s="134"/>
    </row>
    <row r="20" spans="1:19" s="215" customFormat="1">
      <c r="B20" s="705"/>
      <c r="C20" s="705"/>
      <c r="D20" s="705"/>
      <c r="E20" s="705"/>
      <c r="F20" s="705"/>
      <c r="G20" s="705"/>
      <c r="H20" s="705"/>
      <c r="I20" s="705"/>
      <c r="J20" s="705"/>
      <c r="K20" s="705"/>
      <c r="L20" s="705"/>
      <c r="M20" s="705"/>
      <c r="N20" s="705"/>
      <c r="O20" s="705"/>
      <c r="P20" s="705"/>
      <c r="Q20" s="705"/>
      <c r="R20" s="216"/>
      <c r="S20" s="134"/>
    </row>
    <row r="21" spans="1:19" s="215" customFormat="1">
      <c r="B21" s="705"/>
      <c r="C21" s="705"/>
      <c r="D21" s="705"/>
      <c r="E21" s="705"/>
      <c r="F21" s="705"/>
      <c r="G21" s="705"/>
      <c r="H21" s="705"/>
      <c r="I21" s="705"/>
      <c r="J21" s="705"/>
      <c r="K21" s="705"/>
      <c r="L21" s="705"/>
      <c r="M21" s="705"/>
      <c r="N21" s="705"/>
      <c r="O21" s="705"/>
      <c r="P21" s="705"/>
      <c r="Q21" s="705"/>
      <c r="R21" s="216"/>
      <c r="S21" s="134"/>
    </row>
    <row r="22" spans="1:19" s="215" customFormat="1">
      <c r="B22" s="705"/>
      <c r="C22" s="705"/>
      <c r="D22" s="705"/>
      <c r="E22" s="705"/>
      <c r="F22" s="705"/>
      <c r="G22" s="705"/>
      <c r="H22" s="705"/>
      <c r="I22" s="705"/>
      <c r="J22" s="705"/>
      <c r="K22" s="705"/>
      <c r="L22" s="705"/>
      <c r="M22" s="705"/>
      <c r="N22" s="705"/>
      <c r="O22" s="705"/>
      <c r="P22" s="705"/>
      <c r="Q22" s="705"/>
      <c r="R22" s="216"/>
      <c r="S22" s="134"/>
    </row>
    <row r="23" spans="1:19" s="215" customFormat="1">
      <c r="A23" s="129" t="s">
        <v>43</v>
      </c>
      <c r="B23" s="705" t="s">
        <v>558</v>
      </c>
      <c r="C23" s="705"/>
      <c r="D23" s="705"/>
      <c r="E23" s="705"/>
      <c r="F23" s="705"/>
      <c r="G23" s="705"/>
      <c r="H23" s="705"/>
      <c r="I23" s="705"/>
      <c r="J23" s="705"/>
      <c r="K23" s="705"/>
      <c r="L23" s="705"/>
      <c r="M23" s="705"/>
      <c r="N23" s="705"/>
      <c r="O23" s="705"/>
      <c r="P23" s="705"/>
      <c r="Q23" s="705"/>
      <c r="R23" s="216"/>
      <c r="S23" s="134"/>
    </row>
    <row r="24" spans="1:19" s="215" customFormat="1">
      <c r="A24" s="129"/>
      <c r="B24" s="705"/>
      <c r="C24" s="705"/>
      <c r="D24" s="705"/>
      <c r="E24" s="705"/>
      <c r="F24" s="705"/>
      <c r="G24" s="705"/>
      <c r="H24" s="705"/>
      <c r="I24" s="705"/>
      <c r="J24" s="705"/>
      <c r="K24" s="705"/>
      <c r="L24" s="705"/>
      <c r="M24" s="705"/>
      <c r="N24" s="705"/>
      <c r="O24" s="705"/>
      <c r="P24" s="705"/>
      <c r="Q24" s="705"/>
      <c r="R24" s="216"/>
      <c r="S24" s="134"/>
    </row>
    <row r="25" spans="1:19" s="215" customFormat="1">
      <c r="A25" s="129" t="s">
        <v>32</v>
      </c>
      <c r="B25" s="215" t="s">
        <v>429</v>
      </c>
      <c r="R25" s="217"/>
      <c r="S25" s="134"/>
    </row>
    <row r="26" spans="1:19" s="215" customFormat="1">
      <c r="A26" s="471"/>
      <c r="B26" s="472"/>
      <c r="R26" s="217"/>
      <c r="S26" s="134"/>
    </row>
    <row r="27" spans="1:19" s="215" customFormat="1">
      <c r="A27" s="215" t="s">
        <v>360</v>
      </c>
      <c r="R27" s="217"/>
      <c r="S27" s="134"/>
    </row>
    <row r="28" spans="1:19" s="215" customFormat="1">
      <c r="A28" s="129" t="s">
        <v>27</v>
      </c>
      <c r="B28" s="892" t="str">
        <f>CONCATENATE("入札公告日前日時点（令和",(YEAR(発注者入力シート!H7)-2018),"年",MONTH(発注者入力シート!H7),"月",DAY(発注者入力シート!H7),"日時点）での状況について記載すること。")</f>
        <v>入札公告日前日時点（令和7年7月31日時点）での状況について記載すること。</v>
      </c>
      <c r="C28" s="892"/>
      <c r="D28" s="892"/>
      <c r="E28" s="892"/>
      <c r="F28" s="892"/>
      <c r="G28" s="892"/>
      <c r="H28" s="892"/>
      <c r="I28" s="892"/>
      <c r="J28" s="892"/>
      <c r="K28" s="892"/>
      <c r="L28" s="892"/>
      <c r="M28" s="892"/>
      <c r="N28" s="892"/>
      <c r="O28" s="892"/>
      <c r="P28" s="892"/>
      <c r="Q28" s="892"/>
      <c r="R28" s="217"/>
    </row>
    <row r="29" spans="1:19" ht="12" customHeight="1">
      <c r="A29" s="97"/>
      <c r="B29" s="97"/>
      <c r="C29" s="97"/>
      <c r="D29" s="97"/>
      <c r="E29" s="97"/>
      <c r="F29" s="97"/>
      <c r="G29" s="97"/>
      <c r="H29" s="97"/>
      <c r="I29" s="97"/>
      <c r="J29" s="97"/>
      <c r="K29" s="97"/>
      <c r="L29" s="97"/>
      <c r="M29" s="97"/>
      <c r="N29" s="97"/>
      <c r="O29" s="97"/>
      <c r="P29" s="97"/>
      <c r="Q29" s="97"/>
      <c r="R29" s="91"/>
      <c r="S29" s="133"/>
    </row>
    <row r="30" spans="1:19" ht="12" customHeight="1">
      <c r="S30" s="133"/>
    </row>
    <row r="31" spans="1:19" ht="15" customHeight="1">
      <c r="A31" s="728" t="s">
        <v>106</v>
      </c>
      <c r="B31" s="728"/>
      <c r="C31" s="728"/>
      <c r="D31" s="728"/>
      <c r="E31" s="730" t="str">
        <f>IF(発注者入力シート!C10="","",発注者入力シート!C10)</f>
        <v>令和７年度 島根県総合評価方式 評価項目 事前審査申請</v>
      </c>
      <c r="F31" s="730"/>
      <c r="G31" s="730"/>
      <c r="H31" s="730"/>
      <c r="I31" s="730"/>
      <c r="J31" s="730"/>
      <c r="K31" s="730"/>
      <c r="L31" s="730"/>
      <c r="M31" s="730"/>
      <c r="N31" s="730"/>
      <c r="O31" s="730"/>
      <c r="P31" s="730"/>
      <c r="Q31" s="730"/>
      <c r="R31" s="158"/>
    </row>
    <row r="32" spans="1:19" ht="12.75" customHeight="1"/>
    <row r="33" spans="1:21" ht="15.75" customHeight="1">
      <c r="A33" s="728" t="s">
        <v>117</v>
      </c>
      <c r="B33" s="728"/>
      <c r="C33" s="728"/>
      <c r="D33" s="728"/>
      <c r="E33" s="730" t="str">
        <f>IF(発注者入力シート!C6="","",発注者入力シート!C6)</f>
        <v>〇〇県土整備事務所</v>
      </c>
      <c r="F33" s="730"/>
      <c r="G33" s="730"/>
      <c r="H33" s="730"/>
      <c r="I33" s="730"/>
      <c r="J33" s="730"/>
      <c r="K33" s="730"/>
      <c r="L33" s="730"/>
      <c r="M33" s="730"/>
      <c r="N33" s="730"/>
      <c r="O33" s="730"/>
      <c r="P33" s="730"/>
      <c r="Q33" s="730"/>
      <c r="R33" s="158"/>
    </row>
    <row r="34" spans="1:21" ht="12.75" customHeight="1"/>
    <row r="35" spans="1:21" ht="15.75" customHeight="1">
      <c r="A35" s="728" t="s">
        <v>111</v>
      </c>
      <c r="B35" s="728"/>
      <c r="C35" s="728"/>
      <c r="D35" s="728"/>
      <c r="E35" s="731" t="str">
        <f>+発注者入力シート!$C$11</f>
        <v>令和８年７月３１日までに入札公告された工事　　</v>
      </c>
      <c r="F35" s="731"/>
      <c r="G35" s="731"/>
      <c r="H35" s="731"/>
      <c r="I35" s="731"/>
      <c r="J35" s="731"/>
      <c r="K35" s="731"/>
      <c r="L35" s="731"/>
      <c r="M35" s="731"/>
      <c r="N35" s="731"/>
      <c r="O35" s="731"/>
      <c r="P35" s="731"/>
      <c r="Q35" s="731"/>
      <c r="R35" s="158"/>
    </row>
    <row r="36" spans="1:21" s="215" customFormat="1" ht="13.5" customHeight="1">
      <c r="E36" s="891" t="s">
        <v>690</v>
      </c>
      <c r="F36" s="891"/>
      <c r="G36" s="891"/>
      <c r="H36" s="891"/>
      <c r="I36" s="891"/>
      <c r="J36" s="891"/>
      <c r="K36" s="891"/>
      <c r="L36" s="891"/>
      <c r="M36" s="891"/>
      <c r="N36" s="891"/>
      <c r="O36" s="891"/>
      <c r="P36" s="891"/>
      <c r="Q36" s="891"/>
      <c r="R36" s="161"/>
    </row>
    <row r="37" spans="1:21" s="215" customFormat="1" ht="13.5" customHeight="1">
      <c r="E37" s="891"/>
      <c r="F37" s="891"/>
      <c r="G37" s="891"/>
      <c r="H37" s="891"/>
      <c r="I37" s="891"/>
      <c r="J37" s="891"/>
      <c r="K37" s="891"/>
      <c r="L37" s="891"/>
      <c r="M37" s="891"/>
      <c r="N37" s="891"/>
      <c r="O37" s="891"/>
      <c r="P37" s="891"/>
      <c r="Q37" s="891"/>
      <c r="R37" s="161"/>
      <c r="U37" s="465"/>
    </row>
    <row r="38" spans="1:21" ht="13.5" customHeight="1">
      <c r="E38" s="503"/>
      <c r="F38" s="503"/>
      <c r="G38" s="503"/>
      <c r="H38" s="503"/>
      <c r="I38" s="503"/>
      <c r="J38" s="503"/>
      <c r="K38" s="503"/>
      <c r="L38" s="503"/>
      <c r="M38" s="503"/>
      <c r="N38" s="503"/>
      <c r="O38" s="503"/>
      <c r="P38" s="503"/>
      <c r="Q38" s="503"/>
      <c r="S38" s="133"/>
    </row>
    <row r="39" spans="1:21" s="215" customFormat="1">
      <c r="A39" s="808" t="str">
        <f>CONCATENATE("　今後、",発注者入力シート!C6,"が発注する工事においては、本書の写し（※）をもって「労働福祉関連の状況(b 育児・介護休業に関する制度)」の貴社技術資料とみなし、その他添付資料の提出は不要とする。
※本書の写しとは、収受印欄に収受の押印がある資料をいう。")</f>
        <v>　今後、〇〇県土整備事務所が発注する工事においては、本書の写し（※）をもって「労働福祉関連の状況(b 育児・介護休業に関する制度)」の貴社技術資料とみなし、その他添付資料の提出は不要とする。
※本書の写しとは、収受印欄に収受の押印がある資料をいう。</v>
      </c>
      <c r="B39" s="808"/>
      <c r="C39" s="808"/>
      <c r="D39" s="808"/>
      <c r="E39" s="808"/>
      <c r="F39" s="808"/>
      <c r="G39" s="808"/>
      <c r="H39" s="808"/>
      <c r="I39" s="808"/>
      <c r="J39" s="808"/>
      <c r="K39" s="808"/>
      <c r="L39" s="808"/>
      <c r="M39" s="808"/>
      <c r="N39" s="808"/>
      <c r="O39" s="808"/>
      <c r="P39" s="808"/>
      <c r="Q39" s="808"/>
      <c r="R39" s="216"/>
    </row>
    <row r="40" spans="1:21" s="215" customFormat="1" ht="26.1" customHeight="1">
      <c r="A40" s="808"/>
      <c r="B40" s="808"/>
      <c r="C40" s="808"/>
      <c r="D40" s="808"/>
      <c r="E40" s="808"/>
      <c r="F40" s="808"/>
      <c r="G40" s="808"/>
      <c r="H40" s="808"/>
      <c r="I40" s="808"/>
      <c r="J40" s="808"/>
      <c r="K40" s="808"/>
      <c r="L40" s="808"/>
      <c r="M40" s="808"/>
      <c r="N40" s="808"/>
      <c r="O40" s="808"/>
      <c r="P40" s="808"/>
      <c r="Q40" s="808"/>
      <c r="R40" s="216"/>
      <c r="S40" s="134"/>
    </row>
    <row r="41" spans="1:21" s="215" customFormat="1">
      <c r="A41" s="705"/>
      <c r="B41" s="705"/>
      <c r="C41" s="705"/>
      <c r="D41" s="705"/>
      <c r="E41" s="705"/>
      <c r="F41" s="705"/>
      <c r="G41" s="705"/>
      <c r="H41" s="705"/>
      <c r="I41" s="705"/>
      <c r="J41" s="705"/>
      <c r="K41" s="705"/>
      <c r="L41" s="705"/>
      <c r="M41" s="705"/>
      <c r="N41" s="705"/>
      <c r="O41" s="705"/>
      <c r="P41" s="705"/>
      <c r="Q41" s="705"/>
      <c r="R41" s="216"/>
      <c r="S41" s="134"/>
    </row>
    <row r="42" spans="1:21" s="215" customFormat="1">
      <c r="A42" s="705"/>
      <c r="B42" s="705"/>
      <c r="C42" s="705"/>
      <c r="D42" s="705"/>
      <c r="E42" s="705"/>
      <c r="F42" s="705"/>
      <c r="G42" s="705"/>
      <c r="H42" s="705"/>
      <c r="I42" s="705"/>
      <c r="J42" s="705"/>
      <c r="K42" s="705"/>
      <c r="L42" s="705"/>
      <c r="M42" s="705"/>
      <c r="N42" s="705"/>
      <c r="O42" s="705"/>
      <c r="P42" s="705"/>
      <c r="Q42" s="705"/>
      <c r="R42" s="216"/>
      <c r="S42" s="134"/>
    </row>
    <row r="43" spans="1:21" ht="11.25" customHeight="1">
      <c r="A43" s="135"/>
      <c r="B43" s="135"/>
      <c r="C43" s="135"/>
      <c r="D43" s="135"/>
      <c r="E43" s="135"/>
      <c r="F43" s="135"/>
      <c r="G43" s="135"/>
      <c r="H43" s="135"/>
      <c r="I43" s="135"/>
      <c r="J43" s="135"/>
      <c r="K43" s="135"/>
      <c r="L43" s="135"/>
      <c r="M43" s="135"/>
      <c r="N43" s="135"/>
      <c r="O43" s="135"/>
      <c r="P43" s="135"/>
      <c r="Q43" s="135"/>
      <c r="R43" s="132"/>
      <c r="S43" s="133"/>
    </row>
    <row r="44" spans="1:21" ht="15.75" customHeight="1">
      <c r="N44" s="667" t="s">
        <v>564</v>
      </c>
      <c r="O44" s="667"/>
      <c r="S44" s="133"/>
    </row>
    <row r="45" spans="1:21" ht="15.75" customHeight="1">
      <c r="B45" s="3" t="s">
        <v>454</v>
      </c>
      <c r="C45" s="374"/>
      <c r="D45" s="374"/>
      <c r="E45" s="374"/>
      <c r="F45" s="374"/>
      <c r="G45" s="374"/>
      <c r="H45" s="374"/>
      <c r="I45" s="374"/>
      <c r="M45" s="102"/>
      <c r="N45" s="395"/>
      <c r="O45" s="395"/>
      <c r="P45" s="466"/>
      <c r="S45" s="133"/>
    </row>
    <row r="46" spans="1:21" ht="15.75" customHeight="1">
      <c r="B46" s="718" t="str">
        <f>IF(INDEX(発注者入力シート!$B$29:$J$38,MATCH(発注者入力シート!N13,発注者入力シート!$C$29:$C$38,0),7)="未記入",発注者入力シート!$AL$8,IF(INDEX(発注者入力シート!$B$29:$J$38,MATCH(発注者入力シート!N13,発注者入力シート!$C$29:$C$38,0),7)="無",発注者入力シート!$AL$9,IF(INDEX(発注者入力シート!$B$29:$J$38,MATCH(発注者入力シート!N13,発注者入力シート!$C$29:$C$38,0),7)="有",発注者入力シート!$AL$10)))</f>
        <v>本技術資料により提出します</v>
      </c>
      <c r="C46" s="719"/>
      <c r="D46" s="719"/>
      <c r="E46" s="719"/>
      <c r="F46" s="719"/>
      <c r="G46" s="719"/>
      <c r="H46" s="719"/>
      <c r="I46" s="720"/>
      <c r="M46" s="103"/>
      <c r="N46" s="86"/>
      <c r="O46" s="86"/>
      <c r="P46" s="467"/>
      <c r="S46" s="133"/>
    </row>
    <row r="47" spans="1:21" ht="15.75" customHeight="1">
      <c r="A47" s="4" t="s">
        <v>10</v>
      </c>
      <c r="B47" s="721"/>
      <c r="C47" s="722"/>
      <c r="D47" s="722"/>
      <c r="E47" s="722"/>
      <c r="F47" s="722"/>
      <c r="G47" s="722"/>
      <c r="H47" s="722"/>
      <c r="I47" s="723"/>
      <c r="M47" s="103"/>
      <c r="N47" s="86"/>
      <c r="O47" s="86"/>
      <c r="P47" s="467"/>
      <c r="S47" s="133"/>
    </row>
    <row r="48" spans="1:21" ht="15.75" customHeight="1">
      <c r="B48" s="721"/>
      <c r="C48" s="722"/>
      <c r="D48" s="722"/>
      <c r="E48" s="722"/>
      <c r="F48" s="722"/>
      <c r="G48" s="722"/>
      <c r="H48" s="722"/>
      <c r="I48" s="723"/>
      <c r="M48" s="103"/>
      <c r="N48" s="86"/>
      <c r="O48" s="86"/>
      <c r="P48" s="467"/>
      <c r="S48" s="133"/>
    </row>
    <row r="49" spans="1:19" ht="15.75" customHeight="1">
      <c r="B49" s="721"/>
      <c r="C49" s="722"/>
      <c r="D49" s="722"/>
      <c r="E49" s="722"/>
      <c r="F49" s="722"/>
      <c r="G49" s="722"/>
      <c r="H49" s="722"/>
      <c r="I49" s="723"/>
      <c r="M49" s="103"/>
      <c r="N49" s="86"/>
      <c r="O49" s="86"/>
      <c r="P49" s="467"/>
      <c r="S49" s="133"/>
    </row>
    <row r="50" spans="1:19" ht="15.75" customHeight="1">
      <c r="B50" s="724"/>
      <c r="C50" s="725"/>
      <c r="D50" s="725"/>
      <c r="E50" s="725"/>
      <c r="F50" s="725"/>
      <c r="G50" s="725"/>
      <c r="H50" s="725"/>
      <c r="I50" s="726"/>
      <c r="M50" s="103"/>
      <c r="N50" s="86"/>
      <c r="O50" s="86"/>
      <c r="P50" s="467"/>
      <c r="S50" s="133"/>
    </row>
    <row r="51" spans="1:19" ht="15.75" customHeight="1">
      <c r="A51" s="219"/>
      <c r="B51" s="498"/>
      <c r="C51" s="498"/>
      <c r="D51" s="498"/>
      <c r="E51" s="498"/>
      <c r="F51" s="498"/>
      <c r="G51" s="498"/>
      <c r="H51" s="498"/>
      <c r="I51" s="498"/>
      <c r="M51" s="103"/>
      <c r="N51" s="86"/>
      <c r="O51" s="86"/>
      <c r="P51" s="467"/>
    </row>
    <row r="52" spans="1:19" ht="15.75" customHeight="1">
      <c r="B52" s="498"/>
      <c r="C52" s="498"/>
      <c r="D52" s="498"/>
      <c r="E52" s="498"/>
      <c r="F52" s="498"/>
      <c r="G52" s="498"/>
      <c r="H52" s="498"/>
      <c r="I52" s="498"/>
      <c r="M52" s="104"/>
      <c r="N52" s="105"/>
      <c r="O52" s="105"/>
      <c r="P52" s="468"/>
    </row>
    <row r="53" spans="1:19" ht="13.5" customHeight="1">
      <c r="A53" s="213" t="s">
        <v>610</v>
      </c>
    </row>
    <row r="54" spans="1:19" ht="16.5" customHeight="1">
      <c r="B54" s="893" t="s">
        <v>617</v>
      </c>
      <c r="C54" s="893"/>
      <c r="D54" s="893"/>
      <c r="E54" s="893"/>
      <c r="F54" s="893"/>
      <c r="G54" s="893"/>
      <c r="H54" s="893"/>
      <c r="I54" s="893"/>
      <c r="J54" s="893"/>
      <c r="K54" s="893"/>
      <c r="L54" s="893"/>
      <c r="M54" s="893"/>
      <c r="N54" s="893"/>
      <c r="O54" s="893"/>
      <c r="P54" s="893"/>
      <c r="Q54" s="893"/>
    </row>
    <row r="55" spans="1:19" ht="16.5" customHeight="1">
      <c r="B55" s="673" t="str">
        <f>CONCATENATE("・収受印欄に収受印と併せて全県適用 の押印があれば、上記に",発注者入力シート!$C$6,"が発注する工事と記載があっても、本書の写しをもって島根県総務部、防災部、農林水産部及び土木部の事業課、関係地方機関が発注する工事において、その他添付資料の提出は不要とする。")</f>
        <v>・収受印欄に収受印と併せて全県適用 の押印があれば、上記に〇〇県土整備事務所が発注する工事と記載があっても、本書の写しをもって島根県総務部、防災部、農林水産部及び土木部の事業課、関係地方機関が発注する工事において、その他添付資料の提出は不要とする。</v>
      </c>
      <c r="C55" s="673"/>
      <c r="D55" s="673"/>
      <c r="E55" s="673"/>
      <c r="F55" s="673"/>
      <c r="G55" s="673"/>
      <c r="H55" s="673"/>
      <c r="I55" s="673"/>
      <c r="J55" s="673"/>
      <c r="K55" s="673"/>
      <c r="L55" s="673"/>
      <c r="M55" s="673"/>
      <c r="N55" s="673"/>
      <c r="O55" s="673"/>
      <c r="P55" s="673"/>
      <c r="Q55" s="673"/>
    </row>
    <row r="56" spans="1:19" ht="16.5" customHeight="1">
      <c r="A56" s="507"/>
      <c r="B56" s="673"/>
      <c r="C56" s="673"/>
      <c r="D56" s="673"/>
      <c r="E56" s="673"/>
      <c r="F56" s="673"/>
      <c r="G56" s="673"/>
      <c r="H56" s="673"/>
      <c r="I56" s="673"/>
      <c r="J56" s="673"/>
      <c r="K56" s="673"/>
      <c r="L56" s="673"/>
      <c r="M56" s="673"/>
      <c r="N56" s="673"/>
      <c r="O56" s="673"/>
      <c r="P56" s="673"/>
      <c r="Q56" s="673"/>
    </row>
    <row r="57" spans="1:19" ht="16.5" customHeight="1">
      <c r="A57" s="507"/>
      <c r="B57" s="673"/>
      <c r="C57" s="673"/>
      <c r="D57" s="673"/>
      <c r="E57" s="673"/>
      <c r="F57" s="673"/>
      <c r="G57" s="673"/>
      <c r="H57" s="673"/>
      <c r="I57" s="673"/>
      <c r="J57" s="673"/>
      <c r="K57" s="673"/>
      <c r="L57" s="673"/>
      <c r="M57" s="673"/>
      <c r="N57" s="673"/>
      <c r="O57" s="673"/>
      <c r="P57" s="673"/>
      <c r="Q57" s="673"/>
    </row>
    <row r="58" spans="1:19" ht="16.5" customHeight="1">
      <c r="A58" s="504"/>
      <c r="B58" s="515"/>
      <c r="C58" s="515"/>
      <c r="D58" s="515"/>
      <c r="E58" s="515"/>
      <c r="F58" s="515"/>
      <c r="G58" s="515"/>
      <c r="H58" s="515"/>
      <c r="I58" s="515"/>
      <c r="J58" s="515"/>
      <c r="K58" s="515"/>
      <c r="L58" s="515"/>
      <c r="M58" s="515"/>
      <c r="N58" s="515"/>
      <c r="O58" s="515"/>
      <c r="P58" s="515"/>
      <c r="Q58" s="515"/>
    </row>
    <row r="59" spans="1:19" ht="15" customHeight="1">
      <c r="A59" s="504"/>
      <c r="B59" s="504"/>
      <c r="C59" s="504"/>
      <c r="D59" s="504"/>
      <c r="E59" s="504"/>
      <c r="F59" s="504"/>
      <c r="G59" s="504"/>
      <c r="H59" s="504"/>
      <c r="I59" s="504"/>
      <c r="J59" s="504"/>
      <c r="K59" s="504"/>
      <c r="L59" s="504"/>
      <c r="M59" s="504"/>
      <c r="N59" s="504"/>
      <c r="O59" s="504"/>
      <c r="P59" s="504"/>
      <c r="Q59" s="504"/>
    </row>
  </sheetData>
  <mergeCells count="31">
    <mergeCell ref="B55:Q57"/>
    <mergeCell ref="E36:Q37"/>
    <mergeCell ref="B46:I50"/>
    <mergeCell ref="A1:F1"/>
    <mergeCell ref="A2:E2"/>
    <mergeCell ref="N44:O44"/>
    <mergeCell ref="A31:D31"/>
    <mergeCell ref="A33:D33"/>
    <mergeCell ref="A35:D35"/>
    <mergeCell ref="A39:Q40"/>
    <mergeCell ref="A41:Q42"/>
    <mergeCell ref="E31:Q31"/>
    <mergeCell ref="E33:Q33"/>
    <mergeCell ref="B23:Q24"/>
    <mergeCell ref="B28:Q28"/>
    <mergeCell ref="B54:Q54"/>
    <mergeCell ref="E35:Q35"/>
    <mergeCell ref="A10:J11"/>
    <mergeCell ref="A4:Q4"/>
    <mergeCell ref="B19:Q22"/>
    <mergeCell ref="K6:Q6"/>
    <mergeCell ref="A9:J9"/>
    <mergeCell ref="K9:M9"/>
    <mergeCell ref="N9:Q9"/>
    <mergeCell ref="H6:J6"/>
    <mergeCell ref="K12:M14"/>
    <mergeCell ref="K10:M11"/>
    <mergeCell ref="N12:Q14"/>
    <mergeCell ref="Q10:Q11"/>
    <mergeCell ref="N10:P11"/>
    <mergeCell ref="A12:J14"/>
  </mergeCells>
  <phoneticPr fontId="2"/>
  <dataValidations count="1">
    <dataValidation type="list" showInputMessage="1" showErrorMessage="1" sqref="K10:M14">
      <formula1>企業回答1</formula1>
    </dataValidation>
  </dataValidations>
  <printOptions horizontalCentered="1"/>
  <pageMargins left="0.70866141732283472" right="0.70866141732283472" top="0.74803149606299213" bottom="0.19685039370078741" header="0.31496062992125984" footer="0.31496062992125984"/>
  <pageSetup paperSize="9" orientation="portrait" blackAndWhite="1"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N110"/>
  <sheetViews>
    <sheetView view="pageBreakPreview" zoomScaleNormal="100" zoomScaleSheetLayoutView="100" workbookViewId="0">
      <selection activeCell="P15" sqref="P15"/>
    </sheetView>
  </sheetViews>
  <sheetFormatPr defaultColWidth="9" defaultRowHeight="13.5"/>
  <cols>
    <col min="1" max="1" width="5.625" style="6" customWidth="1"/>
    <col min="2" max="2" width="5.25" style="6" customWidth="1"/>
    <col min="3" max="3" width="2.625" style="6" customWidth="1"/>
    <col min="4" max="4" width="2.5" style="6" customWidth="1"/>
    <col min="5" max="5" width="44.625" style="6" customWidth="1"/>
    <col min="6" max="6" width="2.5" style="6" customWidth="1"/>
    <col min="7" max="7" width="44.625" style="6" customWidth="1"/>
    <col min="8" max="8" width="1.25" style="6" customWidth="1"/>
    <col min="9" max="9" width="3.875" style="6" customWidth="1"/>
    <col min="10" max="16384" width="9" style="6"/>
  </cols>
  <sheetData>
    <row r="1" spans="2:14" s="256" customFormat="1" ht="15" customHeight="1">
      <c r="B1" s="251" t="str">
        <f>CONCATENATE("（様式-",INDEX(発注者入力シート!$B$29:$G$38,MATCH(発注者入力シート!N14,発注者入力シート!$C$29:$C$38,0),4),"）")</f>
        <v>（様式-９）</v>
      </c>
      <c r="C1" s="252"/>
      <c r="D1" s="252"/>
      <c r="E1" s="252"/>
      <c r="F1" s="253"/>
      <c r="G1" s="463"/>
      <c r="H1" s="464"/>
      <c r="I1" s="464"/>
      <c r="J1" s="254"/>
      <c r="K1" s="255"/>
      <c r="L1" s="255"/>
      <c r="M1" s="255"/>
    </row>
    <row r="2" spans="2:14" s="256" customFormat="1" ht="15" customHeight="1">
      <c r="B2" s="251" t="str">
        <f>CONCATENATE("評価項目",INDEX(発注者入力シート!$B$29:$G$38,MATCH(発注者入力シート!N14,発注者入力シート!$C$29:$C$38,0),5),"-",INDEX(発注者入力シート!$B$29:$G$38,MATCH(発注者入力シート!N14,発注者入力シート!$C$29:$C$38,0),6))</f>
        <v>評価項目（２）-⑥</v>
      </c>
      <c r="C2" s="252"/>
      <c r="D2" s="252"/>
      <c r="E2" s="252"/>
      <c r="F2" s="253"/>
      <c r="G2" s="464"/>
      <c r="H2" s="464"/>
      <c r="I2" s="464"/>
      <c r="J2" s="254"/>
      <c r="K2" s="255"/>
      <c r="L2" s="255"/>
      <c r="M2" s="255"/>
    </row>
    <row r="3" spans="2:14" s="256" customFormat="1" ht="40.5" customHeight="1">
      <c r="B3" s="900" t="s">
        <v>712</v>
      </c>
      <c r="C3" s="901"/>
      <c r="D3" s="901"/>
      <c r="E3" s="901"/>
      <c r="F3" s="901"/>
      <c r="G3" s="901"/>
      <c r="H3" s="901"/>
      <c r="I3" s="901"/>
      <c r="J3" s="254"/>
      <c r="K3" s="254"/>
      <c r="L3" s="255"/>
      <c r="M3" s="255"/>
    </row>
    <row r="4" spans="2:14" s="256" customFormat="1" ht="18.75" customHeight="1">
      <c r="B4" s="257"/>
      <c r="C4" s="253"/>
      <c r="D4" s="253"/>
      <c r="E4" s="328" t="s">
        <v>290</v>
      </c>
      <c r="F4" s="902" t="str">
        <f>IF([1]企業入力シート!C7="","",[1]企業入力シート!C7)</f>
        <v>○○建設</v>
      </c>
      <c r="G4" s="902"/>
      <c r="H4" s="902"/>
      <c r="I4" s="902"/>
      <c r="J4" s="254"/>
      <c r="K4" s="254"/>
      <c r="L4" s="255"/>
      <c r="M4" s="255"/>
    </row>
    <row r="5" spans="2:14" s="256" customFormat="1" ht="30" customHeight="1">
      <c r="B5" s="903" t="s">
        <v>269</v>
      </c>
      <c r="C5" s="773"/>
      <c r="D5" s="773"/>
      <c r="E5" s="773"/>
      <c r="F5" s="773"/>
      <c r="G5" s="773"/>
      <c r="H5" s="773"/>
      <c r="I5" s="773"/>
      <c r="J5" s="258"/>
      <c r="K5" s="255"/>
      <c r="L5" s="275"/>
      <c r="M5" s="275"/>
      <c r="N5" s="356"/>
    </row>
    <row r="6" spans="2:14" s="256" customFormat="1" ht="9.9499999999999993" customHeight="1">
      <c r="B6" s="904"/>
      <c r="C6" s="904"/>
      <c r="D6" s="904"/>
      <c r="E6" s="904"/>
      <c r="F6" s="904"/>
      <c r="G6" s="904"/>
      <c r="H6" s="904"/>
      <c r="I6" s="904"/>
      <c r="J6" s="259"/>
      <c r="K6" s="255"/>
      <c r="L6" s="275"/>
      <c r="M6" s="275"/>
      <c r="N6" s="356"/>
    </row>
    <row r="7" spans="2:14" s="256" customFormat="1" ht="54" customHeight="1">
      <c r="B7" s="260"/>
      <c r="C7" s="905" t="s">
        <v>590</v>
      </c>
      <c r="D7" s="906"/>
      <c r="E7" s="906"/>
      <c r="F7" s="906"/>
      <c r="G7" s="907"/>
      <c r="H7" s="261"/>
      <c r="I7" s="261"/>
      <c r="J7" s="262"/>
      <c r="K7" s="255"/>
      <c r="L7" s="275"/>
      <c r="M7" s="275"/>
      <c r="N7" s="356"/>
    </row>
    <row r="8" spans="2:14" s="256" customFormat="1" ht="9.9499999999999993" customHeight="1">
      <c r="B8" s="263"/>
      <c r="C8" s="271"/>
      <c r="D8" s="271"/>
      <c r="E8" s="271"/>
      <c r="F8" s="271"/>
      <c r="G8" s="274"/>
      <c r="H8" s="274"/>
      <c r="I8" s="274"/>
      <c r="J8" s="272"/>
      <c r="K8" s="255"/>
      <c r="L8" s="275"/>
      <c r="M8" s="275"/>
      <c r="N8" s="356"/>
    </row>
    <row r="9" spans="2:14" s="256" customFormat="1">
      <c r="B9" s="456" t="s">
        <v>580</v>
      </c>
      <c r="C9" s="908" t="s">
        <v>270</v>
      </c>
      <c r="D9" s="908"/>
      <c r="E9" s="908"/>
      <c r="F9" s="908"/>
      <c r="G9" s="908"/>
      <c r="H9" s="587"/>
      <c r="I9" s="274"/>
      <c r="J9" s="272"/>
      <c r="K9" s="255"/>
      <c r="L9" s="275"/>
      <c r="M9" s="275"/>
      <c r="N9" s="356"/>
    </row>
    <row r="10" spans="2:14" s="284" customFormat="1" ht="13.5" customHeight="1">
      <c r="B10" s="282"/>
      <c r="C10" s="266"/>
      <c r="D10" s="894" t="s">
        <v>267</v>
      </c>
      <c r="E10" s="267" t="s">
        <v>271</v>
      </c>
      <c r="F10" s="894" t="s">
        <v>267</v>
      </c>
      <c r="G10" s="897" t="s">
        <v>272</v>
      </c>
      <c r="H10" s="268"/>
      <c r="I10" s="274"/>
      <c r="J10" s="272"/>
      <c r="K10" s="278"/>
      <c r="L10" s="283"/>
      <c r="M10" s="283"/>
      <c r="N10" s="357"/>
    </row>
    <row r="11" spans="2:14" s="276" customFormat="1" ht="13.5" customHeight="1">
      <c r="B11" s="270"/>
      <c r="D11" s="895"/>
      <c r="E11" s="285" t="s">
        <v>273</v>
      </c>
      <c r="F11" s="895"/>
      <c r="G11" s="898"/>
      <c r="H11" s="586"/>
      <c r="I11" s="274"/>
      <c r="J11" s="272"/>
      <c r="K11" s="255"/>
      <c r="L11" s="275"/>
      <c r="M11" s="275"/>
      <c r="N11" s="281"/>
    </row>
    <row r="12" spans="2:14" s="276" customFormat="1" ht="13.5" customHeight="1">
      <c r="B12" s="270"/>
      <c r="D12" s="896"/>
      <c r="E12" s="269" t="s">
        <v>268</v>
      </c>
      <c r="F12" s="896"/>
      <c r="G12" s="899"/>
      <c r="H12" s="586"/>
      <c r="I12" s="274"/>
      <c r="J12" s="272"/>
      <c r="K12" s="255"/>
      <c r="L12" s="275"/>
      <c r="M12" s="275"/>
      <c r="N12" s="281"/>
    </row>
    <row r="13" spans="2:14" s="276" customFormat="1" ht="3.75" customHeight="1">
      <c r="B13" s="270"/>
      <c r="C13" s="271"/>
      <c r="D13" s="271"/>
      <c r="E13" s="272"/>
      <c r="F13" s="273"/>
      <c r="G13" s="273"/>
      <c r="H13" s="273"/>
      <c r="I13" s="274"/>
      <c r="J13" s="272"/>
      <c r="K13" s="255"/>
      <c r="L13" s="275"/>
      <c r="M13" s="275"/>
      <c r="N13" s="281"/>
    </row>
    <row r="14" spans="2:14" s="287" customFormat="1" ht="60" customHeight="1">
      <c r="B14" s="286"/>
      <c r="C14" s="272"/>
      <c r="D14" s="909" t="s">
        <v>713</v>
      </c>
      <c r="E14" s="910"/>
      <c r="F14" s="910"/>
      <c r="G14" s="911"/>
      <c r="H14" s="273"/>
      <c r="I14" s="274"/>
      <c r="K14" s="278"/>
      <c r="L14" s="283"/>
      <c r="M14" s="283"/>
      <c r="N14" s="358"/>
    </row>
    <row r="15" spans="2:14" s="256" customFormat="1" ht="9.9499999999999993" customHeight="1">
      <c r="B15" s="288"/>
      <c r="C15" s="265"/>
      <c r="D15" s="265"/>
      <c r="E15" s="265"/>
      <c r="F15" s="265"/>
      <c r="G15" s="265"/>
      <c r="H15" s="265"/>
      <c r="I15" s="261"/>
      <c r="J15" s="259"/>
      <c r="K15" s="255"/>
      <c r="L15" s="275"/>
      <c r="M15" s="275"/>
      <c r="N15" s="356"/>
    </row>
    <row r="16" spans="2:14" s="276" customFormat="1" ht="27" customHeight="1">
      <c r="B16" s="456" t="s">
        <v>581</v>
      </c>
      <c r="C16" s="912" t="s">
        <v>588</v>
      </c>
      <c r="D16" s="913"/>
      <c r="E16" s="913"/>
      <c r="F16" s="913"/>
      <c r="G16" s="913"/>
      <c r="H16" s="587"/>
      <c r="I16" s="271"/>
      <c r="J16" s="271"/>
      <c r="K16" s="255"/>
      <c r="L16" s="275"/>
      <c r="M16" s="275"/>
      <c r="N16" s="281"/>
    </row>
    <row r="17" spans="2:14" s="276" customFormat="1" ht="37.5" customHeight="1">
      <c r="B17" s="286"/>
      <c r="C17" s="271"/>
      <c r="D17" s="894" t="s">
        <v>267</v>
      </c>
      <c r="E17" s="289" t="s">
        <v>274</v>
      </c>
      <c r="F17" s="894" t="s">
        <v>267</v>
      </c>
      <c r="G17" s="290" t="s">
        <v>714</v>
      </c>
      <c r="H17" s="272"/>
      <c r="I17" s="271"/>
      <c r="J17" s="271"/>
      <c r="K17" s="255"/>
      <c r="L17" s="275"/>
      <c r="M17" s="275"/>
      <c r="N17" s="281"/>
    </row>
    <row r="18" spans="2:14" s="276" customFormat="1" ht="13.5" customHeight="1">
      <c r="B18" s="286"/>
      <c r="C18" s="271"/>
      <c r="D18" s="914"/>
      <c r="E18" s="269" t="s">
        <v>268</v>
      </c>
      <c r="F18" s="914"/>
      <c r="G18" s="269" t="s">
        <v>268</v>
      </c>
      <c r="H18" s="272"/>
      <c r="I18" s="271"/>
      <c r="J18" s="271"/>
      <c r="K18" s="255"/>
      <c r="L18" s="275"/>
      <c r="M18" s="275"/>
      <c r="N18" s="281"/>
    </row>
    <row r="19" spans="2:14" s="276" customFormat="1" ht="37.5" customHeight="1">
      <c r="B19" s="286"/>
      <c r="C19" s="271"/>
      <c r="D19" s="894" t="s">
        <v>267</v>
      </c>
      <c r="E19" s="290" t="s">
        <v>275</v>
      </c>
      <c r="F19" s="894" t="s">
        <v>267</v>
      </c>
      <c r="G19" s="291" t="s">
        <v>276</v>
      </c>
      <c r="H19" s="272"/>
      <c r="I19" s="271"/>
      <c r="J19" s="271"/>
      <c r="K19" s="255"/>
      <c r="L19" s="275"/>
      <c r="M19" s="275"/>
      <c r="N19" s="281"/>
    </row>
    <row r="20" spans="2:14" s="276" customFormat="1" ht="13.5" customHeight="1">
      <c r="B20" s="286"/>
      <c r="C20" s="271"/>
      <c r="D20" s="914"/>
      <c r="E20" s="269" t="s">
        <v>268</v>
      </c>
      <c r="F20" s="914"/>
      <c r="G20" s="269" t="s">
        <v>268</v>
      </c>
      <c r="H20" s="272"/>
      <c r="I20" s="271"/>
      <c r="J20" s="271"/>
      <c r="K20" s="255"/>
      <c r="L20" s="275"/>
      <c r="M20" s="275"/>
      <c r="N20" s="281"/>
    </row>
    <row r="21" spans="2:14" s="276" customFormat="1" ht="37.5" customHeight="1">
      <c r="B21" s="286"/>
      <c r="C21" s="271"/>
      <c r="D21" s="894" t="s">
        <v>267</v>
      </c>
      <c r="E21" s="289" t="s">
        <v>277</v>
      </c>
      <c r="F21" s="894" t="s">
        <v>267</v>
      </c>
      <c r="G21" s="289" t="s">
        <v>278</v>
      </c>
      <c r="H21" s="272"/>
      <c r="I21" s="271"/>
      <c r="J21" s="271"/>
      <c r="K21" s="255"/>
      <c r="L21" s="275"/>
      <c r="M21" s="275"/>
      <c r="N21" s="281"/>
    </row>
    <row r="22" spans="2:14" s="276" customFormat="1" ht="13.5" customHeight="1">
      <c r="B22" s="286"/>
      <c r="C22" s="271"/>
      <c r="D22" s="914"/>
      <c r="E22" s="269" t="s">
        <v>268</v>
      </c>
      <c r="F22" s="914"/>
      <c r="G22" s="269" t="s">
        <v>268</v>
      </c>
      <c r="H22" s="272"/>
      <c r="I22" s="271"/>
      <c r="J22" s="271"/>
      <c r="K22" s="255"/>
      <c r="L22" s="275"/>
      <c r="M22" s="275"/>
      <c r="N22" s="281"/>
    </row>
    <row r="23" spans="2:14" s="276" customFormat="1" ht="3.75" customHeight="1">
      <c r="B23" s="270"/>
      <c r="C23" s="271"/>
      <c r="D23" s="271"/>
      <c r="E23" s="272"/>
      <c r="F23" s="273"/>
      <c r="G23" s="273"/>
      <c r="H23" s="273"/>
      <c r="I23" s="274"/>
      <c r="J23" s="272"/>
      <c r="K23" s="255"/>
      <c r="L23" s="275"/>
      <c r="M23" s="275"/>
      <c r="N23" s="281"/>
    </row>
    <row r="24" spans="2:14" s="276" customFormat="1" ht="37.5" customHeight="1">
      <c r="B24" s="286"/>
      <c r="C24" s="271"/>
      <c r="D24" s="919" t="s">
        <v>715</v>
      </c>
      <c r="E24" s="920"/>
      <c r="F24" s="920"/>
      <c r="G24" s="921"/>
      <c r="H24" s="273"/>
      <c r="I24" s="271"/>
      <c r="J24" s="271"/>
      <c r="K24" s="255"/>
      <c r="L24" s="281"/>
      <c r="M24" s="275"/>
      <c r="N24" s="281"/>
    </row>
    <row r="25" spans="2:14" s="276" customFormat="1" ht="9.9499999999999993" customHeight="1">
      <c r="B25" s="286"/>
      <c r="C25" s="271"/>
      <c r="D25" s="277"/>
      <c r="E25" s="280"/>
      <c r="F25" s="280"/>
      <c r="G25" s="280"/>
      <c r="H25" s="273"/>
      <c r="I25" s="271"/>
      <c r="J25" s="271"/>
      <c r="K25" s="255"/>
      <c r="L25" s="281"/>
      <c r="M25" s="275"/>
      <c r="N25" s="281"/>
    </row>
    <row r="26" spans="2:14" s="284" customFormat="1" ht="13.5" customHeight="1">
      <c r="B26" s="453" t="s">
        <v>582</v>
      </c>
      <c r="C26" s="908" t="s">
        <v>543</v>
      </c>
      <c r="D26" s="908"/>
      <c r="E26" s="908"/>
      <c r="F26" s="908"/>
      <c r="G26" s="908"/>
      <c r="H26" s="587"/>
      <c r="I26" s="271"/>
      <c r="J26" s="271"/>
      <c r="K26" s="278"/>
      <c r="L26" s="357"/>
      <c r="M26" s="357"/>
      <c r="N26" s="357"/>
    </row>
    <row r="27" spans="2:14" s="284" customFormat="1" ht="13.5" customHeight="1">
      <c r="B27" s="282"/>
      <c r="C27" s="266"/>
      <c r="D27" s="894" t="s">
        <v>267</v>
      </c>
      <c r="E27" s="267" t="s">
        <v>271</v>
      </c>
      <c r="F27" s="894" t="s">
        <v>267</v>
      </c>
      <c r="G27" s="897" t="s">
        <v>272</v>
      </c>
      <c r="H27" s="268"/>
      <c r="I27" s="271"/>
      <c r="J27" s="271"/>
      <c r="K27" s="278"/>
      <c r="L27" s="283"/>
      <c r="M27" s="283"/>
      <c r="N27" s="357"/>
    </row>
    <row r="28" spans="2:14" s="256" customFormat="1" ht="13.5" customHeight="1">
      <c r="B28" s="279"/>
      <c r="C28" s="276"/>
      <c r="D28" s="895"/>
      <c r="E28" s="292" t="s">
        <v>279</v>
      </c>
      <c r="F28" s="895"/>
      <c r="G28" s="898"/>
      <c r="H28" s="587"/>
      <c r="I28" s="271"/>
      <c r="J28" s="271"/>
      <c r="K28" s="255"/>
      <c r="L28" s="275"/>
      <c r="M28" s="275"/>
      <c r="N28" s="356"/>
    </row>
    <row r="29" spans="2:14" s="276" customFormat="1" ht="13.5" customHeight="1">
      <c r="B29" s="270"/>
      <c r="D29" s="896"/>
      <c r="E29" s="269" t="s">
        <v>268</v>
      </c>
      <c r="F29" s="896"/>
      <c r="G29" s="899"/>
      <c r="H29" s="586"/>
      <c r="I29" s="274"/>
      <c r="J29" s="272"/>
      <c r="K29" s="255"/>
      <c r="L29" s="275"/>
      <c r="M29" s="275"/>
      <c r="N29" s="281"/>
    </row>
    <row r="30" spans="2:14" s="276" customFormat="1" ht="3.75" customHeight="1">
      <c r="B30" s="270"/>
      <c r="C30" s="271"/>
      <c r="D30" s="271"/>
      <c r="E30" s="272"/>
      <c r="F30" s="273"/>
      <c r="G30" s="273"/>
      <c r="H30" s="273"/>
      <c r="I30" s="274"/>
      <c r="J30" s="272"/>
      <c r="K30" s="255"/>
      <c r="L30" s="275"/>
      <c r="M30" s="275"/>
      <c r="N30" s="281"/>
    </row>
    <row r="31" spans="2:14" s="284" customFormat="1" ht="39" customHeight="1">
      <c r="B31" s="282"/>
      <c r="C31" s="266"/>
      <c r="D31" s="922" t="s">
        <v>716</v>
      </c>
      <c r="E31" s="923"/>
      <c r="F31" s="923"/>
      <c r="G31" s="924"/>
      <c r="H31" s="273"/>
      <c r="I31" s="271"/>
      <c r="J31" s="271"/>
      <c r="K31" s="278"/>
      <c r="L31" s="283"/>
      <c r="M31" s="283"/>
      <c r="N31" s="357"/>
    </row>
    <row r="32" spans="2:14" s="256" customFormat="1" ht="9.9499999999999993" customHeight="1">
      <c r="B32" s="293"/>
      <c r="C32" s="261"/>
      <c r="D32" s="261"/>
      <c r="E32" s="261"/>
      <c r="F32" s="261"/>
      <c r="G32" s="294"/>
      <c r="H32" s="294"/>
      <c r="I32" s="271"/>
      <c r="J32" s="271"/>
      <c r="K32" s="255"/>
      <c r="L32" s="275"/>
      <c r="M32" s="275"/>
      <c r="N32" s="356"/>
    </row>
    <row r="33" spans="2:14" s="256" customFormat="1" ht="33" customHeight="1">
      <c r="B33" s="453" t="s">
        <v>583</v>
      </c>
      <c r="C33" s="913" t="s">
        <v>544</v>
      </c>
      <c r="D33" s="913"/>
      <c r="E33" s="913"/>
      <c r="F33" s="913"/>
      <c r="G33" s="913"/>
      <c r="H33" s="587"/>
      <c r="I33" s="271"/>
      <c r="J33" s="271"/>
      <c r="K33" s="255"/>
      <c r="L33" s="275"/>
      <c r="M33" s="275"/>
      <c r="N33" s="356"/>
    </row>
    <row r="34" spans="2:14" s="256" customFormat="1" ht="27" customHeight="1">
      <c r="B34" s="293"/>
      <c r="C34" s="261"/>
      <c r="D34" s="894" t="s">
        <v>267</v>
      </c>
      <c r="E34" s="455" t="s">
        <v>545</v>
      </c>
      <c r="F34" s="894" t="s">
        <v>267</v>
      </c>
      <c r="G34" s="455" t="s">
        <v>546</v>
      </c>
      <c r="H34" s="272"/>
      <c r="I34" s="271"/>
      <c r="J34" s="271"/>
      <c r="K34" s="255"/>
      <c r="L34" s="275"/>
      <c r="M34" s="275"/>
      <c r="N34" s="356"/>
    </row>
    <row r="35" spans="2:14" s="276" customFormat="1" ht="13.5" customHeight="1">
      <c r="B35" s="286"/>
      <c r="C35" s="271"/>
      <c r="D35" s="914"/>
      <c r="E35" s="269" t="s">
        <v>268</v>
      </c>
      <c r="F35" s="914"/>
      <c r="G35" s="269" t="s">
        <v>268</v>
      </c>
      <c r="H35" s="272"/>
      <c r="I35" s="271"/>
      <c r="J35" s="271"/>
      <c r="K35" s="255"/>
      <c r="L35" s="275"/>
      <c r="M35" s="275"/>
      <c r="N35" s="281"/>
    </row>
    <row r="36" spans="2:14" s="256" customFormat="1" ht="27" customHeight="1">
      <c r="B36" s="293"/>
      <c r="C36" s="261"/>
      <c r="D36" s="915" t="s">
        <v>267</v>
      </c>
      <c r="E36" s="455" t="s">
        <v>547</v>
      </c>
      <c r="H36" s="272"/>
      <c r="I36" s="271"/>
      <c r="J36" s="271"/>
      <c r="K36" s="255"/>
      <c r="L36" s="275"/>
      <c r="M36" s="275"/>
      <c r="N36" s="356"/>
    </row>
    <row r="37" spans="2:14" s="276" customFormat="1" ht="13.5" customHeight="1">
      <c r="B37" s="286"/>
      <c r="C37" s="271"/>
      <c r="D37" s="914"/>
      <c r="E37" s="269" t="s">
        <v>268</v>
      </c>
      <c r="H37" s="272"/>
      <c r="I37" s="271"/>
      <c r="J37" s="271"/>
      <c r="K37" s="255"/>
      <c r="L37" s="275"/>
      <c r="M37" s="275"/>
      <c r="N37" s="281"/>
    </row>
    <row r="38" spans="2:14" s="276" customFormat="1" ht="22.5" customHeight="1">
      <c r="B38" s="286"/>
      <c r="C38" s="271"/>
      <c r="D38" s="915" t="s">
        <v>267</v>
      </c>
      <c r="E38" s="916" t="s">
        <v>548</v>
      </c>
      <c r="F38" s="917"/>
      <c r="G38" s="918"/>
      <c r="H38" s="272"/>
      <c r="I38" s="271"/>
      <c r="J38" s="271"/>
      <c r="K38" s="255"/>
      <c r="L38" s="275"/>
      <c r="M38" s="275"/>
      <c r="N38" s="281"/>
    </row>
    <row r="39" spans="2:14" s="276" customFormat="1" ht="13.5" customHeight="1">
      <c r="B39" s="286"/>
      <c r="C39" s="271"/>
      <c r="D39" s="914"/>
      <c r="E39" s="589" t="s">
        <v>268</v>
      </c>
      <c r="F39" s="295"/>
      <c r="G39" s="269"/>
      <c r="H39" s="272"/>
      <c r="I39" s="271"/>
      <c r="J39" s="271"/>
      <c r="K39" s="255"/>
      <c r="L39" s="275"/>
      <c r="M39" s="275"/>
      <c r="N39" s="281"/>
    </row>
    <row r="40" spans="2:14" s="256" customFormat="1" ht="9.9499999999999993" customHeight="1">
      <c r="B40" s="296"/>
      <c r="C40" s="266"/>
      <c r="D40" s="266"/>
      <c r="E40" s="266"/>
      <c r="F40" s="266"/>
      <c r="G40" s="266"/>
      <c r="H40" s="266"/>
      <c r="I40" s="271"/>
      <c r="J40" s="271"/>
      <c r="K40" s="255"/>
      <c r="L40" s="275"/>
      <c r="M40" s="275"/>
      <c r="N40" s="356"/>
    </row>
    <row r="41" spans="2:14" s="284" customFormat="1" ht="27" customHeight="1">
      <c r="B41" s="457" t="s">
        <v>584</v>
      </c>
      <c r="C41" s="913" t="s">
        <v>589</v>
      </c>
      <c r="D41" s="913"/>
      <c r="E41" s="913"/>
      <c r="F41" s="913"/>
      <c r="G41" s="913"/>
      <c r="H41" s="588"/>
      <c r="I41" s="271"/>
      <c r="J41" s="271"/>
      <c r="K41" s="278"/>
      <c r="L41" s="283"/>
      <c r="M41" s="283"/>
      <c r="N41" s="357"/>
    </row>
    <row r="42" spans="2:14" s="284" customFormat="1" ht="27" customHeight="1">
      <c r="B42" s="458"/>
      <c r="C42" s="459"/>
      <c r="D42" s="925" t="s">
        <v>267</v>
      </c>
      <c r="E42" s="927" t="s">
        <v>538</v>
      </c>
      <c r="F42" s="927"/>
      <c r="G42" s="928"/>
      <c r="H42" s="272"/>
      <c r="I42" s="271"/>
      <c r="J42" s="271"/>
      <c r="K42" s="278"/>
      <c r="L42" s="283"/>
      <c r="M42" s="283"/>
      <c r="N42" s="357"/>
    </row>
    <row r="43" spans="2:14" s="276" customFormat="1" ht="13.5" customHeight="1">
      <c r="B43" s="460"/>
      <c r="C43" s="461"/>
      <c r="D43" s="926"/>
      <c r="E43" s="929" t="s">
        <v>268</v>
      </c>
      <c r="F43" s="929"/>
      <c r="G43" s="930"/>
      <c r="H43" s="272"/>
      <c r="I43" s="271"/>
      <c r="J43" s="271"/>
      <c r="K43" s="255"/>
      <c r="L43" s="275"/>
      <c r="M43" s="275"/>
      <c r="N43" s="281"/>
    </row>
    <row r="44" spans="2:14" s="284" customFormat="1" ht="31.5" customHeight="1">
      <c r="B44" s="458"/>
      <c r="C44" s="459"/>
      <c r="D44" s="925" t="s">
        <v>267</v>
      </c>
      <c r="E44" s="927" t="s">
        <v>539</v>
      </c>
      <c r="F44" s="927"/>
      <c r="G44" s="928"/>
      <c r="H44" s="272"/>
      <c r="I44" s="271"/>
      <c r="J44" s="271"/>
      <c r="K44" s="278"/>
      <c r="L44" s="283"/>
      <c r="M44" s="283"/>
      <c r="N44" s="357"/>
    </row>
    <row r="45" spans="2:14" s="276" customFormat="1" ht="13.5" customHeight="1">
      <c r="B45" s="460"/>
      <c r="C45" s="461"/>
      <c r="D45" s="926"/>
      <c r="E45" s="929" t="s">
        <v>268</v>
      </c>
      <c r="F45" s="929"/>
      <c r="G45" s="930"/>
      <c r="H45" s="272"/>
      <c r="I45" s="271"/>
      <c r="J45" s="271"/>
      <c r="K45" s="255"/>
      <c r="L45" s="275"/>
      <c r="M45" s="275"/>
      <c r="N45" s="281"/>
    </row>
    <row r="46" spans="2:14" s="284" customFormat="1" ht="31.5" customHeight="1">
      <c r="B46" s="458"/>
      <c r="C46" s="459"/>
      <c r="D46" s="925" t="s">
        <v>267</v>
      </c>
      <c r="E46" s="927" t="s">
        <v>540</v>
      </c>
      <c r="F46" s="927"/>
      <c r="G46" s="928"/>
      <c r="H46" s="272"/>
      <c r="I46" s="271"/>
      <c r="J46" s="271"/>
      <c r="K46" s="278"/>
      <c r="L46" s="283"/>
      <c r="M46" s="283"/>
      <c r="N46" s="357"/>
    </row>
    <row r="47" spans="2:14" s="276" customFormat="1" ht="13.5" customHeight="1">
      <c r="B47" s="460"/>
      <c r="C47" s="461"/>
      <c r="D47" s="926"/>
      <c r="E47" s="929" t="s">
        <v>268</v>
      </c>
      <c r="F47" s="929"/>
      <c r="G47" s="930"/>
      <c r="H47" s="272"/>
      <c r="I47" s="271"/>
      <c r="J47" s="271"/>
      <c r="K47" s="255"/>
      <c r="L47" s="275"/>
      <c r="M47" s="275"/>
      <c r="N47" s="281"/>
    </row>
    <row r="48" spans="2:14" s="276" customFormat="1" ht="31.5" customHeight="1">
      <c r="B48" s="460"/>
      <c r="C48" s="461"/>
      <c r="D48" s="925" t="s">
        <v>267</v>
      </c>
      <c r="E48" s="927" t="s">
        <v>541</v>
      </c>
      <c r="F48" s="927"/>
      <c r="G48" s="928"/>
      <c r="H48" s="272"/>
      <c r="I48" s="271"/>
      <c r="J48" s="271"/>
      <c r="K48" s="255"/>
      <c r="L48" s="275"/>
      <c r="M48" s="275"/>
      <c r="N48" s="281"/>
    </row>
    <row r="49" spans="2:14" s="276" customFormat="1" ht="13.5" customHeight="1">
      <c r="B49" s="460"/>
      <c r="C49" s="461"/>
      <c r="D49" s="926"/>
      <c r="E49" s="929" t="s">
        <v>268</v>
      </c>
      <c r="F49" s="929"/>
      <c r="G49" s="930"/>
      <c r="H49" s="272"/>
      <c r="I49" s="271"/>
      <c r="J49" s="271"/>
      <c r="K49" s="255"/>
      <c r="L49" s="275"/>
      <c r="M49" s="275"/>
      <c r="N49" s="281"/>
    </row>
    <row r="50" spans="2:14" s="256" customFormat="1" ht="9.9499999999999993" customHeight="1">
      <c r="B50" s="296"/>
      <c r="C50" s="266"/>
      <c r="D50" s="266"/>
      <c r="E50" s="266"/>
      <c r="F50" s="266"/>
      <c r="G50" s="266"/>
      <c r="H50" s="266"/>
      <c r="I50" s="271"/>
      <c r="J50" s="271"/>
      <c r="K50" s="255"/>
      <c r="L50" s="275"/>
      <c r="M50" s="275"/>
      <c r="N50" s="356"/>
    </row>
    <row r="51" spans="2:14" s="256" customFormat="1" ht="18.75">
      <c r="B51" s="932" t="str">
        <f>$B$1&amp;" "&amp;$B$2</f>
        <v>（様式-９） 評価項目（２）-⑥</v>
      </c>
      <c r="C51" s="933"/>
      <c r="D51" s="933"/>
      <c r="E51" s="933"/>
      <c r="F51" s="902" t="str">
        <f>IF([1]企業入力シート!C7="","",[1]企業入力シート!C7)</f>
        <v>○○建設</v>
      </c>
      <c r="G51" s="902"/>
      <c r="H51" s="902"/>
      <c r="I51" s="902"/>
      <c r="J51" s="254"/>
      <c r="K51" s="255"/>
      <c r="L51" s="275"/>
      <c r="M51" s="275"/>
      <c r="N51" s="356"/>
    </row>
    <row r="52" spans="2:14" s="256" customFormat="1" ht="30" customHeight="1">
      <c r="B52" s="903" t="s">
        <v>280</v>
      </c>
      <c r="C52" s="773"/>
      <c r="D52" s="773"/>
      <c r="E52" s="773"/>
      <c r="F52" s="773"/>
      <c r="G52" s="773"/>
      <c r="H52" s="773"/>
      <c r="I52" s="773"/>
      <c r="J52" s="258"/>
      <c r="K52" s="255"/>
      <c r="L52" s="275"/>
      <c r="M52" s="275"/>
      <c r="N52" s="356"/>
    </row>
    <row r="53" spans="2:14" s="256" customFormat="1" ht="9.9499999999999993" customHeight="1">
      <c r="B53" s="904"/>
      <c r="C53" s="904"/>
      <c r="D53" s="904"/>
      <c r="E53" s="904"/>
      <c r="F53" s="904"/>
      <c r="G53" s="904"/>
      <c r="H53" s="904"/>
      <c r="I53" s="904"/>
      <c r="J53" s="271"/>
      <c r="K53" s="255"/>
      <c r="L53" s="275"/>
      <c r="M53" s="275"/>
      <c r="N53" s="356"/>
    </row>
    <row r="54" spans="2:14" s="284" customFormat="1" ht="27" customHeight="1">
      <c r="B54" s="454" t="s">
        <v>585</v>
      </c>
      <c r="C54" s="934" t="s">
        <v>710</v>
      </c>
      <c r="D54" s="935"/>
      <c r="E54" s="935"/>
      <c r="F54" s="935"/>
      <c r="G54" s="935"/>
      <c r="H54" s="588"/>
      <c r="I54" s="271"/>
      <c r="J54" s="271"/>
      <c r="K54" s="278"/>
      <c r="L54" s="283"/>
      <c r="M54" s="283"/>
      <c r="N54" s="357"/>
    </row>
    <row r="55" spans="2:14" s="284" customFormat="1" ht="27" customHeight="1">
      <c r="B55" s="293"/>
      <c r="C55" s="266"/>
      <c r="D55" s="894" t="s">
        <v>267</v>
      </c>
      <c r="E55" s="290" t="s">
        <v>411</v>
      </c>
      <c r="F55" s="894" t="s">
        <v>267</v>
      </c>
      <c r="G55" s="590" t="s">
        <v>717</v>
      </c>
      <c r="H55" s="272"/>
      <c r="I55" s="271"/>
      <c r="J55" s="271"/>
      <c r="K55" s="278"/>
      <c r="L55" s="283"/>
      <c r="M55" s="283"/>
      <c r="N55" s="357"/>
    </row>
    <row r="56" spans="2:14" s="276" customFormat="1" ht="13.5" customHeight="1">
      <c r="B56" s="286"/>
      <c r="C56" s="271"/>
      <c r="D56" s="914"/>
      <c r="E56" s="269" t="s">
        <v>268</v>
      </c>
      <c r="F56" s="914"/>
      <c r="G56" s="269" t="s">
        <v>268</v>
      </c>
      <c r="H56" s="272"/>
      <c r="I56" s="271"/>
      <c r="J56" s="271"/>
      <c r="K56" s="255"/>
      <c r="L56" s="275"/>
      <c r="M56" s="275"/>
      <c r="N56" s="281"/>
    </row>
    <row r="57" spans="2:14" s="284" customFormat="1" ht="31.5" customHeight="1">
      <c r="B57" s="293"/>
      <c r="C57" s="266"/>
      <c r="D57" s="915" t="s">
        <v>267</v>
      </c>
      <c r="E57" s="290" t="s">
        <v>275</v>
      </c>
      <c r="F57" s="894" t="s">
        <v>267</v>
      </c>
      <c r="G57" s="290" t="s">
        <v>276</v>
      </c>
      <c r="H57" s="272"/>
      <c r="I57" s="271"/>
      <c r="J57" s="271"/>
      <c r="K57" s="278"/>
      <c r="L57" s="283"/>
      <c r="M57" s="283"/>
      <c r="N57" s="357"/>
    </row>
    <row r="58" spans="2:14" s="276" customFormat="1" ht="13.5" customHeight="1">
      <c r="B58" s="286"/>
      <c r="C58" s="271"/>
      <c r="D58" s="914"/>
      <c r="E58" s="269" t="s">
        <v>268</v>
      </c>
      <c r="F58" s="914"/>
      <c r="G58" s="269" t="s">
        <v>268</v>
      </c>
      <c r="H58" s="272"/>
      <c r="I58" s="271"/>
      <c r="J58" s="271"/>
      <c r="K58" s="255"/>
      <c r="L58" s="275"/>
      <c r="M58" s="275"/>
      <c r="N58" s="281"/>
    </row>
    <row r="59" spans="2:14" s="284" customFormat="1" ht="31.5" customHeight="1">
      <c r="B59" s="293"/>
      <c r="C59" s="266"/>
      <c r="D59" s="915" t="s">
        <v>267</v>
      </c>
      <c r="E59" s="290" t="s">
        <v>412</v>
      </c>
      <c r="F59" s="894" t="s">
        <v>267</v>
      </c>
      <c r="G59" s="289" t="s">
        <v>549</v>
      </c>
      <c r="H59" s="272"/>
      <c r="I59" s="271"/>
      <c r="J59" s="271"/>
      <c r="K59" s="278"/>
      <c r="L59" s="283"/>
      <c r="M59" s="283"/>
      <c r="N59" s="357"/>
    </row>
    <row r="60" spans="2:14" s="276" customFormat="1" ht="13.5" customHeight="1">
      <c r="B60" s="286"/>
      <c r="C60" s="271"/>
      <c r="D60" s="914"/>
      <c r="E60" s="269" t="s">
        <v>268</v>
      </c>
      <c r="F60" s="914"/>
      <c r="G60" s="269" t="s">
        <v>268</v>
      </c>
      <c r="H60" s="272"/>
      <c r="I60" s="271"/>
      <c r="J60" s="271"/>
      <c r="K60" s="255"/>
      <c r="L60" s="275"/>
      <c r="M60" s="275"/>
      <c r="N60" s="281"/>
    </row>
    <row r="61" spans="2:14" s="276" customFormat="1" ht="31.5" customHeight="1">
      <c r="B61" s="286"/>
      <c r="C61" s="271"/>
      <c r="D61" s="915" t="s">
        <v>267</v>
      </c>
      <c r="E61" s="297" t="s">
        <v>550</v>
      </c>
      <c r="F61" s="264"/>
      <c r="G61" s="264"/>
      <c r="H61" s="272"/>
      <c r="I61" s="271"/>
      <c r="J61" s="271"/>
      <c r="K61" s="255"/>
      <c r="L61" s="275"/>
      <c r="M61" s="275"/>
      <c r="N61" s="281"/>
    </row>
    <row r="62" spans="2:14" s="276" customFormat="1" ht="13.5" customHeight="1">
      <c r="B62" s="286"/>
      <c r="C62" s="271"/>
      <c r="D62" s="914"/>
      <c r="E62" s="269" t="s">
        <v>268</v>
      </c>
      <c r="F62" s="298"/>
      <c r="G62" s="299"/>
      <c r="H62" s="272"/>
      <c r="I62" s="271"/>
      <c r="J62" s="271"/>
      <c r="K62" s="255"/>
      <c r="L62" s="275"/>
      <c r="M62" s="275"/>
      <c r="N62" s="281"/>
    </row>
    <row r="63" spans="2:14" s="276" customFormat="1" ht="13.5" customHeight="1">
      <c r="B63" s="286"/>
      <c r="C63" s="271"/>
      <c r="D63" s="300"/>
      <c r="E63" s="300"/>
      <c r="F63" s="298"/>
      <c r="G63" s="299"/>
      <c r="H63" s="272"/>
      <c r="I63" s="271"/>
      <c r="J63" s="271"/>
      <c r="K63" s="255"/>
      <c r="L63" s="275"/>
      <c r="M63" s="275"/>
      <c r="N63" s="281"/>
    </row>
    <row r="64" spans="2:14" s="284" customFormat="1" ht="13.5" customHeight="1">
      <c r="B64" s="457" t="s">
        <v>586</v>
      </c>
      <c r="C64" s="931" t="s">
        <v>551</v>
      </c>
      <c r="D64" s="931"/>
      <c r="E64" s="931"/>
      <c r="F64" s="931"/>
      <c r="G64" s="931"/>
      <c r="H64" s="587"/>
      <c r="I64" s="271"/>
      <c r="J64" s="271"/>
      <c r="K64" s="278"/>
      <c r="L64" s="283"/>
      <c r="M64" s="283"/>
      <c r="N64" s="357"/>
    </row>
    <row r="65" spans="2:14" s="284" customFormat="1" ht="27" customHeight="1">
      <c r="B65" s="293"/>
      <c r="C65" s="266"/>
      <c r="D65" s="894" t="s">
        <v>267</v>
      </c>
      <c r="E65" s="290" t="s">
        <v>718</v>
      </c>
      <c r="F65" s="894" t="s">
        <v>267</v>
      </c>
      <c r="G65" s="290" t="s">
        <v>719</v>
      </c>
      <c r="H65" s="272"/>
      <c r="I65" s="271"/>
      <c r="J65" s="271"/>
      <c r="K65" s="278"/>
      <c r="L65" s="283"/>
      <c r="M65" s="283"/>
      <c r="N65" s="357"/>
    </row>
    <row r="66" spans="2:14" s="276" customFormat="1" ht="13.5" customHeight="1">
      <c r="B66" s="286"/>
      <c r="C66" s="271"/>
      <c r="D66" s="914"/>
      <c r="E66" s="269" t="s">
        <v>268</v>
      </c>
      <c r="F66" s="914"/>
      <c r="G66" s="269" t="s">
        <v>268</v>
      </c>
      <c r="H66" s="272"/>
      <c r="I66" s="271"/>
      <c r="J66" s="271"/>
      <c r="K66" s="255"/>
      <c r="L66" s="275"/>
      <c r="M66" s="275"/>
      <c r="N66" s="281"/>
    </row>
    <row r="67" spans="2:14" s="287" customFormat="1" ht="9.9499999999999993" customHeight="1">
      <c r="B67" s="286"/>
      <c r="C67" s="272"/>
      <c r="D67" s="274"/>
      <c r="E67" s="274"/>
      <c r="F67" s="274"/>
      <c r="G67" s="274"/>
      <c r="H67" s="274"/>
      <c r="I67" s="271"/>
      <c r="J67" s="271"/>
      <c r="K67" s="278"/>
      <c r="L67" s="283"/>
      <c r="M67" s="283"/>
      <c r="N67" s="358"/>
    </row>
    <row r="68" spans="2:14" s="287" customFormat="1" ht="13.5" customHeight="1">
      <c r="B68" s="457" t="s">
        <v>587</v>
      </c>
      <c r="C68" s="931" t="s">
        <v>552</v>
      </c>
      <c r="D68" s="931"/>
      <c r="E68" s="931"/>
      <c r="F68" s="931"/>
      <c r="G68" s="931"/>
      <c r="H68" s="587"/>
      <c r="I68" s="271"/>
      <c r="J68" s="271"/>
      <c r="K68" s="278"/>
      <c r="L68" s="283"/>
      <c r="M68" s="283"/>
      <c r="N68" s="358"/>
    </row>
    <row r="69" spans="2:14" s="287" customFormat="1" ht="27" customHeight="1">
      <c r="B69" s="282"/>
      <c r="C69" s="266"/>
      <c r="D69" s="894" t="s">
        <v>267</v>
      </c>
      <c r="E69" s="301" t="s">
        <v>281</v>
      </c>
      <c r="F69" s="894" t="s">
        <v>267</v>
      </c>
      <c r="G69" s="591" t="s">
        <v>711</v>
      </c>
      <c r="H69" s="268"/>
      <c r="I69" s="271"/>
      <c r="J69" s="271"/>
      <c r="K69" s="278"/>
      <c r="L69" s="283"/>
      <c r="M69" s="283"/>
      <c r="N69" s="358"/>
    </row>
    <row r="70" spans="2:14" s="276" customFormat="1" ht="13.5" customHeight="1">
      <c r="B70" s="286"/>
      <c r="C70" s="271"/>
      <c r="D70" s="914"/>
      <c r="E70" s="269" t="s">
        <v>268</v>
      </c>
      <c r="F70" s="914"/>
      <c r="G70" s="269" t="s">
        <v>268</v>
      </c>
      <c r="H70" s="272"/>
      <c r="I70" s="271"/>
      <c r="J70" s="271"/>
      <c r="K70" s="255"/>
      <c r="L70" s="275"/>
      <c r="M70" s="275"/>
      <c r="N70" s="281"/>
    </row>
    <row r="71" spans="2:14" s="287" customFormat="1" ht="9.9499999999999993" customHeight="1">
      <c r="B71" s="286"/>
      <c r="C71" s="272"/>
      <c r="D71" s="274"/>
      <c r="E71" s="274"/>
      <c r="F71" s="274"/>
      <c r="G71" s="274"/>
      <c r="H71" s="274"/>
      <c r="I71" s="271"/>
      <c r="J71" s="271"/>
      <c r="K71" s="278"/>
      <c r="L71" s="283"/>
      <c r="M71" s="283"/>
      <c r="N71" s="358"/>
    </row>
    <row r="72" spans="2:14" s="256" customFormat="1" ht="9.9499999999999993" customHeight="1">
      <c r="B72" s="288"/>
      <c r="C72" s="265"/>
      <c r="D72" s="265"/>
      <c r="E72" s="265"/>
      <c r="F72" s="265"/>
      <c r="G72" s="265"/>
      <c r="H72" s="265"/>
      <c r="I72" s="271"/>
      <c r="J72" s="271"/>
      <c r="K72" s="255"/>
      <c r="L72" s="275"/>
      <c r="M72" s="275"/>
      <c r="N72" s="356"/>
    </row>
    <row r="73" spans="2:14" s="256" customFormat="1">
      <c r="B73" s="454" t="s">
        <v>720</v>
      </c>
      <c r="C73" s="913" t="s">
        <v>553</v>
      </c>
      <c r="D73" s="913"/>
      <c r="E73" s="913"/>
      <c r="F73" s="913"/>
      <c r="G73" s="913"/>
      <c r="H73" s="587"/>
      <c r="I73" s="271"/>
      <c r="J73" s="271"/>
      <c r="K73" s="255"/>
      <c r="L73" s="255"/>
      <c r="M73" s="255"/>
    </row>
    <row r="74" spans="2:14" s="256" customFormat="1" ht="20.100000000000001" customHeight="1">
      <c r="B74" s="443"/>
      <c r="C74" s="302"/>
      <c r="D74" s="936" t="s">
        <v>267</v>
      </c>
      <c r="E74" s="444" t="s">
        <v>271</v>
      </c>
      <c r="F74" s="445" t="s">
        <v>267</v>
      </c>
      <c r="G74" s="446" t="s">
        <v>272</v>
      </c>
      <c r="H74" s="268"/>
      <c r="I74" s="271"/>
      <c r="J74" s="271"/>
      <c r="K74" s="255"/>
      <c r="L74" s="255"/>
      <c r="M74" s="255"/>
    </row>
    <row r="75" spans="2:14" s="276" customFormat="1" ht="13.5" customHeight="1">
      <c r="B75" s="443"/>
      <c r="C75" s="303"/>
      <c r="D75" s="937"/>
      <c r="E75" s="447" t="s">
        <v>532</v>
      </c>
      <c r="F75" s="447"/>
      <c r="G75" s="448"/>
      <c r="H75" s="294"/>
      <c r="I75" s="271"/>
      <c r="J75" s="271"/>
      <c r="K75" s="255"/>
      <c r="L75" s="255"/>
      <c r="M75" s="255"/>
    </row>
    <row r="76" spans="2:14" s="276" customFormat="1" ht="13.5" customHeight="1">
      <c r="B76" s="304"/>
      <c r="C76" s="303"/>
      <c r="D76" s="938"/>
      <c r="E76" s="939" t="s">
        <v>268</v>
      </c>
      <c r="F76" s="940"/>
      <c r="G76" s="941"/>
      <c r="H76" s="272"/>
      <c r="I76" s="271"/>
      <c r="J76" s="271"/>
      <c r="K76" s="255"/>
      <c r="L76" s="275"/>
      <c r="M76" s="275"/>
    </row>
    <row r="77" spans="2:14" s="256" customFormat="1" ht="9.9499999999999993" customHeight="1">
      <c r="B77" s="443"/>
      <c r="C77" s="449"/>
      <c r="D77" s="449"/>
      <c r="E77" s="449"/>
      <c r="F77" s="449"/>
      <c r="G77" s="449"/>
      <c r="H77" s="265"/>
      <c r="I77" s="271"/>
      <c r="J77" s="271"/>
      <c r="K77" s="255"/>
      <c r="L77" s="275"/>
      <c r="M77" s="275"/>
    </row>
    <row r="78" spans="2:14" s="256" customFormat="1" ht="13.5" customHeight="1">
      <c r="B78" s="454" t="s">
        <v>721</v>
      </c>
      <c r="C78" s="913" t="s">
        <v>554</v>
      </c>
      <c r="D78" s="913"/>
      <c r="E78" s="913"/>
      <c r="F78" s="913"/>
      <c r="G78" s="913"/>
      <c r="H78" s="587"/>
      <c r="I78" s="450"/>
      <c r="J78" s="451"/>
      <c r="K78" s="255"/>
      <c r="L78" s="275"/>
      <c r="M78" s="275"/>
    </row>
    <row r="79" spans="2:14" s="256" customFormat="1" ht="20.100000000000001" customHeight="1">
      <c r="B79" s="452"/>
      <c r="C79" s="302"/>
      <c r="D79" s="936" t="s">
        <v>267</v>
      </c>
      <c r="E79" s="444" t="s">
        <v>271</v>
      </c>
      <c r="F79" s="445" t="s">
        <v>267</v>
      </c>
      <c r="G79" s="446" t="s">
        <v>272</v>
      </c>
      <c r="H79" s="268"/>
      <c r="I79" s="271"/>
      <c r="J79" s="271"/>
      <c r="K79" s="255"/>
      <c r="L79" s="275"/>
      <c r="M79" s="275"/>
    </row>
    <row r="80" spans="2:14" s="276" customFormat="1" ht="13.5" customHeight="1">
      <c r="B80" s="452"/>
      <c r="C80" s="303"/>
      <c r="D80" s="937"/>
      <c r="E80" s="447" t="s">
        <v>532</v>
      </c>
      <c r="F80" s="447"/>
      <c r="G80" s="448"/>
      <c r="H80" s="294"/>
      <c r="I80" s="450"/>
      <c r="J80" s="451"/>
      <c r="K80" s="255"/>
      <c r="L80" s="275"/>
      <c r="M80" s="275"/>
    </row>
    <row r="81" spans="2:14" s="276" customFormat="1" ht="13.5" customHeight="1">
      <c r="B81" s="304"/>
      <c r="C81" s="303"/>
      <c r="D81" s="938"/>
      <c r="E81" s="939" t="s">
        <v>268</v>
      </c>
      <c r="F81" s="940"/>
      <c r="G81" s="941"/>
      <c r="H81" s="272"/>
      <c r="I81" s="271"/>
      <c r="J81" s="271"/>
      <c r="K81" s="255"/>
      <c r="L81" s="275"/>
      <c r="M81" s="275"/>
    </row>
    <row r="82" spans="2:14" s="256" customFormat="1" ht="9.9499999999999993" customHeight="1">
      <c r="B82" s="443"/>
      <c r="C82" s="449"/>
      <c r="D82" s="449"/>
      <c r="E82" s="449"/>
      <c r="F82" s="449"/>
      <c r="G82" s="449"/>
      <c r="H82" s="265"/>
      <c r="I82" s="271"/>
      <c r="J82" s="271"/>
      <c r="K82" s="255"/>
      <c r="L82" s="275"/>
      <c r="M82" s="275"/>
    </row>
    <row r="83" spans="2:14" s="256" customFormat="1" ht="13.5" customHeight="1">
      <c r="B83" s="462" t="s">
        <v>722</v>
      </c>
      <c r="C83" s="913" t="s">
        <v>542</v>
      </c>
      <c r="D83" s="913"/>
      <c r="E83" s="913"/>
      <c r="F83" s="913"/>
      <c r="G83" s="913"/>
      <c r="H83" s="587"/>
      <c r="I83" s="450"/>
      <c r="J83" s="451"/>
      <c r="K83" s="255"/>
      <c r="L83" s="275"/>
      <c r="M83" s="275"/>
    </row>
    <row r="84" spans="2:14" s="256" customFormat="1" ht="20.100000000000001" customHeight="1">
      <c r="B84" s="452"/>
      <c r="C84" s="302"/>
      <c r="D84" s="936" t="s">
        <v>267</v>
      </c>
      <c r="E84" s="444" t="s">
        <v>271</v>
      </c>
      <c r="F84" s="445" t="s">
        <v>267</v>
      </c>
      <c r="G84" s="446" t="s">
        <v>272</v>
      </c>
      <c r="H84" s="268"/>
      <c r="I84" s="271"/>
      <c r="J84" s="271"/>
      <c r="K84" s="255"/>
      <c r="L84" s="275"/>
      <c r="M84" s="275"/>
    </row>
    <row r="85" spans="2:14" s="276" customFormat="1" ht="13.5" customHeight="1">
      <c r="B85" s="452"/>
      <c r="C85" s="303"/>
      <c r="D85" s="937"/>
      <c r="E85" s="447" t="s">
        <v>532</v>
      </c>
      <c r="F85" s="447"/>
      <c r="G85" s="448"/>
      <c r="H85" s="294"/>
      <c r="I85" s="450"/>
      <c r="J85" s="451"/>
      <c r="K85" s="255"/>
      <c r="L85" s="275"/>
      <c r="M85" s="275"/>
    </row>
    <row r="86" spans="2:14" s="276" customFormat="1" ht="13.5" customHeight="1">
      <c r="B86" s="304"/>
      <c r="C86" s="303"/>
      <c r="D86" s="938"/>
      <c r="E86" s="939" t="s">
        <v>268</v>
      </c>
      <c r="F86" s="940"/>
      <c r="G86" s="941"/>
      <c r="H86" s="272"/>
      <c r="I86" s="271"/>
      <c r="J86" s="271"/>
      <c r="K86" s="255"/>
      <c r="L86" s="275"/>
      <c r="M86" s="275"/>
    </row>
    <row r="87" spans="2:14" s="256" customFormat="1" ht="9.9499999999999993" customHeight="1">
      <c r="B87" s="307"/>
      <c r="C87" s="302"/>
      <c r="D87" s="308"/>
      <c r="E87" s="309"/>
      <c r="F87" s="310"/>
      <c r="G87" s="311"/>
      <c r="H87" s="312"/>
      <c r="I87" s="271"/>
      <c r="J87" s="271"/>
      <c r="K87" s="255"/>
      <c r="L87" s="275"/>
      <c r="M87" s="275"/>
      <c r="N87" s="356"/>
    </row>
    <row r="88" spans="2:14" s="284" customFormat="1" ht="13.5" customHeight="1">
      <c r="B88" s="454" t="s">
        <v>723</v>
      </c>
      <c r="C88" s="913" t="s">
        <v>555</v>
      </c>
      <c r="D88" s="913"/>
      <c r="E88" s="913"/>
      <c r="F88" s="913"/>
      <c r="G88" s="913"/>
      <c r="H88" s="587"/>
      <c r="I88" s="271"/>
      <c r="J88" s="271"/>
      <c r="K88" s="278"/>
      <c r="L88" s="283"/>
      <c r="M88" s="283"/>
      <c r="N88" s="357"/>
    </row>
    <row r="89" spans="2:14" s="284" customFormat="1" ht="20.100000000000001" customHeight="1">
      <c r="B89" s="313"/>
      <c r="C89" s="314"/>
      <c r="D89" s="894" t="s">
        <v>267</v>
      </c>
      <c r="E89" s="315" t="s">
        <v>282</v>
      </c>
      <c r="F89" s="894" t="s">
        <v>267</v>
      </c>
      <c r="G89" s="315" t="s">
        <v>283</v>
      </c>
      <c r="H89" s="272"/>
      <c r="I89" s="271"/>
      <c r="J89" s="271"/>
      <c r="K89" s="278"/>
      <c r="L89" s="283"/>
      <c r="M89" s="283"/>
      <c r="N89" s="357"/>
    </row>
    <row r="90" spans="2:14" s="276" customFormat="1" ht="13.5" customHeight="1">
      <c r="B90" s="304"/>
      <c r="C90" s="303"/>
      <c r="D90" s="914"/>
      <c r="E90" s="316" t="s">
        <v>268</v>
      </c>
      <c r="F90" s="914"/>
      <c r="G90" s="316" t="s">
        <v>268</v>
      </c>
      <c r="H90" s="272"/>
      <c r="I90" s="271"/>
      <c r="J90" s="271"/>
      <c r="K90" s="255"/>
      <c r="L90" s="275"/>
      <c r="M90" s="275"/>
      <c r="N90" s="281"/>
    </row>
    <row r="91" spans="2:14" s="284" customFormat="1" ht="20.100000000000001" customHeight="1">
      <c r="B91" s="313"/>
      <c r="C91" s="314"/>
      <c r="D91" s="894" t="s">
        <v>267</v>
      </c>
      <c r="E91" s="315" t="s">
        <v>284</v>
      </c>
      <c r="F91" s="894" t="s">
        <v>267</v>
      </c>
      <c r="G91" s="315" t="s">
        <v>285</v>
      </c>
      <c r="H91" s="272"/>
      <c r="I91" s="271"/>
      <c r="J91" s="271"/>
      <c r="K91" s="278"/>
      <c r="L91" s="283"/>
      <c r="M91" s="283"/>
      <c r="N91" s="357"/>
    </row>
    <row r="92" spans="2:14" s="276" customFormat="1" ht="13.5" customHeight="1">
      <c r="B92" s="304"/>
      <c r="C92" s="303"/>
      <c r="D92" s="914"/>
      <c r="E92" s="316" t="s">
        <v>268</v>
      </c>
      <c r="F92" s="914"/>
      <c r="G92" s="316" t="s">
        <v>268</v>
      </c>
      <c r="H92" s="272"/>
      <c r="I92" s="271"/>
      <c r="J92" s="271"/>
      <c r="K92" s="255"/>
      <c r="L92" s="275"/>
      <c r="M92" s="275"/>
      <c r="N92" s="281"/>
    </row>
    <row r="93" spans="2:14" s="284" customFormat="1" ht="20.100000000000001" customHeight="1">
      <c r="B93" s="313"/>
      <c r="C93" s="314"/>
      <c r="D93" s="894" t="s">
        <v>267</v>
      </c>
      <c r="E93" s="315" t="s">
        <v>286</v>
      </c>
      <c r="F93" s="894" t="s">
        <v>267</v>
      </c>
      <c r="G93" s="315" t="s">
        <v>287</v>
      </c>
      <c r="H93" s="272"/>
      <c r="I93" s="271"/>
      <c r="J93" s="271"/>
      <c r="K93" s="278"/>
      <c r="L93" s="283"/>
      <c r="M93" s="283"/>
      <c r="N93" s="357"/>
    </row>
    <row r="94" spans="2:14" s="276" customFormat="1" ht="13.5" customHeight="1">
      <c r="B94" s="304"/>
      <c r="C94" s="303"/>
      <c r="D94" s="914"/>
      <c r="E94" s="316" t="s">
        <v>268</v>
      </c>
      <c r="F94" s="914"/>
      <c r="G94" s="316" t="s">
        <v>268</v>
      </c>
      <c r="H94" s="272"/>
      <c r="I94" s="271"/>
      <c r="J94" s="271"/>
      <c r="K94" s="255"/>
      <c r="L94" s="275"/>
      <c r="M94" s="275"/>
      <c r="N94" s="281"/>
    </row>
    <row r="95" spans="2:14" s="276" customFormat="1" ht="27" customHeight="1">
      <c r="B95" s="304"/>
      <c r="C95" s="303"/>
      <c r="D95" s="894" t="s">
        <v>267</v>
      </c>
      <c r="E95" s="315" t="s">
        <v>556</v>
      </c>
      <c r="F95" s="317"/>
      <c r="G95" s="306"/>
      <c r="H95" s="272"/>
      <c r="I95" s="271"/>
      <c r="J95" s="271"/>
      <c r="K95" s="255"/>
      <c r="L95" s="275"/>
      <c r="M95" s="275"/>
      <c r="N95" s="281"/>
    </row>
    <row r="96" spans="2:14" s="276" customFormat="1" ht="13.5" customHeight="1">
      <c r="B96" s="305"/>
      <c r="C96" s="303"/>
      <c r="D96" s="914"/>
      <c r="E96" s="316" t="s">
        <v>268</v>
      </c>
      <c r="F96" s="306"/>
      <c r="G96" s="306"/>
      <c r="H96" s="273"/>
      <c r="I96" s="274"/>
      <c r="J96" s="272"/>
      <c r="K96" s="255"/>
      <c r="L96" s="275"/>
      <c r="M96" s="275"/>
      <c r="N96" s="281"/>
    </row>
    <row r="97" spans="2:14" s="284" customFormat="1" ht="39" customHeight="1">
      <c r="B97" s="318"/>
      <c r="C97" s="314"/>
      <c r="D97" s="922" t="s">
        <v>413</v>
      </c>
      <c r="E97" s="923"/>
      <c r="F97" s="923"/>
      <c r="G97" s="924"/>
      <c r="H97" s="273"/>
      <c r="I97" s="271"/>
      <c r="J97" s="271"/>
      <c r="K97" s="278"/>
      <c r="L97" s="275"/>
      <c r="M97" s="275"/>
      <c r="N97" s="357"/>
    </row>
    <row r="98" spans="2:14" s="256" customFormat="1" ht="10.5" customHeight="1">
      <c r="B98" s="307"/>
      <c r="C98" s="302"/>
      <c r="D98" s="308"/>
      <c r="E98" s="309"/>
      <c r="F98" s="310"/>
      <c r="G98" s="311"/>
      <c r="H98" s="312"/>
      <c r="I98" s="271"/>
      <c r="J98" s="271"/>
      <c r="K98" s="255"/>
      <c r="L98" s="275"/>
      <c r="M98" s="275"/>
      <c r="N98" s="356"/>
    </row>
    <row r="99" spans="2:14" s="256" customFormat="1" ht="18.75">
      <c r="B99" s="932" t="str">
        <f>$B$1&amp;" "&amp;$B$2</f>
        <v>（様式-９） 評価項目（２）-⑥</v>
      </c>
      <c r="C99" s="933"/>
      <c r="D99" s="933"/>
      <c r="E99" s="933"/>
      <c r="F99" s="902" t="str">
        <f>IF([1]企業入力シート!C7="","",[1]企業入力シート!C7)</f>
        <v>○○建設</v>
      </c>
      <c r="G99" s="902"/>
      <c r="H99" s="902"/>
      <c r="I99" s="902"/>
      <c r="J99" s="254"/>
      <c r="K99" s="255"/>
      <c r="L99" s="275"/>
      <c r="M99" s="275"/>
      <c r="N99" s="356"/>
    </row>
    <row r="100" spans="2:14" s="256" customFormat="1" ht="30" customHeight="1">
      <c r="B100" s="945" t="s">
        <v>557</v>
      </c>
      <c r="C100" s="946"/>
      <c r="D100" s="946"/>
      <c r="E100" s="946"/>
      <c r="F100" s="946"/>
      <c r="G100" s="946"/>
      <c r="H100" s="946"/>
      <c r="I100" s="946"/>
      <c r="J100" s="258"/>
      <c r="K100" s="255"/>
      <c r="L100" s="275"/>
      <c r="M100" s="275"/>
      <c r="N100" s="356"/>
    </row>
    <row r="101" spans="2:14" s="256" customFormat="1" ht="9.9499999999999993" customHeight="1">
      <c r="B101" s="947"/>
      <c r="C101" s="947"/>
      <c r="D101" s="947"/>
      <c r="E101" s="947"/>
      <c r="F101" s="947"/>
      <c r="G101" s="947"/>
      <c r="H101" s="947"/>
      <c r="I101" s="947"/>
      <c r="J101" s="271"/>
      <c r="K101" s="255"/>
      <c r="L101" s="275"/>
      <c r="M101" s="275"/>
      <c r="N101" s="356"/>
    </row>
    <row r="102" spans="2:14" s="284" customFormat="1" ht="27" customHeight="1">
      <c r="B102" s="462" t="s">
        <v>724</v>
      </c>
      <c r="C102" s="913" t="s">
        <v>288</v>
      </c>
      <c r="D102" s="913"/>
      <c r="E102" s="913"/>
      <c r="F102" s="913"/>
      <c r="G102" s="913"/>
      <c r="H102" s="587"/>
      <c r="I102" s="271"/>
      <c r="J102" s="271"/>
      <c r="K102" s="278"/>
      <c r="L102" s="283"/>
      <c r="M102" s="283"/>
      <c r="N102" s="357"/>
    </row>
    <row r="103" spans="2:14" s="284" customFormat="1" ht="66" customHeight="1">
      <c r="B103" s="282"/>
      <c r="C103" s="319"/>
      <c r="D103" s="948" t="s">
        <v>267</v>
      </c>
      <c r="E103" s="949" t="s">
        <v>728</v>
      </c>
      <c r="F103" s="950"/>
      <c r="G103" s="951"/>
      <c r="H103" s="268"/>
      <c r="I103" s="271"/>
      <c r="J103" s="271"/>
      <c r="K103" s="278"/>
      <c r="L103" s="283"/>
      <c r="M103" s="283"/>
      <c r="N103" s="357"/>
    </row>
    <row r="104" spans="2:14" s="284" customFormat="1" ht="67.5" customHeight="1">
      <c r="B104" s="282"/>
      <c r="C104" s="319"/>
      <c r="D104" s="612"/>
      <c r="E104" s="952" t="s">
        <v>289</v>
      </c>
      <c r="F104" s="953"/>
      <c r="G104" s="954"/>
      <c r="H104" s="268"/>
      <c r="I104" s="271"/>
      <c r="J104" s="271"/>
      <c r="K104" s="278"/>
      <c r="L104" s="278"/>
      <c r="M104" s="278"/>
    </row>
    <row r="105" spans="2:14" s="256" customFormat="1" ht="4.5" customHeight="1">
      <c r="B105" s="293"/>
      <c r="C105" s="261"/>
      <c r="D105" s="261"/>
      <c r="E105" s="261"/>
      <c r="F105" s="261"/>
      <c r="G105" s="294"/>
      <c r="H105" s="294"/>
      <c r="I105" s="271"/>
      <c r="J105" s="271"/>
      <c r="K105" s="278"/>
      <c r="L105" s="278"/>
      <c r="M105" s="255"/>
    </row>
    <row r="106" spans="2:14" s="284" customFormat="1" ht="17.25" hidden="1">
      <c r="B106" s="296"/>
      <c r="C106" s="266"/>
      <c r="D106" s="264"/>
      <c r="E106" s="320" t="s">
        <v>591</v>
      </c>
      <c r="F106" s="955" t="s">
        <v>579</v>
      </c>
      <c r="G106" s="956"/>
      <c r="H106" s="321"/>
      <c r="I106" s="271"/>
      <c r="J106" s="271"/>
      <c r="K106" s="322"/>
      <c r="L106" s="322"/>
      <c r="M106" s="322"/>
    </row>
    <row r="107" spans="2:14" s="284" customFormat="1" ht="9.9499999999999993" customHeight="1" thickBot="1">
      <c r="B107" s="282"/>
      <c r="C107" s="266"/>
      <c r="D107" s="266"/>
      <c r="E107" s="266"/>
      <c r="F107" s="266"/>
      <c r="G107" s="294"/>
      <c r="H107" s="294"/>
      <c r="I107" s="271"/>
      <c r="J107" s="271"/>
      <c r="K107" s="278"/>
      <c r="L107" s="278"/>
      <c r="M107" s="278"/>
    </row>
    <row r="108" spans="2:14" s="284" customFormat="1" ht="36" customHeight="1" thickBot="1">
      <c r="B108" s="282"/>
      <c r="C108" s="266"/>
      <c r="D108" s="323" t="s">
        <v>414</v>
      </c>
      <c r="E108" s="324" t="s">
        <v>725</v>
      </c>
      <c r="F108" s="957" t="str">
        <f>IF(F106="ＯＫ！",IF((COUNTIF(D10,"■")+COUNTIF(D17:F21,"■")+COUNTIF(D27,"■")+COUNTIF(D34:F48,"■")+COUNTIF(D55:F69,"■")+COUNTIF(D72:D84,"■")+COUNTIF(D89:F95,"■")+COUNTIF(D103,"■"))&gt;=1,"ＯＫ！","ＮＯ！"),"ＮＯ！")</f>
        <v>ＮＯ！</v>
      </c>
      <c r="G108" s="958"/>
      <c r="H108" s="325"/>
      <c r="I108" s="271"/>
      <c r="J108" s="271"/>
      <c r="K108" s="278"/>
      <c r="L108" s="278"/>
      <c r="M108" s="278"/>
    </row>
    <row r="109" spans="2:14" s="256" customFormat="1" ht="9.9499999999999993" customHeight="1">
      <c r="B109" s="326"/>
      <c r="E109" s="942" t="s">
        <v>726</v>
      </c>
      <c r="F109" s="943"/>
      <c r="G109" s="943"/>
      <c r="J109" s="262"/>
      <c r="K109" s="255"/>
      <c r="L109" s="278"/>
      <c r="M109" s="278"/>
    </row>
    <row r="110" spans="2:14" s="256" customFormat="1" ht="40.5" customHeight="1">
      <c r="B110" s="327"/>
      <c r="E110" s="944"/>
      <c r="F110" s="944"/>
      <c r="G110" s="944"/>
      <c r="J110" s="262"/>
      <c r="K110" s="255"/>
      <c r="L110" s="255"/>
      <c r="M110" s="255"/>
    </row>
  </sheetData>
  <mergeCells count="86">
    <mergeCell ref="E109:G110"/>
    <mergeCell ref="D95:D96"/>
    <mergeCell ref="D97:G97"/>
    <mergeCell ref="B99:E99"/>
    <mergeCell ref="F99:I99"/>
    <mergeCell ref="B100:I101"/>
    <mergeCell ref="C102:G102"/>
    <mergeCell ref="D103:D104"/>
    <mergeCell ref="E103:G103"/>
    <mergeCell ref="E104:G104"/>
    <mergeCell ref="F106:G106"/>
    <mergeCell ref="F108:G108"/>
    <mergeCell ref="D93:D94"/>
    <mergeCell ref="F93:F94"/>
    <mergeCell ref="C78:G78"/>
    <mergeCell ref="D79:D81"/>
    <mergeCell ref="E81:G81"/>
    <mergeCell ref="C83:G83"/>
    <mergeCell ref="D84:D86"/>
    <mergeCell ref="E86:G86"/>
    <mergeCell ref="C88:G88"/>
    <mergeCell ref="D89:D90"/>
    <mergeCell ref="F89:F90"/>
    <mergeCell ref="D91:D92"/>
    <mergeCell ref="F91:F92"/>
    <mergeCell ref="C73:G73"/>
    <mergeCell ref="D74:D76"/>
    <mergeCell ref="E76:G76"/>
    <mergeCell ref="D65:D66"/>
    <mergeCell ref="F65:F66"/>
    <mergeCell ref="C68:G68"/>
    <mergeCell ref="D69:D70"/>
    <mergeCell ref="F69:F70"/>
    <mergeCell ref="C64:G64"/>
    <mergeCell ref="B51:E51"/>
    <mergeCell ref="F51:I51"/>
    <mergeCell ref="B52:I53"/>
    <mergeCell ref="C54:G54"/>
    <mergeCell ref="D55:D56"/>
    <mergeCell ref="F55:F56"/>
    <mergeCell ref="D57:D58"/>
    <mergeCell ref="F57:F58"/>
    <mergeCell ref="D59:D60"/>
    <mergeCell ref="F59:F60"/>
    <mergeCell ref="D61:D62"/>
    <mergeCell ref="D46:D47"/>
    <mergeCell ref="E46:G46"/>
    <mergeCell ref="E47:G47"/>
    <mergeCell ref="D48:D49"/>
    <mergeCell ref="E48:G48"/>
    <mergeCell ref="E49:G49"/>
    <mergeCell ref="C41:G41"/>
    <mergeCell ref="D42:D43"/>
    <mergeCell ref="E42:G42"/>
    <mergeCell ref="E43:G43"/>
    <mergeCell ref="D44:D45"/>
    <mergeCell ref="E44:G44"/>
    <mergeCell ref="E45:G45"/>
    <mergeCell ref="D38:D39"/>
    <mergeCell ref="E38:G38"/>
    <mergeCell ref="D21:D22"/>
    <mergeCell ref="F21:F22"/>
    <mergeCell ref="D24:G24"/>
    <mergeCell ref="C26:G26"/>
    <mergeCell ref="D27:D29"/>
    <mergeCell ref="F27:F29"/>
    <mergeCell ref="G27:G29"/>
    <mergeCell ref="D31:G31"/>
    <mergeCell ref="C33:G33"/>
    <mergeCell ref="D34:D35"/>
    <mergeCell ref="F34:F35"/>
    <mergeCell ref="D36:D37"/>
    <mergeCell ref="D14:G14"/>
    <mergeCell ref="C16:G16"/>
    <mergeCell ref="D17:D18"/>
    <mergeCell ref="F17:F18"/>
    <mergeCell ref="D19:D20"/>
    <mergeCell ref="F19:F20"/>
    <mergeCell ref="D10:D12"/>
    <mergeCell ref="F10:F12"/>
    <mergeCell ref="G10:G12"/>
    <mergeCell ref="B3:I3"/>
    <mergeCell ref="F4:I4"/>
    <mergeCell ref="B5:I6"/>
    <mergeCell ref="C7:G7"/>
    <mergeCell ref="C9:G9"/>
  </mergeCells>
  <phoneticPr fontId="2"/>
  <dataValidations count="5">
    <dataValidation imeMode="on" allowBlank="1" showInputMessage="1" showErrorMessage="1" sqref="G91 JC91 SY91 ACU91 AMQ91 AWM91 BGI91 BQE91 CAA91 CJW91 CTS91 DDO91 DNK91 DXG91 EHC91 EQY91 FAU91 FKQ91 FUM91 GEI91 GOE91 GYA91 HHW91 HRS91 IBO91 ILK91 IVG91 JFC91 JOY91 JYU91 KIQ91 KSM91 LCI91 LME91 LWA91 MFW91 MPS91 MZO91 NJK91 NTG91 ODC91 OMY91 OWU91 PGQ91 PQM91 QAI91 QKE91 QUA91 RDW91 RNS91 RXO91 SHK91 SRG91 TBC91 TKY91 TUU91 UEQ91 UOM91 UYI91 VIE91 VSA91 WBW91 WLS91 WVO91 E93 JA93 SW93 ACS93 AMO93 AWK93 BGG93 BQC93 BZY93 CJU93 CTQ93 DDM93 DNI93 DXE93 EHA93 EQW93 FAS93 FKO93 FUK93 GEG93 GOC93 GXY93 HHU93 HRQ93 IBM93 ILI93 IVE93 JFA93 JOW93 JYS93 KIO93 KSK93 LCG93 LMC93 LVY93 MFU93 MPQ93 MZM93 NJI93 NTE93 ODA93 OMW93 OWS93 PGO93 PQK93 QAG93 QKC93 QTY93 RDU93 RNQ93 RXM93 SHI93 SRE93 TBA93 TKW93 TUS93 UEO93 UOK93 UYG93 VIC93 VRY93 WBU93 WLQ93 WVM93 E38:G38 JA38:JC38 SW38:SY38 ACS38:ACU38 AMO38:AMQ38 AWK38:AWM38 BGG38:BGI38 BQC38:BQE38 BZY38:CAA38 CJU38:CJW38 CTQ38:CTS38 DDM38:DDO38 DNI38:DNK38 DXE38:DXG38 EHA38:EHC38 EQW38:EQY38 FAS38:FAU38 FKO38:FKQ38 FUK38:FUM38 GEG38:GEI38 GOC38:GOE38 GXY38:GYA38 HHU38:HHW38 HRQ38:HRS38 IBM38:IBO38 ILI38:ILK38 IVE38:IVG38 JFA38:JFC38 JOW38:JOY38 JYS38:JYU38 KIO38:KIQ38 KSK38:KSM38 LCG38:LCI38 LMC38:LME38 LVY38:LWA38 MFU38:MFW38 MPQ38:MPS38 MZM38:MZO38 NJI38:NJK38 NTE38:NTG38 ODA38:ODC38 OMW38:OMY38 OWS38:OWU38 PGO38:PGQ38 PQK38:PQM38 QAG38:QAI38 QKC38:QKE38 QTY38:QUA38 RDU38:RDW38 RNQ38:RNS38 RXM38:RXO38 SHI38:SHK38 SRE38:SRG38 TBA38:TBC38 TKW38:TKY38 TUS38:TUU38 UEO38:UEQ38 UOK38:UOM38 UYG38:UYI38 VIC38:VIE38 VRY38:VSA38 WBU38:WBW38 WLQ38:WLS38 WVM38:WVO38 WVM85:WVO85 JA103:JA104 SW103:SW104 ACS103:ACS104 AMO103:AMO104 AWK103:AWK104 BGG103:BGG104 BQC103:BQC104 BZY103:BZY104 CJU103:CJU104 CTQ103:CTQ104 DDM103:DDM104 DNI103:DNI104 DXE103:DXE104 EHA103:EHA104 EQW103:EQW104 FAS103:FAS104 FKO103:FKO104 FUK103:FUK104 GEG103:GEG104 GOC103:GOC104 GXY103:GXY104 HHU103:HHU104 HRQ103:HRQ104 IBM103:IBM104 ILI103:ILI104 IVE103:IVE104 JFA103:JFA104 JOW103:JOW104 JYS103:JYS104 KIO103:KIO104 KSK103:KSK104 LCG103:LCG104 LMC103:LMC104 LVY103:LVY104 MFU103:MFU104 MPQ103:MPQ104 MZM103:MZM104 NJI103:NJI104 NTE103:NTE104 ODA103:ODA104 OMW103:OMW104 OWS103:OWS104 PGO103:PGO104 PQK103:PQK104 QAG103:QAG104 QKC103:QKC104 QTY103:QTY104 RDU103:RDU104 RNQ103:RNQ104 RXM103:RXM104 SHI103:SHI104 SRE103:SRE104 TBA103:TBA104 TKW103:TKW104 TUS103:TUS104 UEO103:UEO104 UOK103:UOK104 UYG103:UYG104 VIC103:VIC104 VRY103:VRY104 WBU103:WBU104 WLQ103:WLQ104 WVM103:WVM104 E89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G89 JC89 SY89 ACU89 AMQ89 AWM89 BGI89 BQE89 CAA89 CJW89 CTS89 DDO89 DNK89 DXG89 EHC89 EQY89 FAU89 FKQ89 FUM89 GEI89 GOE89 GYA89 HHW89 HRS89 IBO89 ILK89 IVG89 JFC89 JOY89 JYU89 KIQ89 KSM89 LCI89 LME89 LWA89 MFW89 MPS89 MZO89 NJK89 NTG89 ODC89 OMY89 OWU89 PGQ89 PQM89 QAI89 QKE89 QUA89 RDW89 RNS89 RXO89 SHK89 SRG89 TBC89 TKY89 TUU89 UEQ89 UOM89 UYI89 VIE89 VSA89 WBW89 WLS89 WVO89 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G93 JC93 SY93 ACU93 AMQ93 AWM93 BGI93 BQE93 CAA93 CJW93 CTS93 DDO93 DNK93 DXG93 EHC93 EQY93 FAU93 FKQ93 FUM93 GEI93 GOE93 GYA93 HHW93 HRS93 IBO93 ILK93 IVG93 JFC93 JOY93 JYU93 KIQ93 KSM93 LCI93 LME93 LWA93 MFW93 MPS93 MZO93 NJK93 NTG93 ODC93 OMY93 OWU93 PGQ93 PQM93 QAI93 QKE93 QUA93 RDW93 RNS93 RXO93 SHK93 SRG93 TBC93 TKY93 TUU93 UEQ93 UOM93 UYI93 VIE93 VSA93 WBW93 WLS93 WVO93 E95 JA95 SW95 ACS95 AMO95 AWK95 BGG95 BQC95 BZY95 CJU95 CTQ95 DDM95 DNI95 DXE95 EHA95 EQW95 FAS95 FKO95 FUK95 GEG95 GOC95 GXY95 HHU95 HRQ95 IBM95 ILI95 IVE95 JFA95 JOW95 JYS95 KIO95 KSK95 LCG95 LMC95 LVY95 MFU95 MPQ95 MZM95 NJI95 NTE95 ODA95 OMW95 OWS95 PGO95 PQK95 QAG95 QKC95 QTY95 RDU95 RNQ95 RXM95 SHI95 SRE95 TBA95 TKW95 TUS95 UEO95 UOK95 UYG95 VIC95 VRY95 WBU95 WLQ95 WVM95 E75:G75 JA75:JC75 SW75:SY75 ACS75:ACU75 AMO75:AMQ75 AWK75:AWM75 BGG75:BGI75 BQC75:BQE75 BZY75:CAA75 CJU75:CJW75 CTQ75:CTS75 DDM75:DDO75 DNI75:DNK75 DXE75:DXG75 EHA75:EHC75 EQW75:EQY75 FAS75:FAU75 FKO75:FKQ75 FUK75:FUM75 GEG75:GEI75 GOC75:GOE75 GXY75:GYA75 HHU75:HHW75 HRQ75:HRS75 IBM75:IBO75 ILI75:ILK75 IVE75:IVG75 JFA75:JFC75 JOW75:JOY75 JYS75:JYU75 KIO75:KIQ75 KSK75:KSM75 LCG75:LCI75 LMC75:LME75 LVY75:LWA75 MFU75:MFW75 MPQ75:MPS75 MZM75:MZO75 NJI75:NJK75 NTE75:NTG75 ODA75:ODC75 OMW75:OMY75 OWS75:OWU75 PGO75:PGQ75 PQK75:PQM75 QAG75:QAI75 QKC75:QKE75 QTY75:QUA75 RDU75:RDW75 RNQ75:RNS75 RXM75:RXO75 SHI75:SHK75 SRE75:SRG75 TBA75:TBC75 TKW75:TKY75 TUS75:TUU75 UEO75:UEQ75 UOK75:UOM75 UYG75:UYI75 VIC75:VIE75 VRY75:VSA75 WBU75:WBW75 WLQ75:WLS75 WVM75:WVO75 E80:G80 JA80:JC80 SW80:SY80 ACS80:ACU80 AMO80:AMQ80 AWK80:AWM80 BGG80:BGI80 BQC80:BQE80 BZY80:CAA80 CJU80:CJW80 CTQ80:CTS80 DDM80:DDO80 DNI80:DNK80 DXE80:DXG80 EHA80:EHC80 EQW80:EQY80 FAS80:FAU80 FKO80:FKQ80 FUK80:FUM80 GEG80:GEI80 GOC80:GOE80 GXY80:GYA80 HHU80:HHW80 HRQ80:HRS80 IBM80:IBO80 ILI80:ILK80 IVE80:IVG80 JFA80:JFC80 JOW80:JOY80 JYS80:JYU80 KIO80:KIQ80 KSK80:KSM80 LCG80:LCI80 LMC80:LME80 LVY80:LWA80 MFU80:MFW80 MPQ80:MPS80 MZM80:MZO80 NJI80:NJK80 NTE80:NTG80 ODA80:ODC80 OMW80:OMY80 OWS80:OWU80 PGO80:PGQ80 PQK80:PQM80 QAG80:QAI80 QKC80:QKE80 QTY80:QUA80 RDU80:RDW80 RNQ80:RNS80 RXM80:RXO80 SHI80:SHK80 SRE80:SRG80 TBA80:TBC80 TKW80:TKY80 TUS80:TUU80 UEO80:UEQ80 UOK80:UOM80 UYG80:UYI80 VIC80:VIE80 VRY80:VSA80 WBU80:WBW80 WLQ80:WLS80 WVM80:WVO80 E85:G85 JA85:JC85 SW85:SY85 ACS85:ACU85 AMO85:AMQ85 AWK85:AWM85 BGG85:BGI85 BQC85:BQE85 BZY85:CAA85 CJU85:CJW85 CTQ85:CTS85 DDM85:DDO85 DNI85:DNK85 DXE85:DXG85 EHA85:EHC85 EQW85:EQY85 FAS85:FAU85 FKO85:FKQ85 FUK85:FUM85 GEG85:GEI85 GOC85:GOE85 GXY85:GYA85 HHU85:HHW85 HRQ85:HRS85 IBM85:IBO85 ILI85:ILK85 IVE85:IVG85 JFA85:JFC85 JOW85:JOY85 JYS85:JYU85 KIO85:KIQ85 KSK85:KSM85 LCG85:LCI85 LMC85:LME85 LVY85:LWA85 MFU85:MFW85 MPQ85:MPS85 MZM85:MZO85 NJI85:NJK85 NTE85:NTG85 ODA85:ODC85 OMW85:OMY85 OWS85:OWU85 PGO85:PGQ85 PQK85:PQM85 QAG85:QAI85 QKC85:QKE85 QTY85:QUA85 RDU85:RDW85 RNQ85:RNS85 RXM85:RXO85 SHI85:SHK85 SRE85:SRG85 TBA85:TBC85 TKW85:TKY85 TUS85:TUU85 UEO85:UEQ85 UOK85:UOM85 UYG85:UYI85 VIC85:VIE85 VRY85:VSA85 WBU85:WBW85 WLQ85:WLS85 E103:E104"/>
    <dataValidation imeMode="off" allowBlank="1" showInputMessage="1" showErrorMessage="1" sqref="E28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dataValidation type="list" allowBlank="1" showInputMessage="1" showErrorMessage="1" error="□：該当しない_x000a_■：該当する　　のどちらかを選択して下さい。" prompt="該当する場合は■を、該当しない場合は□を選択して下さい。" sqref="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JB27 SX27 ACT27 AMP27 AWL27 BGH27 BQD27 BZZ27 CJV27 CTR27 DDN27 DNJ27 DXF27 EHB27 EQX27 FAT27 FKP27 FUL27 GEH27 GOD27 GXZ27 HHV27 HRR27 IBN27 ILJ27 IVF27 JFB27 JOX27 JYT27 KIP27 KSL27 LCH27 LMD27 LVZ27 MFV27 MPR27 MZN27 NJJ27 NTF27 ODB27 OMX27 OWT27 PGP27 PQL27 QAH27 QKD27 QTZ27 RDV27 RNR27 RXN27 SHJ27 SRF27 TBB27 TKX27 TUT27 UEP27 UOL27 UYH27 VID27 VRZ27 WBV27 WLR27 WVN27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JB21 SX21 ACT21 AMP21 AWL21 BGH21 BQD21 BZZ21 CJV21 CTR21 DDN21 DNJ21 DXF21 EHB21 EQX21 FAT21 FKP21 FUL21 GEH21 GOD21 GXZ21 HHV21 HRR21 IBN21 ILJ21 IVF21 JFB21 JOX21 JYT21 KIP21 KSL21 LCH21 LMD21 LVZ21 MFV21 MPR21 MZN21 NJJ21 NTF21 ODB21 OMX21 OWT21 PGP21 PQL21 QAH21 QKD21 QTZ21 RDV21 RNR21 RXN21 SHJ21 SRF21 TBB21 TKX21 TUT21 UEP21 UOL21 UYH21 VID21 VRZ21 WBV21 WLR21 WVN21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JB10 SX10 ACT10 AMP10 AWL10 BGH10 BQD10 BZZ10 CJV10 CTR10 DDN10 DNJ10 DXF10 EHB10 EQX10 FAT10 FKP10 FUL10 GEH10 GOD10 GXZ10 HHV10 HRR10 IBN10 ILJ10 IVF10 JFB10 JOX10 JYT10 KIP10 KSL10 LCH10 LMD10 LVZ10 MFV10 MPR10 MZN10 NJJ10 NTF10 ODB10 OMX10 OWT10 PGP10 PQL10 QAH10 QKD10 QTZ10 RDV10 RNR10 RXN10 SHJ10 SRF10 TBB10 TKX10 TUT10 UEP10 UOL10 UYH10 VID10 VRZ10 WBV10 WLR10 WVN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IZ19 SV19 ACR19 AMN19 AWJ19 BGF19 BQB19 BZX19 CJT19 CTP19 DDL19 DNH19 DXD19 EGZ19 EQV19 FAR19 FKN19 FUJ19 GEF19 GOB19 GXX19 HHT19 HRP19 IBL19 ILH19 IVD19 JEZ19 JOV19 JYR19 KIN19 KSJ19 LCF19 LMB19 LVX19 MFT19 MPP19 MZL19 NJH19 NTD19 OCZ19 OMV19 OWR19 PGN19 PQJ19 QAF19 QKB19 QTX19 RDT19 RNP19 RXL19 SHH19 SRD19 TAZ19 TKV19 TUR19 UEN19 UOJ19 UYF19 VIB19 VRX19 WBT19 WLP19 WVL19 IZ21 SV21 ACR21 AMN21 AWJ21 BGF21 BQB21 BZX21 CJT21 CTP21 DDL21 DNH21 DXD21 EGZ21 EQV21 FAR21 FKN21 FUJ21 GEF21 GOB21 GXX21 HHT21 HRP21 IBL21 ILH21 IVD21 JEZ21 JOV21 JYR21 KIN21 KSJ21 LCF21 LMB21 LVX21 MFT21 MPP21 MZL21 NJH21 NTD21 OCZ21 OMV21 OWR21 PGN21 PQJ21 QAF21 QKB21 QTX21 RDT21 RNP21 RXL21 SHH21 SRD21 TAZ21 TKV21 TUR21 UEN21 UOJ21 UYF21 VIB21 VRX21 WBT21 WLP21 WVL21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IZ36 SV36 ACR36 AMN36 AWJ36 BGF36 BQB36 BZX36 CJT36 CTP36 DDL36 DNH36 DXD36 EGZ36 EQV36 FAR36 FKN36 FUJ36 GEF36 GOB36 GXX36 HHT36 HRP36 IBL36 ILH36 IVD36 JEZ36 JOV36 JYR36 KIN36 KSJ36 LCF36 LMB36 LVX36 MFT36 MPP36 MZL36 NJH36 NTD36 OCZ36 OMV36 OWR36 PGN36 PQJ36 QAF36 QKB36 QTX36 RDT36 RNP36 RXL36 SHH36 SRD36 TAZ36 TKV36 TUR36 UEN36 UOJ36 UYF36 VIB36 VRX36 WBT36 WLP36 WVL36 F34:F35 IZ74 SV74 ACR74 AMN74 AWJ74 BGF74 BQB74 BZX74 CJT74 CTP74 DDL74 DNH74 DXD74 EGZ74 EQV74 FAR74 FKN74 FUJ74 GEF74 GOB74 GXX74 HHT74 HRP74 IBL74 ILH74 IVD74 JEZ74 JOV74 JYR74 KIN74 KSJ74 LCF74 LMB74 LVX74 MFT74 MPP74 MZL74 NJH74 NTD74 OCZ74 OMV74 OWR74 PGN74 PQJ74 QAF74 QKB74 QTX74 RDT74 RNP74 RXL74 SHH74 SRD74 TAZ74 TKV74 TUR74 UEN74 UOJ74 UYF74 VIB74 VRX74 WBT74 WLP74 WVL74 F74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F27:F29 IZ79 SV79 ACR79 AMN79 AWJ79 BGF79 BQB79 BZX79 CJT79 CTP79 DDL79 DNH79 DXD79 EGZ79 EQV79 FAR79 FKN79 FUJ79 GEF79 GOB79 GXX79 HHT79 HRP79 IBL79 ILH79 IVD79 JEZ79 JOV79 JYR79 KIN79 KSJ79 LCF79 LMB79 LVX79 MFT79 MPP79 MZL79 NJH79 NTD79 OCZ79 OMV79 OWR79 PGN79 PQJ79 QAF79 QKB79 QTX79 RDT79 RNP79 RXL79 SHH79 SRD79 TAZ79 TKV79 TUR79 UEN79 UOJ79 UYF79 VIB79 VRX79 WBT79 WLP79 WVL79 F79 JB79 SX79 ACT79 AMP79 AWL79 BGH79 BQD79 BZZ79 CJV79 CTR79 DDN79 DNJ79 DXF79 EHB79 EQX79 FAT79 FKP79 FUL79 GEH79 GOD79 GXZ79 HHV79 HRR79 IBN79 ILJ79 IVF79 JFB79 JOX79 JYT79 KIP79 KSL79 LCH79 LMD79 LVZ79 MFV79 MPR79 MZN79 NJJ79 NTF79 ODB79 OMX79 OWT79 PGP79 PQL79 QAH79 QKD79 QTZ79 RDV79 RNR79 RXN79 SHJ79 SRF79 TBB79 TKX79 TUT79 UEP79 UOL79 UYH79 VID79 VRZ79 WBV79 WLR79 WVN79 F21:F22 IZ84 SV84 ACR84 AMN84 AWJ84 BGF84 BQB84 BZX84 CJT84 CTP84 DDL84 DNH84 DXD84 EGZ84 EQV84 FAR84 FKN84 FUJ84 GEF84 GOB84 GXX84 HHT84 HRP84 IBL84 ILH84 IVD84 JEZ84 JOV84 JYR84 KIN84 KSJ84 LCF84 LMB84 LVX84 MFT84 MPP84 MZL84 NJH84 NTD84 OCZ84 OMV84 OWR84 PGN84 PQJ84 QAF84 QKB84 QTX84 RDT84 RNP84 RXL84 SHH84 SRD84 TAZ84 TKV84 TUR84 UEN84 UOJ84 UYF84 VIB84 VRX84 WBT84 WLP84 WVL84 F84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34 D10:D12 F10:F12 D38:D39 D36:D37 D34:D35 D27:D29 D21:D22 D19:D20 D17:D18 F17:F18 F19:F20">
      <formula1>"□,■"</formula1>
    </dataValidation>
    <dataValidation type="list" allowBlank="1" showInputMessage="1" showErrorMessage="1" error="□：制度がない_x000a_■：制度がある　　のどちらかを選択して下さい。" prompt="制度がある場合は■を、制度がない場合は□を選択して下さい。" sqref="WBT95 IZ57 SV57 ACR57 AMN57 AWJ57 BGF57 BQB57 BZX57 CJT57 CTP57 DDL57 DNH57 DXD57 EGZ57 EQV57 FAR57 FKN57 FUJ57 GEF57 GOB57 GXX57 HHT57 HRP57 IBL57 ILH57 IVD57 JEZ57 JOV57 JYR57 KIN57 KSJ57 LCF57 LMB57 LVX57 MFT57 MPP57 MZL57 NJH57 NTD57 OCZ57 OMV57 OWR57 PGN57 PQJ57 QAF57 QKB57 QTX57 RDT57 RNP57 RXL57 SHH57 SRD57 TAZ57 TKV57 TUR57 UEN57 UOJ57 UYF57 VIB57 VRX57 WBT57 WLP57 WVL57 RDT95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WVL95 TAZ95 JB65 SX65 ACT65 AMP65 AWL65 BGH65 BQD65 BZZ65 CJV65 CTR65 DDN65 DNJ65 DXF65 EHB65 EQX65 FAT65 FKP65 FUL65 GEH65 GOD65 GXZ65 HHV65 HRR65 IBN65 ILJ65 IVF65 JFB65 JOX65 JYT65 KIP65 KSL65 LCH65 LMD65 LVZ65 MFV65 MPR65 MZN65 NJJ65 NTF65 ODB65 OMX65 OWT65 PGP65 PQL65 QAH65 QKD65 QTZ65 RDV65 RNR65 RXN65 SHJ65 SRF65 TBB65 TKX65 TUT65 UEP65 UOL65 UYH65 VID65 VRZ65 WBV65 WLR65 WVN65 SHH95 JB69 SX69 ACT69 AMP69 AWL69 BGH69 BQD69 BZZ69 CJV69 CTR69 DDN69 DNJ69 DXF69 EHB69 EQX69 FAT69 FKP69 FUL69 GEH69 GOD69 GXZ69 HHV69 HRR69 IBN69 ILJ69 IVF69 JFB69 JOX69 JYT69 KIP69 KSL69 LCH69 LMD69 LVZ69 MFV69 MPR69 MZN69 NJJ69 NTF69 ODB69 OMX69 OWT69 PGP69 PQL69 QAH69 QKD69 QTZ69 RDV69 RNR69 RXN69 SHJ69 SRF69 TBB69 TKX69 TUT69 UEP69 UOL69 UYH69 VID69 VRZ69 WBV69 WLR69 WVN69 PGN95 IZ103 SV103 ACR103 AMN103 AWJ103 BGF103 BQB103 BZX103 CJT103 CTP103 DDL103 DNH103 DXD103 EGZ103 EQV103 FAR103 FKN103 FUJ103 GEF103 GOB103 GXX103 HHT103 HRP103 IBL103 ILH103 IVD103 JEZ103 JOV103 JYR103 KIN103 KSJ103 LCF103 LMB103 LVX103 MFT103 MPP103 MZL103 NJH103 NTD103 OCZ103 OMV103 OWR103 PGN103 PQJ103 QAF103 QKB103 QTX103 RDT103 RNP103 RXL103 SHH103 SRD103 TAZ103 TKV103 TUR103 UEN103 UOJ103 UYF103 VIB103 VRX103 WBT103 WLP103 WVL103 VIB95 IZ61 SV61 ACR61 AMN61 AWJ61 BGF61 BQB61 BZX61 CJT61 CTP61 DDL61 DNH61 DXD61 EGZ61 EQV61 FAR61 FKN61 FUJ61 GEF61 GOB61 GXX61 HHT61 HRP61 IBL61 ILH61 IVD61 JEZ61 JOV61 JYR61 KIN61 KSJ61 LCF61 LMB61 LVX61 MFT61 MPP61 MZL61 NJH61 NTD61 OCZ61 OMV61 OWR61 PGN61 PQJ61 QAF61 QKB61 QTX61 RDT61 RNP61 RXL61 SHH61 SRD61 TAZ61 TKV61 TUR61 UEN61 UOJ61 UYF61 VIB61 VRX61 WBT61 WLP61 WVL61 VRX95 IZ59 SV59 ACR59 AMN59 AWJ59 BGF59 BQB59 BZX59 CJT59 CTP59 DDL59 DNH59 DXD59 EGZ59 EQV59 FAR59 FKN59 FUJ59 GEF59 GOB59 GXX59 HHT59 HRP59 IBL59 ILH59 IVD59 JEZ59 JOV59 JYR59 KIN59 KSJ59 LCF59 LMB59 LVX59 MFT59 MPP59 MZL59 NJH59 NTD59 OCZ59 OMV59 OWR59 PGN59 PQJ59 QAF59 QKB59 QTX59 RDT59 RNP59 RXL59 SHH59 SRD59 TAZ59 TKV59 TUR59 UEN59 UOJ59 UYF59 VIB59 VRX59 WBT59 WLP59 WVL59 WLP95 IZ55 SV55 ACR55 AMN55 AWJ55 BGF55 BQB55 BZX55 CJT55 CTP55 DDL55 DNH55 DXD55 EGZ55 EQV55 FAR55 FKN55 FUJ55 GEF55 GOB55 GXX55 HHT55 HRP55 IBL55 ILH55 IVD55 JEZ55 JOV55 JYR55 KIN55 KSJ55 LCF55 LMB55 LVX55 MFT55 MPP55 MZL55 NJH55 NTD55 OCZ55 OMV55 OWR55 PGN55 PQJ55 QAF55 QKB55 QTX55 RDT55 RNP55 RXL55 SHH55 SRD55 TAZ55 TKV55 TUR55 UEN55 UOJ55 UYF55 VIB55 VRX55 WBT55 WLP55 WVL55 UOJ95 JB57 SX57 ACT57 AMP57 AWL57 BGH57 BQD57 BZZ57 CJV57 CTR57 DDN57 DNJ57 DXF57 EHB57 EQX57 FAT57 FKP57 FUL57 GEH57 GOD57 GXZ57 HHV57 HRR57 IBN57 ILJ57 IVF57 JFB57 JOX57 JYT57 KIP57 KSL57 LCH57 LMD57 LVZ57 MFV57 MPR57 MZN57 NJJ57 NTF57 ODB57 OMX57 OWT57 PGP57 PQL57 QAH57 QKD57 QTZ57 RDV57 RNR57 RXN57 SHJ57 SRF57 TBB57 TKX57 TUT57 UEP57 UOL57 UYH57 VID57 VRZ57 WBV57 WLR57 WVN57 UYF95 JB55 SX55 ACT55 AMP55 AWL55 BGH55 BQD55 BZZ55 CJV55 CTR55 DDN55 DNJ55 DXF55 EHB55 EQX55 FAT55 FKP55 FUL55 GEH55 GOD55 GXZ55 HHV55 HRR55 IBN55 ILJ55 IVF55 JFB55 JOX55 JYT55 KIP55 KSL55 LCH55 LMD55 LVZ55 MFV55 MPR55 MZN55 NJJ55 NTF55 ODB55 OMX55 OWT55 PGP55 PQL55 QAH55 QKD55 QTZ55 RDV55 RNR55 RXN55 SHJ55 SRF55 TBB55 TKX55 TUT55 UEP55 UOL55 UYH55 VID55 VRZ55 WBV55 WLR55 WVN55 UEN95 JB59 SX59 ACT59 AMP59 AWL59 BGH59 BQD59 BZZ59 CJV59 CTR59 DDN59 DNJ59 DXF59 EHB59 EQX59 FAT59 FKP59 FUL59 GEH59 GOD59 GXZ59 HHV59 HRR59 IBN59 ILJ59 IVF59 JFB59 JOX59 JYT59 KIP59 KSL59 LCH59 LMD59 LVZ59 MFV59 MPR59 MZN59 NJJ59 NTF59 ODB59 OMX59 OWT59 PGP59 PQL59 QAH59 QKD59 QTZ59 RDV59 RNR59 RXN59 SHJ59 SRF59 TBB59 TKX59 TUT59 UEP59 UOL59 UYH59 VID59 VRZ59 WBV59 WLR59 WVN59 TUR95 IZ65 SV65 ACR65 AMN65 AWJ65 BGF65 BQB65 BZX65 CJT65 CTP65 DDL65 DNH65 DXD65 EGZ65 EQV65 FAR65 FKN65 FUJ65 GEF65 GOB65 GXX65 HHT65 HRP65 IBL65 ILH65 IVD65 JEZ65 JOV65 JYR65 KIN65 KSJ65 LCF65 LMB65 LVX65 MFT65 MPP65 MZL65 NJH65 NTD65 OCZ65 OMV65 OWR65 PGN65 PQJ65 QAF65 QKB65 QTX65 RDT65 RNP65 RXL65 SHH65 SRD65 TAZ65 TKV65 TUR65 UEN65 UOJ65 UYF65 VIB65 VRX65 WBT65 WLP65 WVL65 TKV95 SRD95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RNP95 JB89 SX89 ACT89 AMP89 AWL89 BGH89 BQD89 BZZ89 CJV89 CTR89 DDN89 DNJ89 DXF89 EHB89 EQX89 FAT89 FKP89 FUL89 GEH89 GOD89 GXZ89 HHV89 HRR89 IBN89 ILJ89 IVF89 JFB89 JOX89 JYT89 KIP89 KSL89 LCH89 LMD89 LVZ89 MFV89 MPR89 MZN89 NJJ89 NTF89 ODB89 OMX89 OWT89 PGP89 PQL89 QAH89 QKD89 QTZ89 RDV89 RNR89 RXN89 SHJ89 SRF89 TBB89 TKX89 TUT89 UEP89 UOL89 UYH89 VID89 VRZ89 WBV89 WLR89 WVN89 RXL95 IZ89 SV89 ACR89 AMN89 AWJ89 BGF89 BQB89 BZX89 CJT89 CTP89 DDL89 DNH89 DXD89 EGZ89 EQV89 FAR89 FKN89 FUJ89 GEF89 GOB89 GXX89 HHT89 HRP89 IBL89 ILH89 IVD89 JEZ89 JOV89 JYR89 KIN89 KSJ89 LCF89 LMB89 LVX89 MFT89 MPP89 MZL89 NJH89 NTD89 OCZ89 OMV89 OWR89 PGN89 PQJ89 QAF89 QKB89 QTX89 RDT89 RNP89 RXL89 SHH89 SRD89 TAZ89 TKV89 TUR89 UEN89 UOJ89 UYF89 VIB89 VRX89 WBT89 WLP89 WVL89 QAF95 JB91 SX91 ACT91 AMP91 AWL91 BGH91 BQD91 BZZ91 CJV91 CTR91 DDN91 DNJ91 DXF91 EHB91 EQX91 FAT91 FKP91 FUL91 GEH91 GOD91 GXZ91 HHV91 HRR91 IBN91 ILJ91 IVF91 JFB91 JOX91 JYT91 KIP91 KSL91 LCH91 LMD91 LVZ91 MFV91 MPR91 MZN91 NJJ91 NTF91 ODB91 OMX91 OWT91 PGP91 PQL91 QAH91 QKD91 QTZ91 RDV91 RNR91 RXN91 SHJ91 SRF91 TBB91 TKX91 TUT91 UEP91 UOL91 UYH91 VID91 VRZ91 WBV91 WLR91 WVN91 QTX95 IZ93 SV93 ACR93 AMN93 AWJ93 BGF93 BQB93 BZX93 CJT93 CTP93 DDL93 DNH93 DXD93 EGZ93 EQV93 FAR93 FKN93 FUJ93 GEF93 GOB93 GXX93 HHT93 HRP93 IBL93 ILH93 IVD93 JEZ93 JOV93 JYR93 KIN93 KSJ93 LCF93 LMB93 LVX93 MFT93 MPP93 MZL93 NJH93 NTD93 OCZ93 OMV93 OWR93 PGN93 PQJ93 QAF93 QKB93 QTX93 RDT93 RNP93 RXL93 SHH93 SRD93 TAZ93 TKV93 TUR93 UEN93 UOJ93 UYF93 VIB93 VRX93 WBT93 WLP93 WVL93 PQJ95 JB93 SX93 ACT93 AMP93 AWL93 BGH93 BQD93 BZZ93 CJV93 CTR93 DDN93 DNJ93 DXF93 EHB93 EQX93 FAT93 FKP93 FUL93 GEH93 GOD93 GXZ93 HHV93 HRR93 IBN93 ILJ93 IVF93 JFB93 JOX93 JYT93 KIP93 KSL93 LCH93 LMD93 LVZ93 MFV93 MPR93 MZN93 NJJ93 NTF93 ODB93 OMX93 OWT93 PGP93 PQL93 QAH93 QKD93 QTZ93 RDV93 RNR93 RXN93 SHJ93 SRF93 TBB93 TKX93 TUT93 UEP93 UOL93 UYH93 VID93 VRZ93 WBV93 WLR93 WVN93 QKB95 IZ95 SV95 ACR95 AMN95 AWJ95 BGF95 BQB95 BZX95 CJT95 CTP95 DDL95 DNH95 DXD95 EGZ95 EQV95 FAR95 FKN95 FUJ95 GEF95 GOB95 GXX95 HHT95 HRP95 IBL95 ILH95 IVD95 JEZ95 JOV95 JYR95 KIN95 KSJ95 LCF95 LMB95 LVX95 MFT95 MPP95 MZL95 NJH95 NTD95 OCZ95 OMV95 OWR95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IZ48 SV48 ACR48 AMN48 AWJ48 BGF48 BQB48 BZX48 CJT48 CTP48 DDL48 DNH48 DXD48 EGZ48 EQV48 FAR48 FKN48 FUJ48 GEF48 GOB48 GXX48 HHT48 HRP48 IBL48 ILH48 IVD48 JEZ48 JOV48 JYR48 KIN48 KSJ48 LCF48 LMB48 LVX48 MFT48 MPP48 MZL48 NJH48 NTD48 OCZ48 OMV48 OWR48 PGN48 PQJ48 QAF48 QKB48 QTX48 RDT48 RNP48 RXL48 SHH48 SRD48 TAZ48 TKV48 TUR48 UEN48 UOJ48 UYF48 VIB48 VRX48 WBT48 WLP48 WVL48 IZ46 SV46 ACR46 AMN46 AWJ46 BGF46 BQB46 BZX46 CJT46 CTP46 DDL46 DNH46 DXD46 EGZ46 EQV46 FAR46 FKN46 FUJ46 GEF46 GOB46 GXX46 HHT46 HRP46 IBL46 ILH46 IVD46 JEZ46 JOV46 JYR46 KIN46 KSJ46 LCF46 LMB46 LVX46 MFT46 MPP46 MZL46 NJH46 NTD46 OCZ46 OMV46 OWR46 PGN46 PQJ46 QAF46 QKB46 QTX46 RDT46 RNP46 RXL46 SHH46 SRD46 TAZ46 TKV46 TUR46 UEN46 UOJ46 UYF46 VIB46 VRX46 WBT46 WLP46 WVL46 IZ42 SV42 ACR42 AMN42 AWJ42 BGF42 BQB42 BZX42 CJT42 CTP42 DDL42 DNH42 DXD42 EGZ42 EQV42 FAR42 FKN42 FUJ42 GEF42 GOB42 GXX42 HHT42 HRP42 IBL42 ILH42 IVD42 JEZ42 JOV42 JYR42 KIN42 KSJ42 LCF42 LMB42 LVX42 MFT42 MPP42 MZL42 NJH42 NTD42 OCZ42 OMV42 OWR42 PGN42 PQJ42 QAF42 QKB42 QTX42 RDT42 RNP42 RXL42 SHH42 SRD42 TAZ42 TKV42 TUR42 UEN42 UOJ42 UYF42 VIB42 VRX42 WBT42 WLP42 WVL42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D42:D49 F55:F60 D55:D62 F89:F94 D89:D96 D103:D104">
      <formula1>"□,■"</formula1>
    </dataValidation>
    <dataValidation type="list" allowBlank="1" showInputMessage="1" showErrorMessage="1" sqref="F65:F66 F69:F70 D65:D66 D69:D70 D74:D76 D79:D81 D84:D86">
      <formula1>"□,■"</formula1>
    </dataValidation>
  </dataValidations>
  <printOptions horizontalCentered="1"/>
  <pageMargins left="0.70866141732283472" right="0.70866141732283472" top="0.74803149606299213" bottom="0.55118110236220474" header="0.31496062992125984" footer="0.31496062992125984"/>
  <pageSetup paperSize="9" scale="77" orientation="portrait" r:id="rId1"/>
  <rowBreaks count="2" manualBreakCount="2">
    <brk id="50" min="1" max="8" man="1"/>
    <brk id="98" min="1" max="8" man="1"/>
  </rowBreaks>
  <colBreaks count="1" manualBreakCount="1">
    <brk id="9" max="14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Q56"/>
  <sheetViews>
    <sheetView workbookViewId="0">
      <selection activeCell="Z39" sqref="Z39"/>
    </sheetView>
  </sheetViews>
  <sheetFormatPr defaultColWidth="9" defaultRowHeight="13.5"/>
  <cols>
    <col min="1" max="17" width="5.125" style="222" customWidth="1"/>
    <col min="18" max="16384" width="9" style="222"/>
  </cols>
  <sheetData>
    <row r="1" spans="1:17" s="231" customFormat="1" ht="17.25">
      <c r="A1" s="636" t="s">
        <v>442</v>
      </c>
      <c r="B1" s="636"/>
      <c r="C1" s="636"/>
      <c r="D1" s="636"/>
      <c r="E1" s="636"/>
      <c r="F1" s="636"/>
      <c r="G1" s="636"/>
      <c r="H1" s="636"/>
      <c r="I1" s="636"/>
      <c r="J1" s="636"/>
      <c r="K1" s="636"/>
      <c r="L1" s="636"/>
      <c r="M1" s="636"/>
      <c r="N1" s="636"/>
      <c r="O1" s="636"/>
    </row>
    <row r="2" spans="1:17" s="231" customFormat="1" ht="11.25" customHeight="1">
      <c r="A2" s="232"/>
      <c r="B2" s="232"/>
      <c r="C2" s="232"/>
      <c r="D2" s="232"/>
    </row>
    <row r="3" spans="1:17" s="231" customFormat="1" ht="14.25">
      <c r="A3" s="637" t="s">
        <v>449</v>
      </c>
      <c r="B3" s="637"/>
      <c r="C3" s="637"/>
      <c r="D3" s="637"/>
      <c r="E3" s="637"/>
      <c r="F3" s="637"/>
      <c r="G3" s="637"/>
      <c r="H3" s="637"/>
      <c r="I3" s="637"/>
      <c r="J3" s="637"/>
      <c r="K3" s="637"/>
      <c r="L3" s="637"/>
      <c r="M3" s="637"/>
      <c r="N3" s="637"/>
      <c r="O3" s="637"/>
    </row>
    <row r="4" spans="1:17" s="231" customFormat="1">
      <c r="A4" s="233" t="s">
        <v>401</v>
      </c>
      <c r="B4" s="639" t="s">
        <v>443</v>
      </c>
      <c r="C4" s="639"/>
      <c r="D4" s="639"/>
      <c r="E4" s="639"/>
      <c r="F4" s="639"/>
      <c r="G4" s="639"/>
      <c r="H4" s="639"/>
      <c r="I4" s="639"/>
      <c r="J4" s="639"/>
      <c r="K4" s="639"/>
      <c r="L4" s="639"/>
      <c r="M4" s="639"/>
      <c r="N4" s="639"/>
      <c r="O4" s="639"/>
      <c r="P4" s="639"/>
      <c r="Q4" s="639"/>
    </row>
    <row r="5" spans="1:17" s="231" customFormat="1">
      <c r="A5" s="233"/>
      <c r="B5" s="639"/>
      <c r="C5" s="639"/>
      <c r="D5" s="639"/>
      <c r="E5" s="639"/>
      <c r="F5" s="639"/>
      <c r="G5" s="639"/>
      <c r="H5" s="639"/>
      <c r="I5" s="639"/>
      <c r="J5" s="639"/>
      <c r="K5" s="639"/>
      <c r="L5" s="639"/>
      <c r="M5" s="639"/>
      <c r="N5" s="639"/>
      <c r="O5" s="639"/>
      <c r="P5" s="639"/>
      <c r="Q5" s="639"/>
    </row>
    <row r="6" spans="1:17" s="231" customFormat="1" ht="13.5" customHeight="1">
      <c r="A6" s="233" t="s">
        <v>418</v>
      </c>
      <c r="B6" s="640" t="s">
        <v>444</v>
      </c>
      <c r="C6" s="640"/>
      <c r="D6" s="640"/>
      <c r="E6" s="640"/>
      <c r="F6" s="640"/>
      <c r="G6" s="640"/>
      <c r="H6" s="640"/>
      <c r="I6" s="640"/>
      <c r="J6" s="640"/>
      <c r="K6" s="640"/>
      <c r="L6" s="640"/>
      <c r="M6" s="640"/>
      <c r="N6" s="640"/>
      <c r="O6" s="640"/>
      <c r="P6" s="640"/>
      <c r="Q6" s="640"/>
    </row>
    <row r="7" spans="1:17" s="231" customFormat="1">
      <c r="A7" s="234"/>
      <c r="B7" s="640"/>
      <c r="C7" s="640"/>
      <c r="D7" s="640"/>
      <c r="E7" s="640"/>
      <c r="F7" s="640"/>
      <c r="G7" s="640"/>
      <c r="H7" s="640"/>
      <c r="I7" s="640"/>
      <c r="J7" s="640"/>
      <c r="K7" s="640"/>
      <c r="L7" s="640"/>
      <c r="M7" s="640"/>
      <c r="N7" s="640"/>
      <c r="O7" s="640"/>
      <c r="P7" s="640"/>
      <c r="Q7" s="640"/>
    </row>
    <row r="8" spans="1:17" s="231" customFormat="1">
      <c r="A8" s="234"/>
      <c r="B8" s="640"/>
      <c r="C8" s="640"/>
      <c r="D8" s="640"/>
      <c r="E8" s="640"/>
      <c r="F8" s="640"/>
      <c r="G8" s="640"/>
      <c r="H8" s="640"/>
      <c r="I8" s="640"/>
      <c r="J8" s="640"/>
      <c r="K8" s="640"/>
      <c r="L8" s="640"/>
      <c r="M8" s="640"/>
      <c r="N8" s="640"/>
      <c r="O8" s="640"/>
      <c r="P8" s="640"/>
      <c r="Q8" s="640"/>
    </row>
    <row r="9" spans="1:17" s="231" customFormat="1">
      <c r="A9" s="234"/>
      <c r="B9" s="640"/>
      <c r="C9" s="640"/>
      <c r="D9" s="640"/>
      <c r="E9" s="640"/>
      <c r="F9" s="640"/>
      <c r="G9" s="640"/>
      <c r="H9" s="640"/>
      <c r="I9" s="640"/>
      <c r="J9" s="640"/>
      <c r="K9" s="640"/>
      <c r="L9" s="640"/>
      <c r="M9" s="640"/>
      <c r="N9" s="640"/>
      <c r="O9" s="640"/>
      <c r="P9" s="640"/>
      <c r="Q9" s="640"/>
    </row>
    <row r="10" spans="1:17" s="231" customFormat="1" ht="9.75" customHeight="1">
      <c r="A10" s="344"/>
      <c r="B10" s="344"/>
      <c r="C10" s="344"/>
      <c r="D10" s="344"/>
      <c r="E10" s="344"/>
      <c r="F10" s="344"/>
      <c r="G10" s="344"/>
      <c r="H10" s="344"/>
      <c r="I10" s="344"/>
      <c r="J10" s="344"/>
      <c r="K10" s="344"/>
      <c r="L10" s="344"/>
      <c r="M10" s="344"/>
      <c r="N10" s="344"/>
      <c r="O10" s="344"/>
      <c r="P10" s="344"/>
      <c r="Q10" s="344"/>
    </row>
    <row r="11" spans="1:17" s="231" customFormat="1" ht="14.25">
      <c r="A11" s="637" t="s">
        <v>445</v>
      </c>
      <c r="B11" s="637"/>
      <c r="C11" s="637"/>
      <c r="D11" s="637"/>
      <c r="E11" s="637"/>
      <c r="F11" s="637"/>
      <c r="G11" s="637"/>
      <c r="H11" s="637"/>
      <c r="I11" s="637"/>
      <c r="J11" s="637"/>
      <c r="K11" s="637"/>
      <c r="L11" s="637"/>
      <c r="M11" s="637"/>
      <c r="N11" s="637"/>
    </row>
    <row r="12" spans="1:17" s="231" customFormat="1">
      <c r="A12" s="233" t="s">
        <v>401</v>
      </c>
      <c r="B12" s="638" t="s">
        <v>402</v>
      </c>
      <c r="C12" s="638"/>
      <c r="D12" s="638"/>
      <c r="E12" s="638"/>
      <c r="F12" s="638"/>
      <c r="G12" s="638"/>
      <c r="H12" s="638"/>
      <c r="I12" s="638"/>
      <c r="J12" s="638"/>
      <c r="K12" s="638"/>
      <c r="L12" s="638"/>
      <c r="M12" s="638"/>
      <c r="N12" s="638"/>
      <c r="O12" s="638"/>
      <c r="P12" s="638"/>
      <c r="Q12" s="638"/>
    </row>
    <row r="13" spans="1:17" s="231" customFormat="1">
      <c r="A13" s="233"/>
      <c r="B13" s="638"/>
      <c r="C13" s="638"/>
      <c r="D13" s="638"/>
      <c r="E13" s="638"/>
      <c r="F13" s="638"/>
      <c r="G13" s="638"/>
      <c r="H13" s="638"/>
      <c r="I13" s="638"/>
      <c r="J13" s="638"/>
      <c r="K13" s="638"/>
      <c r="L13" s="638"/>
      <c r="M13" s="638"/>
      <c r="N13" s="638"/>
      <c r="O13" s="638"/>
      <c r="P13" s="638"/>
      <c r="Q13" s="638"/>
    </row>
    <row r="14" spans="1:17" s="231" customFormat="1">
      <c r="A14" s="233" t="s">
        <v>418</v>
      </c>
      <c r="B14" s="639" t="s">
        <v>403</v>
      </c>
      <c r="C14" s="639"/>
      <c r="D14" s="639"/>
      <c r="E14" s="639"/>
      <c r="F14" s="639"/>
      <c r="G14" s="639"/>
      <c r="H14" s="639"/>
      <c r="I14" s="639"/>
      <c r="J14" s="639"/>
      <c r="K14" s="639"/>
      <c r="L14" s="639"/>
      <c r="M14" s="639"/>
      <c r="N14" s="639"/>
      <c r="O14" s="639"/>
      <c r="P14" s="639"/>
      <c r="Q14" s="639"/>
    </row>
    <row r="15" spans="1:17" s="231" customFormat="1">
      <c r="A15" s="233"/>
      <c r="B15" s="639"/>
      <c r="C15" s="639"/>
      <c r="D15" s="639"/>
      <c r="E15" s="639"/>
      <c r="F15" s="639"/>
      <c r="G15" s="639"/>
      <c r="H15" s="639"/>
      <c r="I15" s="639"/>
      <c r="J15" s="639"/>
      <c r="K15" s="639"/>
      <c r="L15" s="639"/>
      <c r="M15" s="639"/>
      <c r="N15" s="639"/>
      <c r="O15" s="639"/>
      <c r="P15" s="639"/>
      <c r="Q15" s="639"/>
    </row>
    <row r="16" spans="1:17" s="231" customFormat="1">
      <c r="A16" s="233" t="s">
        <v>32</v>
      </c>
      <c r="B16" s="244" t="s">
        <v>419</v>
      </c>
      <c r="C16" s="345"/>
      <c r="D16" s="345"/>
      <c r="E16" s="345"/>
      <c r="F16" s="345"/>
      <c r="G16" s="345"/>
      <c r="H16" s="345"/>
      <c r="I16" s="345"/>
      <c r="J16" s="345"/>
      <c r="K16" s="345"/>
      <c r="L16" s="345"/>
      <c r="M16" s="345"/>
      <c r="N16" s="345"/>
      <c r="O16" s="345"/>
      <c r="P16" s="345"/>
      <c r="Q16" s="345"/>
    </row>
    <row r="17" spans="1:17" s="231" customFormat="1">
      <c r="A17" s="233" t="s">
        <v>33</v>
      </c>
      <c r="B17" s="244" t="s">
        <v>420</v>
      </c>
      <c r="C17" s="345"/>
      <c r="D17" s="345"/>
      <c r="E17" s="345"/>
      <c r="F17" s="345"/>
      <c r="G17" s="345"/>
      <c r="H17" s="345"/>
      <c r="I17" s="345"/>
      <c r="J17" s="345"/>
      <c r="K17" s="345"/>
      <c r="L17" s="345"/>
      <c r="M17" s="345"/>
      <c r="N17" s="345"/>
      <c r="O17" s="345"/>
      <c r="P17" s="345"/>
      <c r="Q17" s="345"/>
    </row>
    <row r="18" spans="1:17" s="231" customFormat="1">
      <c r="A18" s="233" t="s">
        <v>421</v>
      </c>
      <c r="B18" s="639" t="s">
        <v>422</v>
      </c>
      <c r="C18" s="639"/>
      <c r="D18" s="639"/>
      <c r="E18" s="639"/>
      <c r="F18" s="639"/>
      <c r="G18" s="639"/>
      <c r="H18" s="639"/>
      <c r="I18" s="639"/>
      <c r="J18" s="639"/>
      <c r="K18" s="639"/>
      <c r="L18" s="639"/>
      <c r="M18" s="639"/>
      <c r="N18" s="639"/>
      <c r="O18" s="639"/>
      <c r="P18" s="639"/>
      <c r="Q18" s="639"/>
    </row>
    <row r="19" spans="1:17" s="231" customFormat="1">
      <c r="A19" s="233"/>
      <c r="B19" s="639"/>
      <c r="C19" s="639"/>
      <c r="D19" s="639"/>
      <c r="E19" s="639"/>
      <c r="F19" s="639"/>
      <c r="G19" s="639"/>
      <c r="H19" s="639"/>
      <c r="I19" s="639"/>
      <c r="J19" s="639"/>
      <c r="K19" s="639"/>
      <c r="L19" s="639"/>
      <c r="M19" s="639"/>
      <c r="N19" s="639"/>
      <c r="O19" s="639"/>
      <c r="P19" s="639"/>
      <c r="Q19" s="639"/>
    </row>
    <row r="20" spans="1:17" s="231" customFormat="1">
      <c r="A20" s="233" t="s">
        <v>423</v>
      </c>
      <c r="B20" s="639" t="s">
        <v>404</v>
      </c>
      <c r="C20" s="639"/>
      <c r="D20" s="639"/>
      <c r="E20" s="639"/>
      <c r="F20" s="639"/>
      <c r="G20" s="639"/>
      <c r="H20" s="639"/>
      <c r="I20" s="639"/>
      <c r="J20" s="639"/>
      <c r="K20" s="639"/>
      <c r="L20" s="639"/>
      <c r="M20" s="639"/>
      <c r="N20" s="639"/>
      <c r="O20" s="639"/>
      <c r="P20" s="639"/>
      <c r="Q20" s="639"/>
    </row>
    <row r="21" spans="1:17" s="231" customFormat="1">
      <c r="A21" s="233"/>
      <c r="B21" s="639"/>
      <c r="C21" s="639"/>
      <c r="D21" s="639"/>
      <c r="E21" s="639"/>
      <c r="F21" s="639"/>
      <c r="G21" s="639"/>
      <c r="H21" s="639"/>
      <c r="I21" s="639"/>
      <c r="J21" s="639"/>
      <c r="K21" s="639"/>
      <c r="L21" s="639"/>
      <c r="M21" s="639"/>
      <c r="N21" s="639"/>
      <c r="O21" s="639"/>
      <c r="P21" s="639"/>
      <c r="Q21" s="639"/>
    </row>
    <row r="22" spans="1:17" s="231" customFormat="1" ht="9.75" customHeight="1">
      <c r="A22" s="347"/>
      <c r="B22" s="345"/>
      <c r="C22" s="345"/>
      <c r="D22" s="345"/>
      <c r="E22" s="345"/>
      <c r="F22" s="345"/>
      <c r="G22" s="345"/>
      <c r="H22" s="345"/>
      <c r="I22" s="345"/>
      <c r="J22" s="345"/>
      <c r="K22" s="345"/>
      <c r="L22" s="345"/>
      <c r="M22" s="345"/>
      <c r="N22" s="345"/>
      <c r="O22" s="345"/>
      <c r="P22" s="345"/>
      <c r="Q22" s="345"/>
    </row>
    <row r="23" spans="1:17" s="231" customFormat="1" ht="14.25">
      <c r="A23" s="637" t="s">
        <v>405</v>
      </c>
      <c r="B23" s="637"/>
      <c r="C23" s="637"/>
      <c r="D23" s="637"/>
      <c r="E23" s="637"/>
      <c r="F23" s="637"/>
      <c r="G23" s="637"/>
      <c r="H23" s="637"/>
      <c r="I23" s="637"/>
      <c r="J23" s="637"/>
    </row>
    <row r="24" spans="1:17" s="231" customFormat="1">
      <c r="A24" s="233" t="s">
        <v>424</v>
      </c>
      <c r="B24" s="640" t="s">
        <v>446</v>
      </c>
      <c r="C24" s="640"/>
      <c r="D24" s="640"/>
      <c r="E24" s="640"/>
      <c r="F24" s="640"/>
      <c r="G24" s="640"/>
      <c r="H24" s="640"/>
      <c r="I24" s="640"/>
      <c r="J24" s="640"/>
      <c r="K24" s="640"/>
      <c r="L24" s="640"/>
      <c r="M24" s="640"/>
      <c r="N24" s="640"/>
      <c r="O24" s="640"/>
      <c r="P24" s="640"/>
      <c r="Q24" s="640"/>
    </row>
    <row r="25" spans="1:17" s="231" customFormat="1">
      <c r="B25" s="640"/>
      <c r="C25" s="640"/>
      <c r="D25" s="640"/>
      <c r="E25" s="640"/>
      <c r="F25" s="640"/>
      <c r="G25" s="640"/>
      <c r="H25" s="640"/>
      <c r="I25" s="640"/>
      <c r="J25" s="640"/>
      <c r="K25" s="640"/>
      <c r="L25" s="640"/>
      <c r="M25" s="640"/>
      <c r="N25" s="640"/>
      <c r="O25" s="640"/>
      <c r="P25" s="640"/>
      <c r="Q25" s="640"/>
    </row>
    <row r="26" spans="1:17" s="231" customFormat="1" ht="9.75" customHeight="1">
      <c r="B26" s="345"/>
      <c r="C26" s="345"/>
      <c r="D26" s="345"/>
      <c r="E26" s="345"/>
      <c r="F26" s="345"/>
      <c r="G26" s="345"/>
      <c r="H26" s="345"/>
      <c r="I26" s="345"/>
      <c r="J26" s="345"/>
      <c r="K26" s="345"/>
      <c r="L26" s="345"/>
      <c r="M26" s="345"/>
      <c r="N26" s="345"/>
      <c r="O26" s="345"/>
      <c r="P26" s="345"/>
      <c r="Q26" s="345"/>
    </row>
    <row r="27" spans="1:17" s="231" customFormat="1" ht="14.25">
      <c r="A27" s="637" t="s">
        <v>387</v>
      </c>
      <c r="B27" s="637"/>
      <c r="C27" s="637"/>
      <c r="D27" s="637"/>
      <c r="E27" s="637"/>
      <c r="F27" s="637"/>
      <c r="G27" s="637"/>
      <c r="H27" s="637"/>
      <c r="I27" s="637"/>
      <c r="J27" s="637"/>
    </row>
    <row r="28" spans="1:17" s="231" customFormat="1">
      <c r="A28" s="233" t="s">
        <v>424</v>
      </c>
      <c r="B28" s="639" t="s">
        <v>447</v>
      </c>
      <c r="C28" s="639"/>
      <c r="D28" s="639"/>
      <c r="E28" s="639"/>
      <c r="F28" s="639"/>
      <c r="G28" s="639"/>
      <c r="H28" s="639"/>
      <c r="I28" s="639"/>
      <c r="J28" s="639"/>
      <c r="K28" s="639"/>
      <c r="L28" s="639"/>
      <c r="M28" s="639"/>
      <c r="N28" s="639"/>
      <c r="O28" s="639"/>
      <c r="P28" s="639"/>
      <c r="Q28" s="639"/>
    </row>
    <row r="29" spans="1:17" s="231" customFormat="1">
      <c r="A29" s="233"/>
      <c r="B29" s="639"/>
      <c r="C29" s="639"/>
      <c r="D29" s="639"/>
      <c r="E29" s="639"/>
      <c r="F29" s="639"/>
      <c r="G29" s="639"/>
      <c r="H29" s="639"/>
      <c r="I29" s="639"/>
      <c r="J29" s="639"/>
      <c r="K29" s="639"/>
      <c r="L29" s="639"/>
      <c r="M29" s="639"/>
      <c r="N29" s="639"/>
      <c r="O29" s="639"/>
      <c r="P29" s="639"/>
      <c r="Q29" s="639"/>
    </row>
    <row r="30" spans="1:17" s="231" customFormat="1" ht="9.75" customHeight="1">
      <c r="A30" s="234"/>
      <c r="C30" s="232"/>
      <c r="D30" s="232"/>
    </row>
    <row r="31" spans="1:17" s="231" customFormat="1" ht="14.25">
      <c r="A31" s="637" t="s">
        <v>448</v>
      </c>
      <c r="B31" s="637"/>
      <c r="C31" s="637"/>
      <c r="D31" s="637"/>
      <c r="E31" s="637"/>
      <c r="F31" s="637"/>
      <c r="G31" s="637"/>
      <c r="H31" s="637"/>
      <c r="I31" s="637"/>
      <c r="J31" s="637"/>
    </row>
    <row r="32" spans="1:17" s="231" customFormat="1">
      <c r="A32" s="235" t="s">
        <v>389</v>
      </c>
      <c r="C32" s="232"/>
      <c r="D32" s="232"/>
    </row>
    <row r="33" spans="1:10" s="231" customFormat="1">
      <c r="A33" s="236"/>
      <c r="B33" s="231" t="s">
        <v>406</v>
      </c>
      <c r="C33" s="232"/>
      <c r="D33" s="232"/>
    </row>
    <row r="34" spans="1:10" s="231" customFormat="1">
      <c r="A34" s="237"/>
      <c r="B34" s="231" t="s">
        <v>394</v>
      </c>
      <c r="C34" s="232"/>
      <c r="D34" s="232"/>
    </row>
    <row r="35" spans="1:10" s="231" customFormat="1" ht="9.75" customHeight="1">
      <c r="A35" s="238"/>
      <c r="C35" s="232"/>
      <c r="D35" s="232"/>
    </row>
    <row r="36" spans="1:10" s="231" customFormat="1">
      <c r="A36" s="239"/>
      <c r="B36" s="231" t="s">
        <v>395</v>
      </c>
      <c r="C36" s="232"/>
      <c r="D36" s="232"/>
    </row>
    <row r="37" spans="1:10" s="231" customFormat="1">
      <c r="A37" s="240"/>
      <c r="B37" s="231" t="s">
        <v>396</v>
      </c>
      <c r="C37" s="232"/>
      <c r="D37" s="232"/>
    </row>
    <row r="38" spans="1:10" s="231" customFormat="1">
      <c r="A38" s="241"/>
      <c r="B38" s="231" t="s">
        <v>397</v>
      </c>
      <c r="C38" s="232"/>
      <c r="D38" s="232"/>
    </row>
    <row r="39" spans="1:10" s="231" customFormat="1">
      <c r="A39" s="242"/>
      <c r="B39" s="231" t="s">
        <v>645</v>
      </c>
      <c r="C39" s="232"/>
      <c r="D39" s="232"/>
    </row>
    <row r="40" spans="1:10" s="231" customFormat="1">
      <c r="A40" s="243"/>
      <c r="B40" s="231" t="s">
        <v>398</v>
      </c>
      <c r="C40" s="232"/>
      <c r="D40" s="232"/>
    </row>
    <row r="41" spans="1:10" s="231" customFormat="1" ht="9.75" customHeight="1">
      <c r="A41" s="234"/>
      <c r="C41" s="232"/>
      <c r="D41" s="232"/>
    </row>
    <row r="42" spans="1:10" s="231" customFormat="1" ht="14.25">
      <c r="A42" s="637" t="s">
        <v>388</v>
      </c>
      <c r="B42" s="637"/>
      <c r="C42" s="637"/>
      <c r="D42" s="637"/>
      <c r="E42" s="637"/>
      <c r="F42" s="637"/>
      <c r="G42" s="637"/>
      <c r="H42" s="637"/>
      <c r="I42" s="637"/>
      <c r="J42" s="637"/>
    </row>
    <row r="43" spans="1:10" s="231" customFormat="1">
      <c r="A43" s="244" t="s">
        <v>609</v>
      </c>
      <c r="C43" s="232"/>
      <c r="D43" s="232"/>
    </row>
    <row r="44" spans="1:10" s="231" customFormat="1">
      <c r="A44" s="231" t="s">
        <v>202</v>
      </c>
    </row>
    <row r="45" spans="1:10" s="231" customFormat="1">
      <c r="A45" s="231" t="s">
        <v>203</v>
      </c>
    </row>
    <row r="46" spans="1:10" s="231" customFormat="1">
      <c r="A46" s="245"/>
      <c r="B46" s="231" t="s">
        <v>390</v>
      </c>
    </row>
    <row r="47" spans="1:10" s="231" customFormat="1">
      <c r="A47" s="246"/>
      <c r="B47" s="231" t="s">
        <v>441</v>
      </c>
    </row>
    <row r="48" spans="1:10" s="231" customFormat="1" ht="6.75" customHeight="1">
      <c r="A48" s="232"/>
    </row>
    <row r="49" spans="1:2" s="231" customFormat="1">
      <c r="A49" s="231" t="s">
        <v>206</v>
      </c>
    </row>
    <row r="50" spans="1:2" s="231" customFormat="1">
      <c r="A50" s="247"/>
      <c r="B50" s="231" t="s">
        <v>391</v>
      </c>
    </row>
    <row r="51" spans="1:2" s="231" customFormat="1">
      <c r="A51" s="248"/>
      <c r="B51" s="231" t="s">
        <v>205</v>
      </c>
    </row>
    <row r="52" spans="1:2" s="231" customFormat="1" ht="6" customHeight="1"/>
    <row r="53" spans="1:2" s="231" customFormat="1">
      <c r="A53" s="231" t="s">
        <v>393</v>
      </c>
    </row>
    <row r="54" spans="1:2" s="231" customFormat="1">
      <c r="A54" s="249"/>
      <c r="B54" s="231" t="s">
        <v>392</v>
      </c>
    </row>
    <row r="55" spans="1:2" s="231" customFormat="1"/>
    <row r="56" spans="1:2" s="231" customFormat="1"/>
  </sheetData>
  <mergeCells count="15">
    <mergeCell ref="A42:J42"/>
    <mergeCell ref="B18:Q19"/>
    <mergeCell ref="A23:J23"/>
    <mergeCell ref="B24:Q25"/>
    <mergeCell ref="A27:J27"/>
    <mergeCell ref="B28:Q29"/>
    <mergeCell ref="A31:J31"/>
    <mergeCell ref="B20:Q21"/>
    <mergeCell ref="A1:O1"/>
    <mergeCell ref="A3:O3"/>
    <mergeCell ref="B12:Q13"/>
    <mergeCell ref="B14:Q15"/>
    <mergeCell ref="B4:Q5"/>
    <mergeCell ref="A11:N11"/>
    <mergeCell ref="B6:Q9"/>
  </mergeCells>
  <phoneticPr fontId="2"/>
  <pageMargins left="0.7" right="0.7" top="0.75" bottom="0.75" header="0.3" footer="0.3"/>
  <pageSetup paperSize="9" orientation="portrait" copies="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0000"/>
  </sheetPr>
  <dimension ref="A1:T71"/>
  <sheetViews>
    <sheetView view="pageBreakPreview" zoomScaleNormal="100" zoomScaleSheetLayoutView="100" workbookViewId="0">
      <selection activeCell="F75" sqref="F75"/>
    </sheetView>
  </sheetViews>
  <sheetFormatPr defaultColWidth="9" defaultRowHeight="34.5" customHeight="1"/>
  <cols>
    <col min="1" max="1" width="5.125" style="10" customWidth="1"/>
    <col min="2" max="2" width="2.375" style="10" customWidth="1"/>
    <col min="3" max="3" width="5" style="10" customWidth="1"/>
    <col min="4" max="4" width="8.875" style="10" customWidth="1"/>
    <col min="5" max="5" width="14.125" style="10" customWidth="1"/>
    <col min="6" max="6" width="12.5" style="10" customWidth="1"/>
    <col min="7" max="7" width="49.125" style="10" customWidth="1"/>
    <col min="8" max="9" width="17.75" style="10" customWidth="1"/>
    <col min="10" max="10" width="9" style="10"/>
    <col min="11" max="11" width="13.25" style="10" customWidth="1"/>
    <col min="12" max="12" width="9" style="10"/>
    <col min="13" max="13" width="12.625" style="10" customWidth="1"/>
    <col min="14" max="15" width="9" style="10"/>
    <col min="16" max="16" width="18.5" style="10" customWidth="1"/>
    <col min="17" max="22" width="9" style="10"/>
    <col min="23" max="23" width="11.375" style="10" customWidth="1"/>
    <col min="24" max="26" width="9" style="10"/>
    <col min="27" max="27" width="11.375" style="10" customWidth="1"/>
    <col min="28" max="28" width="9" style="10"/>
    <col min="29" max="29" width="12.25" style="10" customWidth="1"/>
    <col min="30" max="16384" width="9" style="10"/>
  </cols>
  <sheetData>
    <row r="1" spans="1:7" ht="16.5" customHeight="1">
      <c r="A1" s="641" t="s">
        <v>294</v>
      </c>
      <c r="B1" s="641"/>
      <c r="C1" s="641"/>
      <c r="D1" s="641"/>
      <c r="E1" s="578">
        <f>発注者入力シート!C7</f>
        <v>45870</v>
      </c>
      <c r="F1" s="548" t="s">
        <v>694</v>
      </c>
    </row>
    <row r="2" spans="1:7" ht="16.5" customHeight="1">
      <c r="A2" s="641" t="s">
        <v>295</v>
      </c>
      <c r="B2" s="641"/>
      <c r="C2" s="641"/>
      <c r="D2" s="641"/>
      <c r="E2" s="642" t="str">
        <f>発注者入力シート!C10</f>
        <v>令和７年度 島根県総合評価方式 評価項目 事前審査申請</v>
      </c>
      <c r="F2" s="642"/>
      <c r="G2" s="642"/>
    </row>
    <row r="3" spans="1:7" ht="13.5">
      <c r="A3" s="5" t="s">
        <v>296</v>
      </c>
      <c r="B3" s="371"/>
      <c r="C3" s="371"/>
      <c r="D3" s="371"/>
      <c r="E3" s="371"/>
      <c r="F3" s="371"/>
      <c r="G3" s="371"/>
    </row>
    <row r="4" spans="1:7" ht="13.5" customHeight="1">
      <c r="A4" s="5" t="s">
        <v>297</v>
      </c>
      <c r="B4" s="371"/>
      <c r="C4" s="371"/>
      <c r="D4" s="371"/>
      <c r="E4" s="371"/>
      <c r="F4" s="371"/>
      <c r="G4" s="371"/>
    </row>
    <row r="5" spans="1:7" ht="23.25" customHeight="1">
      <c r="A5" s="643" t="s">
        <v>238</v>
      </c>
      <c r="B5" s="644"/>
      <c r="C5" s="645"/>
      <c r="D5" s="62" t="s">
        <v>94</v>
      </c>
      <c r="E5" s="62" t="s">
        <v>93</v>
      </c>
      <c r="F5" s="62" t="s">
        <v>140</v>
      </c>
      <c r="G5" s="62" t="s">
        <v>240</v>
      </c>
    </row>
    <row r="6" spans="1:7" ht="43.5" customHeight="1">
      <c r="A6" s="532" t="str">
        <f>INDEX(発注者入力シート!$B$20:$G$24,MATCH(発注者入力シート!L6,発注者入力シート!$C$20:$C$24,0),5)</f>
        <v>（１）</v>
      </c>
      <c r="B6" s="533" t="s">
        <v>239</v>
      </c>
      <c r="C6" s="534" t="str">
        <f>INDEX(発注者入力シート!$B$20:$G$24,MATCH(発注者入力シート!L6,発注者入力シート!$C$20:$C$24,0),6)</f>
        <v>①</v>
      </c>
      <c r="D6" s="646" t="s">
        <v>69</v>
      </c>
      <c r="E6" s="652"/>
      <c r="F6" s="52" t="s">
        <v>56</v>
      </c>
      <c r="G6" s="52" t="str">
        <f>IF('企業成績評定点（土木）'!G6="","",'企業成績評定点（土木）'!G6)</f>
        <v>令和４年度から令和６年度（完成及び引き渡しが完了）</v>
      </c>
    </row>
    <row r="7" spans="1:7" ht="43.5" customHeight="1">
      <c r="A7" s="532" t="str">
        <f>A6</f>
        <v>（１）</v>
      </c>
      <c r="B7" s="533" t="s">
        <v>239</v>
      </c>
      <c r="C7" s="534" t="str">
        <f>C6</f>
        <v>①</v>
      </c>
      <c r="D7" s="647"/>
      <c r="E7" s="653"/>
      <c r="F7" s="52" t="s">
        <v>95</v>
      </c>
      <c r="G7" s="52" t="str">
        <f>IF('企業成績評定点（土木）'!G7="","",'企業成績評定点（土木）'!G7)</f>
        <v>島根県（総務部、農林水産部、土木部）</v>
      </c>
    </row>
    <row r="8" spans="1:7" ht="43.5" customHeight="1">
      <c r="A8" s="532" t="str">
        <f t="shared" ref="A8:A11" si="0">A7</f>
        <v>（１）</v>
      </c>
      <c r="B8" s="533" t="s">
        <v>239</v>
      </c>
      <c r="C8" s="534" t="str">
        <f t="shared" ref="C8:C13" si="1">C7</f>
        <v>①</v>
      </c>
      <c r="D8" s="648" t="s">
        <v>707</v>
      </c>
      <c r="E8" s="654" t="s">
        <v>600</v>
      </c>
      <c r="F8" s="573" t="s">
        <v>57</v>
      </c>
      <c r="G8" s="573" t="str">
        <f>IF('企業成績評定点（土木）'!G8="","",'企業成績評定点（土木）'!G8)</f>
        <v>一般土木工事、維持修繕工事</v>
      </c>
    </row>
    <row r="9" spans="1:7" ht="43.5" customHeight="1">
      <c r="A9" s="532" t="str">
        <f t="shared" si="0"/>
        <v>（１）</v>
      </c>
      <c r="B9" s="533" t="s">
        <v>239</v>
      </c>
      <c r="C9" s="534" t="str">
        <f t="shared" si="1"/>
        <v>①</v>
      </c>
      <c r="D9" s="649"/>
      <c r="E9" s="655"/>
      <c r="F9" s="573" t="s">
        <v>118</v>
      </c>
      <c r="G9" s="573" t="str">
        <f>IF('企業成績評定点（土木）'!G9="","",'企業成績評定点（土木）'!G9)</f>
        <v>土木一式工事、とび・土工・ｺﾝｸﾘｰﾄ工事、しゅんせつ工事</v>
      </c>
    </row>
    <row r="10" spans="1:7" ht="43.5" customHeight="1">
      <c r="A10" s="532" t="str">
        <f t="shared" si="0"/>
        <v>（１）</v>
      </c>
      <c r="B10" s="533" t="s">
        <v>239</v>
      </c>
      <c r="C10" s="534" t="str">
        <f t="shared" si="1"/>
        <v>①</v>
      </c>
      <c r="D10" s="650" t="s">
        <v>708</v>
      </c>
      <c r="E10" s="654" t="s">
        <v>600</v>
      </c>
      <c r="F10" s="573" t="s">
        <v>57</v>
      </c>
      <c r="G10" s="573" t="str">
        <f>IF('企業成績評定点（舗装)'!G8="","",'企業成績評定点（舗装)'!G8)</f>
        <v>アスファルト舗装工事・特殊舗装工事（旧舗装工事）、維持修繕工事</v>
      </c>
    </row>
    <row r="11" spans="1:7" ht="43.5" customHeight="1">
      <c r="A11" s="532" t="str">
        <f t="shared" si="0"/>
        <v>（１）</v>
      </c>
      <c r="B11" s="533" t="s">
        <v>239</v>
      </c>
      <c r="C11" s="534" t="str">
        <f t="shared" si="1"/>
        <v>①</v>
      </c>
      <c r="D11" s="649"/>
      <c r="E11" s="655"/>
      <c r="F11" s="573" t="s">
        <v>118</v>
      </c>
      <c r="G11" s="573" t="str">
        <f>IF('企業成績評定点（舗装)'!G9="","",'企業成績評定点（舗装)'!G9)</f>
        <v>舗装工事</v>
      </c>
    </row>
    <row r="12" spans="1:7" ht="43.5" customHeight="1">
      <c r="A12" s="532" t="str">
        <f>A6</f>
        <v>（１）</v>
      </c>
      <c r="B12" s="533" t="s">
        <v>239</v>
      </c>
      <c r="C12" s="534" t="str">
        <f t="shared" si="1"/>
        <v>①</v>
      </c>
      <c r="D12" s="648" t="s">
        <v>709</v>
      </c>
      <c r="E12" s="654" t="s">
        <v>600</v>
      </c>
      <c r="F12" s="576" t="s">
        <v>57</v>
      </c>
      <c r="G12" s="576" t="str">
        <f>IF('企業成績評定点（法面)'!G8="","",'企業成績評定点（法面)'!G8)</f>
        <v>法面処理工事</v>
      </c>
    </row>
    <row r="13" spans="1:7" ht="43.5" customHeight="1" thickBot="1">
      <c r="A13" s="582" t="str">
        <f>A6</f>
        <v>（１）</v>
      </c>
      <c r="B13" s="583" t="s">
        <v>239</v>
      </c>
      <c r="C13" s="584" t="str">
        <f t="shared" si="1"/>
        <v>①</v>
      </c>
      <c r="D13" s="651"/>
      <c r="E13" s="656"/>
      <c r="F13" s="585" t="s">
        <v>118</v>
      </c>
      <c r="G13" s="585" t="str">
        <f>IF('企業成績評定点（法面)'!G9="","",'企業成績評定点（法面)'!G9)</f>
        <v>とび・土工・コンクリート工事</v>
      </c>
    </row>
    <row r="14" spans="1:7" ht="43.5" hidden="1" customHeight="1">
      <c r="A14" s="579" t="str">
        <f>INDEX(発注者入力シート!$B$20:$G$24,MATCH(発注者入力シート!L6,発注者入力シート!$C$20:$C$24,0),5)</f>
        <v>（１）</v>
      </c>
      <c r="B14" s="580" t="s">
        <v>239</v>
      </c>
      <c r="C14" s="581" t="str">
        <f>INDEX(発注者入力シート!$B$20:$G$24,MATCH(発注者入力シート!L6,発注者入力シート!$C$20:$C$24,0),6)</f>
        <v>①</v>
      </c>
      <c r="D14" s="655" t="s">
        <v>69</v>
      </c>
      <c r="E14" s="655" t="s">
        <v>425</v>
      </c>
      <c r="F14" s="577" t="s">
        <v>56</v>
      </c>
      <c r="G14" s="577" t="e">
        <f>IF(#REF!="","",#REF!)</f>
        <v>#REF!</v>
      </c>
    </row>
    <row r="15" spans="1:7" ht="43.5" hidden="1" customHeight="1">
      <c r="A15" s="532" t="str">
        <f>A14</f>
        <v>（１）</v>
      </c>
      <c r="B15" s="533" t="s">
        <v>239</v>
      </c>
      <c r="C15" s="534" t="str">
        <f>C14</f>
        <v>①</v>
      </c>
      <c r="D15" s="660"/>
      <c r="E15" s="660"/>
      <c r="F15" s="346" t="s">
        <v>95</v>
      </c>
      <c r="G15" s="346" t="e">
        <f>IF(#REF!="","",#REF!)</f>
        <v>#REF!</v>
      </c>
    </row>
    <row r="16" spans="1:7" ht="43.5" hidden="1" customHeight="1">
      <c r="A16" s="532" t="str">
        <f>A14</f>
        <v>（１）</v>
      </c>
      <c r="B16" s="533" t="s">
        <v>239</v>
      </c>
      <c r="C16" s="534" t="str">
        <f>C14</f>
        <v>①</v>
      </c>
      <c r="D16" s="660"/>
      <c r="E16" s="660"/>
      <c r="F16" s="346" t="s">
        <v>57</v>
      </c>
      <c r="G16" s="346" t="e">
        <f>IF(#REF!="","",#REF!)</f>
        <v>#REF!</v>
      </c>
    </row>
    <row r="17" spans="1:20" ht="43.5" hidden="1" customHeight="1">
      <c r="A17" s="532" t="str">
        <f>A14</f>
        <v>（１）</v>
      </c>
      <c r="B17" s="533" t="s">
        <v>239</v>
      </c>
      <c r="C17" s="534" t="str">
        <f>C14</f>
        <v>①</v>
      </c>
      <c r="D17" s="660"/>
      <c r="E17" s="660"/>
      <c r="F17" s="346" t="s">
        <v>118</v>
      </c>
      <c r="G17" s="346" t="e">
        <f>IF(#REF!="","",#REF!)</f>
        <v>#REF!</v>
      </c>
    </row>
    <row r="18" spans="1:20" ht="43.5" hidden="1" customHeight="1">
      <c r="A18" s="532" t="e">
        <f>INDEX(発注者入力シート!$B$20:$G$24,MATCH(発注者入力シート!L7,発注者入力シート!$C$20:$C$24,0),5)</f>
        <v>#N/A</v>
      </c>
      <c r="B18" s="533" t="s">
        <v>239</v>
      </c>
      <c r="C18" s="534" t="e">
        <f>INDEX(発注者入力シート!$B$20:$G$24,MATCH(発注者入力シート!L7,発注者入力シート!$C$20:$C$24,0),6)</f>
        <v>#N/A</v>
      </c>
      <c r="D18" s="657" t="s">
        <v>291</v>
      </c>
      <c r="E18" s="657" t="str">
        <f>発注者入力シート!L7</f>
        <v>同種工事実績</v>
      </c>
      <c r="F18" s="202" t="s">
        <v>121</v>
      </c>
      <c r="G18" s="28" t="e">
        <f>IF(#REF!="","",#REF!)</f>
        <v>#REF!</v>
      </c>
    </row>
    <row r="19" spans="1:20" ht="43.5" hidden="1" customHeight="1">
      <c r="A19" s="532" t="e">
        <f>A18</f>
        <v>#N/A</v>
      </c>
      <c r="B19" s="533" t="s">
        <v>239</v>
      </c>
      <c r="C19" s="534" t="e">
        <f>C18</f>
        <v>#N/A</v>
      </c>
      <c r="D19" s="658"/>
      <c r="E19" s="658"/>
      <c r="F19" s="52" t="s">
        <v>120</v>
      </c>
      <c r="G19" s="28" t="e">
        <f>IF(#REF!="","",#REF!)</f>
        <v>#REF!</v>
      </c>
    </row>
    <row r="20" spans="1:20" ht="43.5" hidden="1" customHeight="1">
      <c r="A20" s="532" t="e">
        <f>A19</f>
        <v>#N/A</v>
      </c>
      <c r="B20" s="533" t="s">
        <v>239</v>
      </c>
      <c r="C20" s="534" t="e">
        <f>C19</f>
        <v>#N/A</v>
      </c>
      <c r="D20" s="658"/>
      <c r="E20" s="658"/>
      <c r="F20" s="474" t="s">
        <v>57</v>
      </c>
      <c r="G20" s="474" t="e">
        <f>IF(#REF!="","",#REF!)</f>
        <v>#REF!</v>
      </c>
    </row>
    <row r="21" spans="1:20" ht="43.5" hidden="1" customHeight="1">
      <c r="A21" s="532" t="e">
        <f>A20</f>
        <v>#N/A</v>
      </c>
      <c r="B21" s="533" t="s">
        <v>239</v>
      </c>
      <c r="C21" s="534" t="e">
        <f>C20</f>
        <v>#N/A</v>
      </c>
      <c r="D21" s="659"/>
      <c r="E21" s="659"/>
      <c r="F21" s="474" t="s">
        <v>118</v>
      </c>
      <c r="G21" s="474" t="e">
        <f>IF(#REF!="","",#REF!)</f>
        <v>#REF!</v>
      </c>
    </row>
    <row r="22" spans="1:20" ht="43.5" hidden="1" customHeight="1">
      <c r="A22" s="532" t="e">
        <f>INDEX(発注者入力シート!$B$20:$G$24,MATCH(発注者入力シート!L8,発注者入力シート!$C$20:$C$24,0),5)</f>
        <v>#N/A</v>
      </c>
      <c r="B22" s="533" t="s">
        <v>239</v>
      </c>
      <c r="C22" s="534" t="e">
        <f>INDEX(発注者入力シート!$B$20:$G$24,MATCH(発注者入力シート!L8,発注者入力シート!$C$20:$C$24,0),6)</f>
        <v>#N/A</v>
      </c>
      <c r="D22" s="657" t="s">
        <v>292</v>
      </c>
      <c r="E22" s="657" t="str">
        <f>発注者入力シート!L8</f>
        <v>優良工事表彰</v>
      </c>
      <c r="F22" s="474" t="s">
        <v>121</v>
      </c>
      <c r="G22" s="474" t="e">
        <f>IF(#REF!="","",#REF!)</f>
        <v>#REF!</v>
      </c>
      <c r="N22" s="12"/>
      <c r="O22" s="12"/>
    </row>
    <row r="23" spans="1:20" ht="43.5" hidden="1" customHeight="1">
      <c r="A23" s="532" t="e">
        <f>A22</f>
        <v>#N/A</v>
      </c>
      <c r="B23" s="533" t="s">
        <v>239</v>
      </c>
      <c r="C23" s="534" t="e">
        <f>C22</f>
        <v>#N/A</v>
      </c>
      <c r="D23" s="658"/>
      <c r="E23" s="658"/>
      <c r="F23" s="474" t="s">
        <v>57</v>
      </c>
      <c r="G23" s="474" t="e">
        <f>IF(#REF!="","",#REF!)</f>
        <v>#REF!</v>
      </c>
      <c r="N23" s="12"/>
      <c r="O23" s="12"/>
    </row>
    <row r="24" spans="1:20" ht="43.5" hidden="1" customHeight="1">
      <c r="A24" s="532" t="e">
        <f>A23</f>
        <v>#N/A</v>
      </c>
      <c r="B24" s="533" t="s">
        <v>239</v>
      </c>
      <c r="C24" s="534" t="e">
        <f>C23</f>
        <v>#N/A</v>
      </c>
      <c r="D24" s="659"/>
      <c r="E24" s="659"/>
      <c r="F24" s="474" t="s">
        <v>118</v>
      </c>
      <c r="G24" s="474" t="e">
        <f>IF(#REF!="","",#REF!)</f>
        <v>#REF!</v>
      </c>
      <c r="N24" s="12"/>
      <c r="O24" s="12"/>
    </row>
    <row r="25" spans="1:20" ht="43.5" hidden="1" customHeight="1">
      <c r="A25" s="532" t="e">
        <f>INDEX(発注者入力シート!$B$20:$G$24,MATCH(発注者入力シート!L9,発注者入力シート!$C$20:$C$24,0),5)</f>
        <v>#N/A</v>
      </c>
      <c r="B25" s="533" t="s">
        <v>239</v>
      </c>
      <c r="C25" s="534" t="e">
        <f>INDEX(発注者入力シート!$B$20:$G$24,MATCH(発注者入力シート!L9,発注者入力シート!$C$20:$C$24,0),6)</f>
        <v>#N/A</v>
      </c>
      <c r="D25" s="52" t="s">
        <v>292</v>
      </c>
      <c r="E25" s="52" t="str">
        <f>発注者入力シート!L9</f>
        <v>プラント保有</v>
      </c>
      <c r="F25" s="474" t="s">
        <v>127</v>
      </c>
      <c r="G25" s="474" t="e">
        <f>IF(#REF!="","",#REF!)</f>
        <v>#REF!</v>
      </c>
      <c r="N25" s="12"/>
      <c r="O25" s="12"/>
    </row>
    <row r="26" spans="1:20" ht="43.5" hidden="1" customHeight="1">
      <c r="A26" s="532" t="e">
        <f>INDEX(発注者入力シート!$B$20:$G$24,MATCH(発注者入力シート!L10,発注者入力シート!$C$20:$C$24,0),5)</f>
        <v>#N/A</v>
      </c>
      <c r="B26" s="533" t="s">
        <v>239</v>
      </c>
      <c r="C26" s="534" t="e">
        <f>INDEX(発注者入力シート!$B$20:$G$24,MATCH(発注者入力シート!L10,発注者入力シート!$C$20:$C$24,0),6)</f>
        <v>#N/A</v>
      </c>
      <c r="D26" s="52" t="s">
        <v>292</v>
      </c>
      <c r="E26" s="52" t="str">
        <f>発注者入力シート!L10</f>
        <v>法面機械保有</v>
      </c>
      <c r="F26" s="474" t="s">
        <v>127</v>
      </c>
      <c r="G26" s="474" t="e">
        <f>IF(#REF!="","",#REF!)</f>
        <v>#REF!</v>
      </c>
      <c r="N26" s="12"/>
      <c r="O26" s="12"/>
    </row>
    <row r="27" spans="1:20" ht="43.5" hidden="1" customHeight="1">
      <c r="A27" s="532" t="e">
        <f>INDEX(発注者入力シート!$B$25:$G$28,MATCH(発注者入力シート!M9,発注者入力シート!$C$25:$C$28,0),5)</f>
        <v>#N/A</v>
      </c>
      <c r="B27" s="533" t="s">
        <v>239</v>
      </c>
      <c r="C27" s="534" t="e">
        <f>INDEX(発注者入力シート!$B$25:$G$28,MATCH(発注者入力シート!M9,発注者入力シート!$C$25:$C$28,0),6)</f>
        <v>#N/A</v>
      </c>
      <c r="D27" s="52" t="s">
        <v>122</v>
      </c>
      <c r="E27" s="52" t="s">
        <v>123</v>
      </c>
      <c r="F27" s="475"/>
      <c r="G27" s="475"/>
    </row>
    <row r="28" spans="1:20" ht="43.5" hidden="1" customHeight="1">
      <c r="A28" s="532" t="e">
        <f>INDEX(発注者入力シート!$B$25:$G$28,MATCH(発注者入力シート!M6,発注者入力シート!$C$25:$C$28,0),5)</f>
        <v>#N/A</v>
      </c>
      <c r="B28" s="533" t="s">
        <v>239</v>
      </c>
      <c r="C28" s="534" t="e">
        <f>INDEX(発注者入力シート!$B$25:$G$28,MATCH(発注者入力シート!M6,発注者入力シート!$C$25:$C$28,0),6)</f>
        <v>#N/A</v>
      </c>
      <c r="D28" s="52" t="s">
        <v>122</v>
      </c>
      <c r="E28" s="52" t="s">
        <v>124</v>
      </c>
      <c r="F28" s="474" t="s">
        <v>138</v>
      </c>
      <c r="G28" s="474" t="e">
        <f>IF(#REF!="","",#REF!)</f>
        <v>#REF!</v>
      </c>
    </row>
    <row r="29" spans="1:20" ht="43.5" hidden="1" customHeight="1">
      <c r="A29" s="532" t="e">
        <f>INDEX(発注者入力シート!$B$25:$G$28,MATCH(発注者入力シート!M7,発注者入力シート!$C$25:$C$28,0),5)</f>
        <v>#N/A</v>
      </c>
      <c r="B29" s="533" t="s">
        <v>239</v>
      </c>
      <c r="C29" s="534" t="e">
        <f>INDEX(発注者入力シート!$B$25:$G$28,MATCH(発注者入力シート!M7,発注者入力シート!$C$25:$C$28,0),6)</f>
        <v>#N/A</v>
      </c>
      <c r="D29" s="657" t="s">
        <v>122</v>
      </c>
      <c r="E29" s="657" t="s">
        <v>58</v>
      </c>
      <c r="F29" s="474" t="s">
        <v>139</v>
      </c>
      <c r="G29" s="474" t="e">
        <f>IF(#REF!="","",#REF!)</f>
        <v>#REF!</v>
      </c>
      <c r="T29" s="11"/>
    </row>
    <row r="30" spans="1:20" ht="43.5" hidden="1" customHeight="1">
      <c r="A30" s="532" t="e">
        <f>A29</f>
        <v>#N/A</v>
      </c>
      <c r="B30" s="533" t="s">
        <v>239</v>
      </c>
      <c r="C30" s="534" t="e">
        <f>C29</f>
        <v>#N/A</v>
      </c>
      <c r="D30" s="658"/>
      <c r="E30" s="658"/>
      <c r="F30" s="474" t="s">
        <v>120</v>
      </c>
      <c r="G30" s="474" t="e">
        <f>IF(#REF!="","",#REF!)</f>
        <v>#REF!</v>
      </c>
    </row>
    <row r="31" spans="1:20" ht="43.5" hidden="1" customHeight="1">
      <c r="A31" s="532" t="e">
        <f>A30</f>
        <v>#N/A</v>
      </c>
      <c r="B31" s="533" t="s">
        <v>239</v>
      </c>
      <c r="C31" s="534" t="e">
        <f>C30</f>
        <v>#N/A</v>
      </c>
      <c r="D31" s="658"/>
      <c r="E31" s="658"/>
      <c r="F31" s="474" t="s">
        <v>57</v>
      </c>
      <c r="G31" s="474" t="e">
        <f>IF(#REF!="","",#REF!)</f>
        <v>#REF!</v>
      </c>
    </row>
    <row r="32" spans="1:20" ht="43.5" hidden="1" customHeight="1">
      <c r="A32" s="532" t="e">
        <f>A31</f>
        <v>#N/A</v>
      </c>
      <c r="B32" s="533" t="s">
        <v>239</v>
      </c>
      <c r="C32" s="534" t="e">
        <f>C31</f>
        <v>#N/A</v>
      </c>
      <c r="D32" s="659"/>
      <c r="E32" s="659"/>
      <c r="F32" s="474" t="s">
        <v>118</v>
      </c>
      <c r="G32" s="474" t="e">
        <f>IF(#REF!="","",#REF!)</f>
        <v>#REF!</v>
      </c>
    </row>
    <row r="33" spans="1:7" ht="24" hidden="1">
      <c r="A33" s="532" t="e">
        <f>INDEX(発注者入力シート!$B$25:$G$28,MATCH(発注者入力シート!M8,発注者入力シート!$C$25:$C$28,0),5)</f>
        <v>#N/A</v>
      </c>
      <c r="B33" s="533" t="s">
        <v>239</v>
      </c>
      <c r="C33" s="534" t="e">
        <f>INDEX(発注者入力シート!$B$25:$G$28,MATCH(発注者入力シート!M8,発注者入力シート!$C$25:$C$28,0),6)</f>
        <v>#N/A</v>
      </c>
      <c r="D33" s="657" t="s">
        <v>122</v>
      </c>
      <c r="E33" s="657" t="s">
        <v>125</v>
      </c>
      <c r="F33" s="474" t="s">
        <v>121</v>
      </c>
      <c r="G33" s="474" t="e">
        <f>IF(#REF!="","",#REF!)</f>
        <v>#REF!</v>
      </c>
    </row>
    <row r="34" spans="1:7" ht="36" hidden="1" customHeight="1">
      <c r="A34" s="532" t="e">
        <f>A33</f>
        <v>#N/A</v>
      </c>
      <c r="B34" s="533" t="s">
        <v>239</v>
      </c>
      <c r="C34" s="534" t="e">
        <f>C33</f>
        <v>#N/A</v>
      </c>
      <c r="D34" s="658"/>
      <c r="E34" s="658"/>
      <c r="F34" s="474" t="s">
        <v>57</v>
      </c>
      <c r="G34" s="474" t="e">
        <f>IF(#REF!="","",#REF!)</f>
        <v>#REF!</v>
      </c>
    </row>
    <row r="35" spans="1:7" ht="36" hidden="1" customHeight="1">
      <c r="A35" s="532" t="e">
        <f>A34</f>
        <v>#N/A</v>
      </c>
      <c r="B35" s="533" t="s">
        <v>239</v>
      </c>
      <c r="C35" s="534" t="e">
        <f>C34</f>
        <v>#N/A</v>
      </c>
      <c r="D35" s="659"/>
      <c r="E35" s="659"/>
      <c r="F35" s="474" t="s">
        <v>118</v>
      </c>
      <c r="G35" s="474" t="e">
        <f>IF(#REF!="","",#REF!)</f>
        <v>#REF!</v>
      </c>
    </row>
    <row r="36" spans="1:7" ht="43.5" hidden="1" customHeight="1">
      <c r="A36" s="532" t="e">
        <f>INDEX(発注者入力シート!$B$25:$G$28,MATCH(発注者入力シート!M10,発注者入力シート!$C$25:$C$28,0),5)</f>
        <v>#N/A</v>
      </c>
      <c r="B36" s="533" t="s">
        <v>239</v>
      </c>
      <c r="C36" s="534" t="e">
        <f>INDEX(発注者入力シート!$B$25:$G$28,MATCH(発注者入力シート!M10,発注者入力シート!$C$25:$C$28,0),6)</f>
        <v>#N/A</v>
      </c>
      <c r="D36" s="660" t="s">
        <v>122</v>
      </c>
      <c r="E36" s="654" t="s">
        <v>235</v>
      </c>
      <c r="F36" s="474" t="s">
        <v>56</v>
      </c>
      <c r="G36" s="474" t="e">
        <f>IF(#REF!="","",#REF!)</f>
        <v>#REF!</v>
      </c>
    </row>
    <row r="37" spans="1:7" ht="43.5" hidden="1" customHeight="1">
      <c r="A37" s="532" t="e">
        <f>A36</f>
        <v>#N/A</v>
      </c>
      <c r="B37" s="533" t="s">
        <v>239</v>
      </c>
      <c r="C37" s="534" t="e">
        <f>C36</f>
        <v>#N/A</v>
      </c>
      <c r="D37" s="660"/>
      <c r="E37" s="661"/>
      <c r="F37" s="474" t="s">
        <v>95</v>
      </c>
      <c r="G37" s="474" t="e">
        <f>IF(#REF!="","",#REF!)</f>
        <v>#REF!</v>
      </c>
    </row>
    <row r="38" spans="1:7" ht="43.5" hidden="1" customHeight="1">
      <c r="A38" s="532" t="e">
        <f>A36</f>
        <v>#N/A</v>
      </c>
      <c r="B38" s="533" t="s">
        <v>239</v>
      </c>
      <c r="C38" s="534" t="e">
        <f>C36</f>
        <v>#N/A</v>
      </c>
      <c r="D38" s="660"/>
      <c r="E38" s="661"/>
      <c r="F38" s="474" t="s">
        <v>57</v>
      </c>
      <c r="G38" s="474" t="e">
        <f>IF(#REF!="","",#REF!)</f>
        <v>#REF!</v>
      </c>
    </row>
    <row r="39" spans="1:7" ht="43.5" hidden="1" customHeight="1">
      <c r="A39" s="532" t="e">
        <f>A36</f>
        <v>#N/A</v>
      </c>
      <c r="B39" s="533" t="s">
        <v>239</v>
      </c>
      <c r="C39" s="534" t="e">
        <f>C36</f>
        <v>#N/A</v>
      </c>
      <c r="D39" s="660"/>
      <c r="E39" s="655"/>
      <c r="F39" s="474" t="s">
        <v>118</v>
      </c>
      <c r="G39" s="474" t="e">
        <f>IF(#REF!="","",#REF!)</f>
        <v>#REF!</v>
      </c>
    </row>
    <row r="40" spans="1:7" ht="43.5" customHeight="1">
      <c r="A40" s="535" t="str">
        <f>INDEX(発注者入力シート!$B$29:$G$38,MATCH(発注者入力シート!N6,発注者入力シート!$C$29:$C$38,0),5)</f>
        <v>（２）</v>
      </c>
      <c r="B40" s="536" t="s">
        <v>239</v>
      </c>
      <c r="C40" s="534" t="str">
        <f>INDEX(発注者入力シート!$B$29:$G$38,MATCH(発注者入力シート!N6,発注者入力シート!$C$29:$C$38,0),6)</f>
        <v>①</v>
      </c>
      <c r="D40" s="52" t="s">
        <v>642</v>
      </c>
      <c r="E40" s="52" t="s">
        <v>126</v>
      </c>
      <c r="F40" s="474" t="s">
        <v>127</v>
      </c>
      <c r="G40" s="474" t="str">
        <f>IF(防災協定!B8="","",防災協定!B8)</f>
        <v>令和５年度及び令和６年度における島根県との防災協定の締結実績</v>
      </c>
    </row>
    <row r="41" spans="1:7" ht="43.5" customHeight="1">
      <c r="A41" s="535" t="str">
        <f>INDEX(発注者入力シート!$B$29:$G$38,MATCH(発注者入力シート!N7,発注者入力シート!$C$29:$C$38,0),5)</f>
        <v>（２）</v>
      </c>
      <c r="B41" s="536" t="s">
        <v>239</v>
      </c>
      <c r="C41" s="534" t="str">
        <f>INDEX(発注者入力シート!$B$29:$G$38,MATCH(発注者入力シート!N7,発注者入力シート!$C$29:$C$38,0),6)</f>
        <v>②</v>
      </c>
      <c r="D41" s="52" t="s">
        <v>642</v>
      </c>
      <c r="E41" s="52" t="s">
        <v>128</v>
      </c>
      <c r="F41" s="474" t="s">
        <v>127</v>
      </c>
      <c r="G41" s="474" t="str">
        <f>IF(家畜伝染病防疫協定!B8="","",家畜伝染病防疫協定!B8)</f>
        <v>令和５年度及び令和６年度における島根県との家畜伝染病防疫協定の締結実績</v>
      </c>
    </row>
    <row r="42" spans="1:7" ht="43.5" customHeight="1">
      <c r="A42" s="535" t="str">
        <f>INDEX(発注者入力シート!$B$29:$G$38,MATCH(発注者入力シート!N8,発注者入力シート!$C$29:$C$38,0),5)</f>
        <v>（２）</v>
      </c>
      <c r="B42" s="536" t="s">
        <v>239</v>
      </c>
      <c r="C42" s="534" t="str">
        <f>INDEX(発注者入力シート!$B$29:$G$38,MATCH(発注者入力シート!N8,発注者入力シート!$C$29:$C$38,0),6)</f>
        <v>③</v>
      </c>
      <c r="D42" s="654" t="s">
        <v>642</v>
      </c>
      <c r="E42" s="654" t="s">
        <v>330</v>
      </c>
      <c r="F42" s="474" t="s">
        <v>127</v>
      </c>
      <c r="G42" s="474" t="str">
        <f>IF(維持管理業務!B7="","",維持管理業務!B7)</f>
        <v>令和５年度及び令和６年度の県管理公共土木施設に関する維持管理業務または海岸漂着物の回収業務の契約実績</v>
      </c>
    </row>
    <row r="43" spans="1:7" ht="43.5" customHeight="1">
      <c r="A43" s="535" t="str">
        <f>A42</f>
        <v>（２）</v>
      </c>
      <c r="B43" s="536" t="s">
        <v>239</v>
      </c>
      <c r="C43" s="534" t="str">
        <f>C42</f>
        <v>③</v>
      </c>
      <c r="D43" s="655"/>
      <c r="E43" s="655"/>
      <c r="F43" s="474" t="s">
        <v>477</v>
      </c>
      <c r="G43" s="474" t="str">
        <f>IF(維持管理業務!D10="","",維持管理業務!D10)</f>
        <v>島根県内</v>
      </c>
    </row>
    <row r="44" spans="1:7" ht="43.5" customHeight="1">
      <c r="A44" s="535" t="str">
        <f>INDEX(発注者入力シート!$B$29:$G$38,MATCH(発注者入力シート!N9,発注者入力シート!$C$29:$C$38,0),5)</f>
        <v>（２）</v>
      </c>
      <c r="B44" s="536" t="s">
        <v>239</v>
      </c>
      <c r="C44" s="534" t="str">
        <f>INDEX(発注者入力シート!$B$29:$G$38,MATCH(発注者入力シート!N9,発注者入力シート!$C$29:$C$38,0),6)</f>
        <v>④</v>
      </c>
      <c r="D44" s="654" t="s">
        <v>642</v>
      </c>
      <c r="E44" s="654" t="s">
        <v>129</v>
      </c>
      <c r="F44" s="474" t="s">
        <v>127</v>
      </c>
      <c r="G44" s="474" t="str">
        <f>IF(除雪業務!B7="","",除雪業務!B7)</f>
        <v>令和５年度及び令和６年度の県管理道路・空港を含む除雪業務の契約実績</v>
      </c>
    </row>
    <row r="45" spans="1:7" ht="43.5" customHeight="1">
      <c r="A45" s="535" t="str">
        <f>A44</f>
        <v>（２）</v>
      </c>
      <c r="B45" s="536" t="s">
        <v>239</v>
      </c>
      <c r="C45" s="534" t="str">
        <f>C44</f>
        <v>④</v>
      </c>
      <c r="D45" s="655"/>
      <c r="E45" s="655"/>
      <c r="F45" s="474" t="s">
        <v>477</v>
      </c>
      <c r="G45" s="474" t="str">
        <f>IF(除雪業務!D10="","",除雪業務!D10)</f>
        <v>島根県内</v>
      </c>
    </row>
    <row r="46" spans="1:7" ht="43.5" customHeight="1">
      <c r="A46" s="535" t="str">
        <f>INDEX(発注者入力シート!$B$29:$G$38,MATCH(発注者入力シート!N10,発注者入力シート!$C$29:$C$38,0),5)</f>
        <v>（２）</v>
      </c>
      <c r="B46" s="536" t="s">
        <v>239</v>
      </c>
      <c r="C46" s="534" t="str">
        <f>INDEX(発注者入力シート!$B$29:$G$38,MATCH(発注者入力シート!N10,発注者入力シート!$C$29:$C$38,0),6)</f>
        <v>⑤</v>
      </c>
      <c r="D46" s="654" t="s">
        <v>642</v>
      </c>
      <c r="E46" s="654" t="s">
        <v>331</v>
      </c>
      <c r="F46" s="474" t="s">
        <v>127</v>
      </c>
      <c r="G46" s="474" t="str">
        <f>IF(ボランティア!B6="","",ボランティア!B6)</f>
        <v>令和５年度及び令和６年度のボランティア活動又はハートフルしまねの参加実績</v>
      </c>
    </row>
    <row r="47" spans="1:7" ht="43.5" customHeight="1">
      <c r="A47" s="535" t="str">
        <f>A46</f>
        <v>（２）</v>
      </c>
      <c r="B47" s="536" t="s">
        <v>239</v>
      </c>
      <c r="C47" s="534" t="str">
        <f>C46</f>
        <v>⑤</v>
      </c>
      <c r="D47" s="655"/>
      <c r="E47" s="655"/>
      <c r="F47" s="474" t="s">
        <v>477</v>
      </c>
      <c r="G47" s="474" t="str">
        <f>IF(ボランティア!D8="","",ボランティア!D8)</f>
        <v>島根県内</v>
      </c>
    </row>
    <row r="48" spans="1:7" ht="43.5" hidden="1" customHeight="1">
      <c r="A48" s="535" t="e">
        <f>INDEX(発注者入力シート!$B$29:$G$38,MATCH(発注者入力シート!N11,発注者入力シート!$C$29:$C$38,0),5)</f>
        <v>#N/A</v>
      </c>
      <c r="B48" s="536" t="s">
        <v>239</v>
      </c>
      <c r="C48" s="534" t="e">
        <f>INDEX(発注者入力シート!$B$29:$G$38,MATCH(発注者入力シート!N11,発注者入力シート!$C$29:$C$38,0),6)</f>
        <v>#N/A</v>
      </c>
      <c r="D48" s="660" t="s">
        <v>642</v>
      </c>
      <c r="E48" s="660" t="s">
        <v>131</v>
      </c>
      <c r="F48" s="474" t="s">
        <v>130</v>
      </c>
      <c r="G48" s="475"/>
    </row>
    <row r="49" spans="1:20" ht="43.5" hidden="1" customHeight="1">
      <c r="A49" s="535" t="e">
        <f>INDEX(発注者入力シート!$B$29:$G$38,MATCH(発注者入力シート!N12,発注者入力シート!$C$29:$C$38,0),5)</f>
        <v>#N/A</v>
      </c>
      <c r="B49" s="536" t="s">
        <v>239</v>
      </c>
      <c r="C49" s="534" t="e">
        <f>INDEX(発注者入力シート!$B$29:$G$38,MATCH(発注者入力シート!N12,発注者入力シート!$C$29:$C$38,0),6)</f>
        <v>#N/A</v>
      </c>
      <c r="D49" s="660"/>
      <c r="E49" s="660"/>
      <c r="F49" s="474" t="s">
        <v>133</v>
      </c>
      <c r="G49" s="475"/>
    </row>
    <row r="50" spans="1:20" ht="43.5" customHeight="1">
      <c r="A50" s="535" t="str">
        <f>INDEX(発注者入力シート!$B$29:$G$38,MATCH(発注者入力シート!N13,発注者入力シート!$C$29:$C$38,0),5)</f>
        <v>（２）</v>
      </c>
      <c r="B50" s="536" t="s">
        <v>239</v>
      </c>
      <c r="C50" s="534" t="str">
        <f>INDEX(発注者入力シート!$B$29:$G$38,MATCH(発注者入力シート!N13,発注者入力シート!$C$29:$C$38,0),6)</f>
        <v>⑥</v>
      </c>
      <c r="D50" s="660"/>
      <c r="E50" s="660"/>
      <c r="F50" s="474" t="s">
        <v>132</v>
      </c>
      <c r="G50" s="475"/>
    </row>
    <row r="51" spans="1:20" ht="43.5" hidden="1" customHeight="1">
      <c r="A51" s="535" t="e">
        <f>INDEX(発注者入力シート!$B$29:$G$38,MATCH(発注者入力シート!N16,発注者入力シート!$C$29:$C$38,0),5)</f>
        <v>#N/A</v>
      </c>
      <c r="B51" s="536" t="s">
        <v>239</v>
      </c>
      <c r="C51" s="534" t="e">
        <f>INDEX(発注者入力シート!$B$29:$G$38,MATCH(発注者入力シート!N16,発注者入力シート!$C$29:$C$38,0),6)</f>
        <v>#N/A</v>
      </c>
      <c r="D51" s="52" t="s">
        <v>642</v>
      </c>
      <c r="E51" s="52" t="s">
        <v>134</v>
      </c>
      <c r="F51" s="475"/>
      <c r="G51" s="475"/>
      <c r="T51" s="11"/>
    </row>
    <row r="52" spans="1:20" ht="43.5" hidden="1" customHeight="1">
      <c r="A52" s="535" t="e">
        <f>INDEX(発注者入力シート!$B$29:$G$38,MATCH(発注者入力シート!N17,発注者入力シート!$C$29:$C$38,0),5)</f>
        <v>#N/A</v>
      </c>
      <c r="B52" s="536" t="s">
        <v>239</v>
      </c>
      <c r="C52" s="534" t="e">
        <f>INDEX(発注者入力シート!$B$29:$G$38,MATCH(発注者入力シート!N17,発注者入力シート!$C$29:$C$38,0),6)</f>
        <v>#N/A</v>
      </c>
      <c r="D52" s="52" t="s">
        <v>642</v>
      </c>
      <c r="E52" s="52" t="s">
        <v>480</v>
      </c>
      <c r="F52" s="474" t="s">
        <v>127</v>
      </c>
      <c r="G52" s="474" t="e">
        <f>IF(#REF!="","",#REF!)</f>
        <v>#REF!</v>
      </c>
    </row>
    <row r="53" spans="1:20" ht="43.5" hidden="1" customHeight="1">
      <c r="A53" s="535" t="e">
        <f>INDEX(発注者入力シート!$B$29:$G$38,MATCH(発注者入力シート!N19,発注者入力シート!$C$29:$C$38,0),5)</f>
        <v>#N/A</v>
      </c>
      <c r="B53" s="536" t="s">
        <v>239</v>
      </c>
      <c r="C53" s="534" t="e">
        <f>INDEX(発注者入力シート!$B$29:$G$38,MATCH(発注者入力シート!N19,発注者入力シート!$C$29:$C$38,0),6)</f>
        <v>#N/A</v>
      </c>
      <c r="D53" s="67" t="s">
        <v>642</v>
      </c>
      <c r="E53" s="67" t="s">
        <v>308</v>
      </c>
      <c r="F53" s="474" t="s">
        <v>127</v>
      </c>
      <c r="G53" s="474" t="e">
        <f>IF(#REF!="","",#REF!)</f>
        <v>#REF!</v>
      </c>
    </row>
    <row r="54" spans="1:20" ht="43.5" hidden="1" customHeight="1">
      <c r="A54" s="535" t="e">
        <f>INDEX(発注者入力シート!$B$29:$G$38,MATCH(発注者入力シート!N20,発注者入力シート!$C$29:$C$38,0),5)</f>
        <v>#N/A</v>
      </c>
      <c r="B54" s="536" t="s">
        <v>239</v>
      </c>
      <c r="C54" s="534" t="e">
        <f>INDEX(発注者入力シート!$B$29:$G$38,MATCH(発注者入力シート!N20,発注者入力シート!$C$29:$C$38,0),6)</f>
        <v>#N/A</v>
      </c>
      <c r="D54" s="67" t="s">
        <v>642</v>
      </c>
      <c r="E54" s="67" t="s">
        <v>529</v>
      </c>
      <c r="F54" s="474" t="s">
        <v>127</v>
      </c>
      <c r="G54" s="474" t="e">
        <f>IF(#REF!="","",#REF!)</f>
        <v>#REF!</v>
      </c>
    </row>
    <row r="55" spans="1:20" ht="43.5" hidden="1" customHeight="1">
      <c r="A55" s="535" t="e">
        <f>INDEX(発注者入力シート!$B$29:$G$38,MATCH(発注者入力シート!N20,発注者入力シート!$C$29:$C$38,0),5)</f>
        <v>#N/A</v>
      </c>
      <c r="B55" s="536" t="s">
        <v>239</v>
      </c>
      <c r="C55" s="534" t="e">
        <f>INDEX(発注者入力シート!$B$29:$G$38,MATCH(発注者入力シート!N20,発注者入力シート!$C$29:$C$38,0),6)</f>
        <v>#N/A</v>
      </c>
      <c r="D55" s="440" t="s">
        <v>642</v>
      </c>
      <c r="E55" s="440" t="s">
        <v>533</v>
      </c>
      <c r="F55" s="474" t="s">
        <v>127</v>
      </c>
      <c r="G55" s="474" t="e">
        <f>IF(#REF!="","",#REF!)</f>
        <v>#REF!</v>
      </c>
    </row>
    <row r="56" spans="1:20" ht="43.5" hidden="1" customHeight="1">
      <c r="A56" s="535" t="e">
        <f>INDEX(発注者入力シート!$B$29:$G$38,MATCH(発注者入力シート!N22,発注者入力シート!$C$29:$C$38,0),5)</f>
        <v>#N/A</v>
      </c>
      <c r="B56" s="536" t="s">
        <v>239</v>
      </c>
      <c r="C56" s="534" t="e">
        <f>INDEX(発注者入力シート!$B$29:$G$38,MATCH(発注者入力シート!N22,発注者入力シート!$C$29:$C$38,0),6)</f>
        <v>#N/A</v>
      </c>
      <c r="D56" s="67" t="s">
        <v>642</v>
      </c>
      <c r="E56" s="67" t="s">
        <v>310</v>
      </c>
      <c r="F56" s="474" t="s">
        <v>127</v>
      </c>
      <c r="G56" s="474" t="e">
        <f>IF(#REF!="","",#REF!)</f>
        <v>#REF!</v>
      </c>
    </row>
    <row r="57" spans="1:20" ht="43.5" hidden="1" customHeight="1">
      <c r="A57" s="535" t="e">
        <f>INDEX(発注者入力シート!$B$29:$G$38,MATCH(発注者入力シート!N24,発注者入力シート!$C$29:$C$38,0),5)</f>
        <v>#N/A</v>
      </c>
      <c r="B57" s="536" t="s">
        <v>239</v>
      </c>
      <c r="C57" s="534" t="e">
        <f>INDEX(発注者入力シート!$B$29:$G$38,MATCH(発注者入力シート!N24,発注者入力シート!$C$29:$C$38,0),6)</f>
        <v>#N/A</v>
      </c>
      <c r="D57" s="397" t="s">
        <v>642</v>
      </c>
      <c r="E57" s="397" t="s">
        <v>621</v>
      </c>
      <c r="F57" s="474" t="s">
        <v>127</v>
      </c>
      <c r="G57" s="474" t="e">
        <f>IF(#REF!="","",#REF!)</f>
        <v>#REF!</v>
      </c>
    </row>
    <row r="58" spans="1:20" ht="43.5" hidden="1" customHeight="1">
      <c r="A58" s="535" t="e">
        <f>INDEX(発注者入力シート!$B$29:$G$38,MATCH(発注者入力シート!N25,発注者入力シート!$C$29:$C$38,0),5)</f>
        <v>#N/A</v>
      </c>
      <c r="B58" s="536" t="s">
        <v>239</v>
      </c>
      <c r="C58" s="534" t="e">
        <f>INDEX(発注者入力シート!$B$29:$G$38,MATCH(発注者入力シート!N25,発注者入力シート!$C$29:$C$38,0),6)</f>
        <v>#N/A</v>
      </c>
      <c r="D58" s="531" t="s">
        <v>642</v>
      </c>
      <c r="E58" s="531" t="s">
        <v>633</v>
      </c>
      <c r="F58" s="474" t="s">
        <v>127</v>
      </c>
      <c r="G58" s="474" t="e">
        <f>IF(#REF!="","",#REF!)</f>
        <v>#REF!</v>
      </c>
    </row>
    <row r="59" spans="1:20" ht="43.5" hidden="1" customHeight="1">
      <c r="A59" s="535" t="e">
        <f>INDEX(発注者入力シート!$B$29:$G$38,MATCH(発注者入力シート!N23,発注者入力シート!$C$29:$C$38,0),5)</f>
        <v>#N/A</v>
      </c>
      <c r="B59" s="536" t="s">
        <v>239</v>
      </c>
      <c r="C59" s="534" t="e">
        <f>INDEX(発注者入力シート!$B$29:$G$38,MATCH(発注者入力シート!N23,発注者入力シート!$C$29:$C$38,0),6)</f>
        <v>#N/A</v>
      </c>
      <c r="D59" s="654" t="s">
        <v>642</v>
      </c>
      <c r="E59" s="654" t="s">
        <v>638</v>
      </c>
      <c r="F59" s="474" t="s">
        <v>127</v>
      </c>
      <c r="G59" s="474" t="e">
        <f>IF(#REF!="","",#REF!)</f>
        <v>#REF!</v>
      </c>
    </row>
    <row r="60" spans="1:20" ht="43.5" hidden="1" customHeight="1">
      <c r="A60" s="535" t="e">
        <f>A59</f>
        <v>#N/A</v>
      </c>
      <c r="B60" s="536" t="s">
        <v>239</v>
      </c>
      <c r="C60" s="534" t="e">
        <f>C59</f>
        <v>#N/A</v>
      </c>
      <c r="D60" s="655"/>
      <c r="E60" s="655"/>
      <c r="F60" s="474" t="s">
        <v>380</v>
      </c>
      <c r="G60" s="474" t="e">
        <f>IF(#REF!="","",#REF!)</f>
        <v>#REF!</v>
      </c>
    </row>
    <row r="61" spans="1:20" ht="43.5" hidden="1" customHeight="1">
      <c r="A61" s="538" t="e">
        <f>INDEX(発注者入力シート!$B$29:$G$38,MATCH(発注者入力シート!N27,発注者入力シート!$C$29:$C$38,0),5)</f>
        <v>#N/A</v>
      </c>
      <c r="B61" s="539" t="s">
        <v>239</v>
      </c>
      <c r="C61" s="540" t="e">
        <f>INDEX(発注者入力シート!$B$29:$G$38,MATCH(発注者入力シート!N27,発注者入力シート!$C$29:$C$38,0),6)</f>
        <v>#N/A</v>
      </c>
      <c r="D61" s="537" t="s">
        <v>642</v>
      </c>
      <c r="E61" s="537" t="s">
        <v>640</v>
      </c>
      <c r="F61" s="474" t="s">
        <v>127</v>
      </c>
      <c r="G61" s="474" t="e">
        <f>IF(#REF!="","",#REF!)</f>
        <v>#REF!</v>
      </c>
    </row>
    <row r="62" spans="1:20" ht="43.5" hidden="1" customHeight="1">
      <c r="A62" s="535" t="e">
        <f>INDEX(発注者入力シート!$B$29:$G$38,MATCH(発注者入力シート!N26,発注者入力シート!$C$29:$C$38,0),5)</f>
        <v>#N/A</v>
      </c>
      <c r="B62" s="536" t="s">
        <v>239</v>
      </c>
      <c r="C62" s="534" t="e">
        <f>INDEX(発注者入力シート!$B$29:$G$38,MATCH(発注者入力シート!N26,発注者入力シート!$C$29:$C$38,0),6)</f>
        <v>#N/A</v>
      </c>
      <c r="D62" s="654" t="s">
        <v>642</v>
      </c>
      <c r="E62" s="654" t="s">
        <v>639</v>
      </c>
      <c r="F62" s="474" t="s">
        <v>127</v>
      </c>
      <c r="G62" s="474" t="e">
        <f>IF(#REF!="","",#REF!)</f>
        <v>#REF!</v>
      </c>
    </row>
    <row r="63" spans="1:20" ht="43.5" hidden="1" customHeight="1">
      <c r="A63" s="535" t="e">
        <f>A62</f>
        <v>#N/A</v>
      </c>
      <c r="B63" s="536" t="s">
        <v>239</v>
      </c>
      <c r="C63" s="534" t="e">
        <f>C62</f>
        <v>#N/A</v>
      </c>
      <c r="D63" s="655"/>
      <c r="E63" s="655"/>
      <c r="F63" s="474" t="s">
        <v>637</v>
      </c>
      <c r="G63" s="474" t="e">
        <f>IF(#REF!="","",#REF!)</f>
        <v>#REF!</v>
      </c>
    </row>
    <row r="64" spans="1:20" ht="43.5" hidden="1" customHeight="1">
      <c r="A64" s="535" t="e">
        <f>INDEX(発注者入力シート!$B$39:$G$40,MATCH(発注者入力シート!O6,発注者入力シート!$C$39:$C$40,0),5)</f>
        <v>#N/A</v>
      </c>
      <c r="B64" s="536" t="s">
        <v>239</v>
      </c>
      <c r="C64" s="534" t="e">
        <f>INDEX(発注者入力シート!$B$39:$G$40,MATCH(発注者入力シート!O6,発注者入力シート!$C$39:$C$40,0),6)</f>
        <v>#N/A</v>
      </c>
      <c r="D64" s="648" t="s">
        <v>92</v>
      </c>
      <c r="E64" s="657" t="s">
        <v>135</v>
      </c>
      <c r="F64" s="474" t="s">
        <v>139</v>
      </c>
      <c r="G64" s="474" t="e">
        <f>IF(#REF!="","",#REF!)</f>
        <v>#REF!</v>
      </c>
    </row>
    <row r="65" spans="1:7" ht="43.5" hidden="1" customHeight="1">
      <c r="A65" s="535" t="e">
        <f>A64</f>
        <v>#N/A</v>
      </c>
      <c r="B65" s="536" t="s">
        <v>239</v>
      </c>
      <c r="C65" s="534" t="e">
        <f>C64</f>
        <v>#N/A</v>
      </c>
      <c r="D65" s="650"/>
      <c r="E65" s="658"/>
      <c r="F65" s="474" t="s">
        <v>136</v>
      </c>
      <c r="G65" s="474" t="e">
        <f>IF(#REF!="","",#REF!)</f>
        <v>#REF!</v>
      </c>
    </row>
    <row r="66" spans="1:7" ht="43.5" hidden="1" customHeight="1">
      <c r="A66" s="535" t="e">
        <f>A65</f>
        <v>#N/A</v>
      </c>
      <c r="B66" s="536" t="s">
        <v>239</v>
      </c>
      <c r="C66" s="534" t="e">
        <f>C65</f>
        <v>#N/A</v>
      </c>
      <c r="D66" s="650"/>
      <c r="E66" s="658"/>
      <c r="F66" s="474" t="s">
        <v>57</v>
      </c>
      <c r="G66" s="474" t="e">
        <f>IF(#REF!="","",#REF!)</f>
        <v>#REF!</v>
      </c>
    </row>
    <row r="67" spans="1:7" ht="43.5" hidden="1" customHeight="1">
      <c r="A67" s="535" t="e">
        <f>A66</f>
        <v>#N/A</v>
      </c>
      <c r="B67" s="536" t="s">
        <v>239</v>
      </c>
      <c r="C67" s="534" t="e">
        <f>C66</f>
        <v>#N/A</v>
      </c>
      <c r="D67" s="649"/>
      <c r="E67" s="659"/>
      <c r="F67" s="474" t="s">
        <v>118</v>
      </c>
      <c r="G67" s="474" t="e">
        <f>IF(#REF!="","",#REF!)</f>
        <v>#REF!</v>
      </c>
    </row>
    <row r="68" spans="1:7" ht="43.5" hidden="1" customHeight="1">
      <c r="A68" s="535" t="e">
        <f>INDEX(発注者入力シート!$B$39:$G$40,MATCH(発注者入力シート!O7,発注者入力シート!$C$39:$C$40,0),5)</f>
        <v>#N/A</v>
      </c>
      <c r="B68" s="536" t="s">
        <v>239</v>
      </c>
      <c r="C68" s="534" t="e">
        <f>INDEX(発注者入力シート!$B$39:$G$40,MATCH(発注者入力シート!O7,発注者入力シート!$C$39:$C$40,0),6)</f>
        <v>#N/A</v>
      </c>
      <c r="D68" s="660" t="s">
        <v>92</v>
      </c>
      <c r="E68" s="654" t="s">
        <v>137</v>
      </c>
      <c r="F68" s="474" t="s">
        <v>127</v>
      </c>
      <c r="G68" s="474" t="e">
        <f>IF(#REF!="","",#REF!)</f>
        <v>#REF!</v>
      </c>
    </row>
    <row r="69" spans="1:7" ht="43.5" hidden="1" customHeight="1">
      <c r="A69" s="535" t="e">
        <f>A68</f>
        <v>#N/A</v>
      </c>
      <c r="B69" s="536" t="s">
        <v>239</v>
      </c>
      <c r="C69" s="534" t="e">
        <f>C68</f>
        <v>#N/A</v>
      </c>
      <c r="D69" s="660"/>
      <c r="E69" s="655"/>
      <c r="F69" s="474" t="s">
        <v>380</v>
      </c>
      <c r="G69" s="474" t="e">
        <f>IF(#REF!="","",#REF!)</f>
        <v>#REF!</v>
      </c>
    </row>
    <row r="70" spans="1:7" ht="40.5" hidden="1" customHeight="1">
      <c r="A70" s="535" t="e">
        <f>INDEX(発注者入力シート!$B$39:$G$40,MATCH(発注者入力シート!O8,発注者入力シート!$C$39:$C$40,0),5)</f>
        <v>#N/A</v>
      </c>
      <c r="B70" s="536" t="s">
        <v>239</v>
      </c>
      <c r="C70" s="534" t="e">
        <f>INDEX(発注者入力シート!$B$39:$G$40,MATCH(発注者入力シート!O8,発注者入力シート!$C$39:$C$40,0),6)</f>
        <v>#N/A</v>
      </c>
      <c r="D70" s="52" t="s">
        <v>293</v>
      </c>
      <c r="E70" s="27" t="s">
        <v>236</v>
      </c>
      <c r="F70" s="474" t="s">
        <v>127</v>
      </c>
      <c r="G70" s="547" t="e">
        <f>IF(#REF!="","",#REF!)</f>
        <v>#REF!</v>
      </c>
    </row>
    <row r="71" spans="1:7" ht="34.5" hidden="1" customHeight="1">
      <c r="A71" s="535" t="e">
        <f>INDEX(発注者入力シート!$B$39:$G$40,MATCH(発注者入力シート!O9,発注者入力シート!$C$39:$C$40,0),5)</f>
        <v>#N/A</v>
      </c>
      <c r="B71" s="536" t="s">
        <v>239</v>
      </c>
      <c r="C71" s="534" t="e">
        <f>INDEX(発注者入力シート!$B$39:$G$40,MATCH(発注者入力シート!O9,発注者入力シート!$C$39:$C$40,0),6)</f>
        <v>#N/A</v>
      </c>
      <c r="D71" s="52" t="s">
        <v>293</v>
      </c>
      <c r="E71" s="27" t="s">
        <v>237</v>
      </c>
      <c r="F71" s="474" t="s">
        <v>127</v>
      </c>
      <c r="G71" s="476" t="e">
        <f>IF(#REF!="","",#REF!)</f>
        <v>#REF!</v>
      </c>
    </row>
  </sheetData>
  <mergeCells count="40">
    <mergeCell ref="D29:D32"/>
    <mergeCell ref="E29:E32"/>
    <mergeCell ref="D33:D35"/>
    <mergeCell ref="E33:E35"/>
    <mergeCell ref="D64:D67"/>
    <mergeCell ref="E64:E67"/>
    <mergeCell ref="D68:D69"/>
    <mergeCell ref="E68:E69"/>
    <mergeCell ref="E48:E50"/>
    <mergeCell ref="D48:D50"/>
    <mergeCell ref="E36:E39"/>
    <mergeCell ref="E44:E45"/>
    <mergeCell ref="D46:D47"/>
    <mergeCell ref="E46:E47"/>
    <mergeCell ref="D42:D43"/>
    <mergeCell ref="E42:E43"/>
    <mergeCell ref="D44:D45"/>
    <mergeCell ref="D36:D39"/>
    <mergeCell ref="D59:D60"/>
    <mergeCell ref="E59:E60"/>
    <mergeCell ref="D62:D63"/>
    <mergeCell ref="E62:E63"/>
    <mergeCell ref="D18:D21"/>
    <mergeCell ref="E18:E21"/>
    <mergeCell ref="D22:D24"/>
    <mergeCell ref="E22:E24"/>
    <mergeCell ref="D14:D17"/>
    <mergeCell ref="E14:E17"/>
    <mergeCell ref="D8:D9"/>
    <mergeCell ref="D10:D11"/>
    <mergeCell ref="D12:D13"/>
    <mergeCell ref="E6:E7"/>
    <mergeCell ref="E8:E9"/>
    <mergeCell ref="E10:E11"/>
    <mergeCell ref="E12:E13"/>
    <mergeCell ref="A2:D2"/>
    <mergeCell ref="A1:D1"/>
    <mergeCell ref="E2:G2"/>
    <mergeCell ref="A5:C5"/>
    <mergeCell ref="D6:D7"/>
  </mergeCells>
  <phoneticPr fontId="2"/>
  <pageMargins left="0.59055118110236227" right="0.19685039370078741" top="0.39370078740157483" bottom="0.39370078740157483"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1:T65"/>
  <sheetViews>
    <sheetView view="pageBreakPreview" zoomScaleNormal="100" zoomScaleSheetLayoutView="100" workbookViewId="0">
      <selection activeCell="P43" sqref="P43"/>
    </sheetView>
  </sheetViews>
  <sheetFormatPr defaultColWidth="9" defaultRowHeight="13.5"/>
  <cols>
    <col min="1" max="17" width="5.125" style="4" customWidth="1"/>
    <col min="18" max="16384" width="9" style="4"/>
  </cols>
  <sheetData>
    <row r="1" spans="1:20" ht="15.75" customHeight="1">
      <c r="A1" s="2" t="s">
        <v>151</v>
      </c>
      <c r="B1" s="68">
        <v>1</v>
      </c>
      <c r="C1" s="69"/>
      <c r="D1" s="69"/>
      <c r="E1" s="69"/>
      <c r="F1" s="69"/>
      <c r="G1" s="69"/>
      <c r="H1" s="69"/>
      <c r="I1" s="69"/>
      <c r="J1" s="69"/>
      <c r="R1" s="123"/>
      <c r="S1" s="4" t="s">
        <v>202</v>
      </c>
    </row>
    <row r="2" spans="1:20" ht="15.75" customHeight="1">
      <c r="B2" s="3"/>
      <c r="C2" s="3"/>
      <c r="D2" s="3"/>
      <c r="E2" s="3"/>
      <c r="F2" s="3"/>
      <c r="G2" s="3"/>
      <c r="H2" s="3"/>
      <c r="I2" s="3"/>
      <c r="J2" s="3"/>
      <c r="K2" s="3"/>
      <c r="L2" s="3"/>
      <c r="M2" s="8" t="s">
        <v>68</v>
      </c>
      <c r="N2" s="668" t="str">
        <f>IF(企業入力シート!C4="","",企業入力シート!C4)</f>
        <v/>
      </c>
      <c r="O2" s="668"/>
      <c r="P2" s="668"/>
      <c r="Q2" s="668"/>
      <c r="R2" s="123"/>
      <c r="S2" s="4" t="s">
        <v>203</v>
      </c>
    </row>
    <row r="3" spans="1:20" ht="15.75" customHeight="1">
      <c r="A3" s="8"/>
      <c r="B3" s="8"/>
      <c r="C3" s="8"/>
      <c r="D3" s="8"/>
      <c r="E3" s="8"/>
      <c r="F3" s="8"/>
      <c r="G3" s="8"/>
      <c r="H3" s="8"/>
      <c r="I3" s="8"/>
      <c r="J3" s="8"/>
      <c r="R3" s="162"/>
      <c r="S3" s="98"/>
      <c r="T3" s="4" t="s">
        <v>204</v>
      </c>
    </row>
    <row r="4" spans="1:20" ht="15.75" customHeight="1">
      <c r="A4" s="667" t="s">
        <v>399</v>
      </c>
      <c r="B4" s="667"/>
      <c r="C4" s="667"/>
      <c r="D4" s="667"/>
      <c r="E4" s="667"/>
      <c r="F4" s="667"/>
      <c r="G4" s="667"/>
      <c r="H4" s="667"/>
      <c r="I4" s="667"/>
      <c r="J4" s="667"/>
      <c r="K4" s="667"/>
      <c r="L4" s="667"/>
      <c r="M4" s="667"/>
      <c r="N4" s="667"/>
      <c r="O4" s="667"/>
      <c r="P4" s="667"/>
      <c r="Q4" s="667"/>
      <c r="R4" s="123"/>
      <c r="S4" s="87"/>
      <c r="T4" s="4" t="s">
        <v>205</v>
      </c>
    </row>
    <row r="5" spans="1:20" ht="15.75" customHeight="1">
      <c r="A5" s="665" t="s">
        <v>21</v>
      </c>
      <c r="B5" s="665"/>
      <c r="C5" s="665"/>
      <c r="D5" s="665"/>
      <c r="E5" s="665"/>
      <c r="F5" s="665"/>
      <c r="G5" s="665"/>
      <c r="H5" s="665"/>
      <c r="I5" s="665"/>
      <c r="J5" s="665"/>
      <c r="K5" s="665"/>
      <c r="L5" s="665"/>
      <c r="M5" s="665"/>
      <c r="N5" s="665"/>
      <c r="O5" s="665"/>
      <c r="P5" s="665"/>
      <c r="Q5" s="665"/>
      <c r="R5" s="123"/>
    </row>
    <row r="6" spans="1:20" ht="15.75" customHeight="1">
      <c r="A6" s="68"/>
      <c r="B6" s="68"/>
      <c r="C6" s="68"/>
      <c r="D6" s="68"/>
      <c r="E6" s="68"/>
      <c r="F6" s="68"/>
      <c r="G6" s="68"/>
      <c r="H6" s="68"/>
      <c r="I6" s="68"/>
      <c r="R6" s="123"/>
      <c r="S6" s="4" t="s">
        <v>206</v>
      </c>
    </row>
    <row r="7" spans="1:20" ht="15.75" customHeight="1">
      <c r="A7" s="2" t="s">
        <v>0</v>
      </c>
      <c r="B7" s="2"/>
      <c r="C7" s="69"/>
      <c r="D7" s="69"/>
      <c r="E7" s="69"/>
      <c r="F7" s="69"/>
      <c r="G7" s="69"/>
      <c r="H7" s="69"/>
      <c r="I7" s="69"/>
      <c r="R7" s="123"/>
      <c r="S7" s="89"/>
      <c r="T7" s="4" t="s">
        <v>207</v>
      </c>
    </row>
    <row r="8" spans="1:20" ht="15.75" customHeight="1">
      <c r="A8" s="663" t="str">
        <f>CONCATENATE("　",企業入力シート!C5,"長","  ","様")</f>
        <v>　〇〇県土整備事務所長  様</v>
      </c>
      <c r="B8" s="663"/>
      <c r="C8" s="663"/>
      <c r="D8" s="663"/>
      <c r="E8" s="663"/>
      <c r="F8" s="663"/>
      <c r="G8" s="663"/>
      <c r="H8" s="69"/>
      <c r="I8" s="69"/>
      <c r="R8" s="123"/>
      <c r="S8" s="90"/>
      <c r="T8" s="4" t="s">
        <v>205</v>
      </c>
    </row>
    <row r="9" spans="1:20" ht="15.75" customHeight="1">
      <c r="A9" s="69"/>
      <c r="B9" s="69"/>
      <c r="C9" s="69"/>
      <c r="D9" s="69"/>
      <c r="E9" s="69"/>
      <c r="F9" s="69"/>
      <c r="G9" s="69"/>
      <c r="H9" s="69"/>
      <c r="I9" s="69"/>
      <c r="R9" s="123"/>
    </row>
    <row r="10" spans="1:20" ht="15.75" customHeight="1">
      <c r="B10" s="2"/>
      <c r="C10" s="2"/>
      <c r="D10" s="2"/>
      <c r="E10" s="2"/>
      <c r="F10" s="2"/>
      <c r="G10" s="2"/>
      <c r="H10" s="542"/>
      <c r="J10" s="670"/>
      <c r="K10" s="670"/>
      <c r="L10" s="670"/>
      <c r="M10" s="670"/>
      <c r="N10" s="99"/>
      <c r="O10" s="99"/>
      <c r="P10" s="99"/>
      <c r="Q10" s="99"/>
      <c r="R10" s="162"/>
      <c r="S10" s="100" t="s">
        <v>208</v>
      </c>
    </row>
    <row r="11" spans="1:20" ht="15.75" customHeight="1">
      <c r="B11" s="2"/>
      <c r="C11" s="2"/>
      <c r="D11" s="2"/>
      <c r="E11" s="2"/>
      <c r="F11" s="2"/>
      <c r="G11" s="2"/>
      <c r="H11" s="542" t="s">
        <v>630</v>
      </c>
      <c r="J11" s="669" t="str">
        <f>IF(企業入力シート!C6="","",企業入力シート!C6)</f>
        <v/>
      </c>
      <c r="K11" s="669"/>
      <c r="L11" s="669"/>
      <c r="M11" s="669"/>
      <c r="N11" s="669"/>
      <c r="O11" s="669"/>
      <c r="P11" s="669"/>
      <c r="Q11" s="669"/>
      <c r="R11" s="162"/>
      <c r="S11" s="100" t="s">
        <v>209</v>
      </c>
    </row>
    <row r="12" spans="1:20" ht="15.75" customHeight="1">
      <c r="A12" s="69"/>
      <c r="G12" s="2"/>
      <c r="J12" s="669"/>
      <c r="K12" s="669"/>
      <c r="L12" s="669"/>
      <c r="M12" s="669"/>
      <c r="N12" s="669"/>
      <c r="O12" s="669"/>
      <c r="P12" s="669"/>
      <c r="Q12" s="669"/>
    </row>
    <row r="13" spans="1:20" ht="15.75" customHeight="1">
      <c r="B13" s="8"/>
      <c r="C13" s="8"/>
      <c r="D13" s="8"/>
      <c r="E13" s="8"/>
      <c r="F13" s="8"/>
      <c r="G13" s="2" t="s">
        <v>417</v>
      </c>
      <c r="J13" s="663" t="str">
        <f>IF(企業入力シート!C7="","",企業入力シート!C7)</f>
        <v>〇〇建設</v>
      </c>
      <c r="K13" s="663"/>
      <c r="L13" s="663"/>
      <c r="M13" s="663"/>
      <c r="N13" s="663"/>
      <c r="O13" s="663"/>
      <c r="P13" s="663"/>
      <c r="Q13" s="663"/>
      <c r="R13" s="100"/>
    </row>
    <row r="14" spans="1:20" ht="15.75" customHeight="1">
      <c r="B14" s="69"/>
      <c r="C14" s="69"/>
      <c r="D14" s="69"/>
      <c r="E14" s="69"/>
      <c r="F14" s="69"/>
      <c r="G14" s="2" t="s">
        <v>45</v>
      </c>
      <c r="J14" s="662" t="str">
        <f>IF(企業入力シート!C8="","",企業入力シート!C8)</f>
        <v>〇〇　〇〇</v>
      </c>
      <c r="K14" s="662"/>
      <c r="L14" s="662"/>
      <c r="M14" s="662"/>
      <c r="N14" s="662"/>
      <c r="O14" s="662"/>
      <c r="R14" s="100"/>
    </row>
    <row r="15" spans="1:20" ht="15.75" customHeight="1">
      <c r="B15" s="69"/>
      <c r="C15" s="69"/>
      <c r="D15" s="69"/>
      <c r="E15" s="69"/>
      <c r="F15" s="69"/>
      <c r="G15" s="69"/>
      <c r="H15" s="2"/>
      <c r="J15" s="69"/>
      <c r="K15" s="2"/>
      <c r="L15" s="69"/>
    </row>
    <row r="16" spans="1:20" ht="15.75" customHeight="1">
      <c r="A16" s="69"/>
    </row>
    <row r="17" spans="1:18" ht="13.5" customHeight="1">
      <c r="A17" s="664" t="str">
        <f>CONCATENATE("　","令和",(YEAR(発注者入力シート!C7)-2018),"年",MONTH(発注者入力シート!C7),"月",DAY(発注者入力シート!C7),"以降に入札公告を行う工事の総合評価評価項目の技術資料を提出します。")</f>
        <v>　令和7年8月1以降に入札公告を行う工事の総合評価評価項目の技術資料を提出します。</v>
      </c>
      <c r="B17" s="664"/>
      <c r="C17" s="664"/>
      <c r="D17" s="664"/>
      <c r="E17" s="664"/>
      <c r="F17" s="664"/>
      <c r="G17" s="664"/>
      <c r="H17" s="664"/>
      <c r="I17" s="664"/>
      <c r="J17" s="664"/>
      <c r="K17" s="664"/>
      <c r="L17" s="664"/>
      <c r="M17" s="664"/>
      <c r="N17" s="664"/>
      <c r="O17" s="664"/>
      <c r="P17" s="664"/>
      <c r="Q17" s="664"/>
    </row>
    <row r="18" spans="1:18">
      <c r="A18" s="664"/>
      <c r="B18" s="664"/>
      <c r="C18" s="664"/>
      <c r="D18" s="664"/>
      <c r="E18" s="664"/>
      <c r="F18" s="664"/>
      <c r="G18" s="664"/>
      <c r="H18" s="664"/>
      <c r="I18" s="664"/>
      <c r="J18" s="664"/>
      <c r="K18" s="664"/>
      <c r="L18" s="664"/>
      <c r="M18" s="664"/>
      <c r="N18" s="664"/>
      <c r="O18" s="664"/>
      <c r="P18" s="664"/>
      <c r="Q18" s="664"/>
      <c r="R18" s="101"/>
    </row>
    <row r="19" spans="1:18" ht="15.75" customHeight="1">
      <c r="A19" s="69"/>
    </row>
    <row r="20" spans="1:18" ht="15.75" customHeight="1">
      <c r="A20" s="2" t="s">
        <v>1</v>
      </c>
      <c r="B20" s="2"/>
      <c r="C20" s="671" t="str">
        <f>発注者入力シート!C10</f>
        <v>令和７年度 島根県総合評価方式 評価項目 事前審査申請</v>
      </c>
      <c r="D20" s="671"/>
      <c r="E20" s="671"/>
      <c r="F20" s="671"/>
      <c r="G20" s="671"/>
      <c r="H20" s="671"/>
      <c r="I20" s="671"/>
      <c r="J20" s="671"/>
      <c r="K20" s="671"/>
      <c r="L20" s="671"/>
      <c r="M20" s="671"/>
      <c r="N20" s="671"/>
      <c r="O20" s="671"/>
      <c r="P20" s="671"/>
      <c r="Q20" s="671"/>
    </row>
    <row r="21" spans="1:18" ht="15.75" customHeight="1">
      <c r="A21" s="69"/>
      <c r="F21" s="204"/>
      <c r="I21" s="3"/>
      <c r="J21" s="3"/>
      <c r="K21" s="3"/>
      <c r="L21" s="3"/>
    </row>
    <row r="22" spans="1:18" ht="15.75" customHeight="1">
      <c r="A22" s="2" t="s">
        <v>440</v>
      </c>
      <c r="B22" s="2"/>
      <c r="C22" s="2"/>
      <c r="D22" s="2"/>
      <c r="E22" s="2"/>
      <c r="F22" s="2"/>
      <c r="G22" s="2"/>
      <c r="H22" s="2"/>
      <c r="I22" s="2"/>
    </row>
    <row r="23" spans="1:18">
      <c r="A23" s="666" t="str">
        <f>INDEX(発注者入力シート!$L$40:$O$85,MATCH("２",発注者入力シート!$L$40:$L$85,0),4)</f>
        <v>　○企業の工事成績評定点　（様式-２-１、様式-２-２）</v>
      </c>
      <c r="B23" s="666"/>
      <c r="C23" s="666"/>
      <c r="D23" s="666"/>
      <c r="E23" s="666"/>
      <c r="F23" s="666"/>
      <c r="G23" s="666"/>
      <c r="H23" s="666"/>
      <c r="I23" s="666"/>
      <c r="J23" s="666"/>
      <c r="K23" s="666"/>
      <c r="L23" s="666"/>
      <c r="M23" s="666"/>
      <c r="N23" s="666"/>
      <c r="O23" s="666"/>
      <c r="P23" s="666"/>
      <c r="Q23" s="666"/>
    </row>
    <row r="24" spans="1:18" ht="13.5" customHeight="1">
      <c r="A24" s="666" t="str">
        <f>INDEX(発注者入力シート!$L$40:$O$85,MATCH("３",発注者入力シート!$L$40:$L$85,0),4)</f>
        <v>　○防災協定の締結実績　（様式-３）</v>
      </c>
      <c r="B24" s="666"/>
      <c r="C24" s="666"/>
      <c r="D24" s="666"/>
      <c r="E24" s="666"/>
      <c r="F24" s="666"/>
      <c r="G24" s="666"/>
      <c r="H24" s="666"/>
      <c r="I24" s="666"/>
      <c r="J24" s="666"/>
      <c r="K24" s="666"/>
      <c r="L24" s="666"/>
      <c r="M24" s="666"/>
      <c r="N24" s="666"/>
      <c r="O24" s="666"/>
      <c r="P24" s="666"/>
      <c r="Q24" s="666"/>
    </row>
    <row r="25" spans="1:18" ht="13.5" customHeight="1">
      <c r="A25" s="666" t="str">
        <f>INDEX(発注者入力シート!$L$40:$O$85,MATCH("４",発注者入力シート!$L$40:$L$85,0),4)</f>
        <v>　○家畜伝染病防疫協定の締結実績　（様式-４）</v>
      </c>
      <c r="B25" s="666"/>
      <c r="C25" s="666"/>
      <c r="D25" s="666"/>
      <c r="E25" s="666"/>
      <c r="F25" s="666"/>
      <c r="G25" s="666"/>
      <c r="H25" s="666"/>
      <c r="I25" s="666"/>
      <c r="J25" s="666"/>
      <c r="K25" s="666"/>
      <c r="L25" s="666"/>
      <c r="M25" s="666"/>
      <c r="N25" s="666"/>
      <c r="O25" s="666"/>
      <c r="P25" s="666"/>
      <c r="Q25" s="666"/>
    </row>
    <row r="26" spans="1:18" ht="13.5" customHeight="1">
      <c r="A26" s="666" t="str">
        <f>INDEX(発注者入力シート!$L$40:$O$85,MATCH("５",発注者入力シート!$L$40:$L$85,0),4)</f>
        <v>　○県管理公共土木施設に関する維持管理業務または海岸漂着物の回収業務の契約実績　（様式-５）</v>
      </c>
      <c r="B26" s="666"/>
      <c r="C26" s="666"/>
      <c r="D26" s="666"/>
      <c r="E26" s="666"/>
      <c r="F26" s="666"/>
      <c r="G26" s="666"/>
      <c r="H26" s="666"/>
      <c r="I26" s="666"/>
      <c r="J26" s="666"/>
      <c r="K26" s="666"/>
      <c r="L26" s="666"/>
      <c r="M26" s="666"/>
      <c r="N26" s="666"/>
      <c r="O26" s="666"/>
      <c r="P26" s="666"/>
      <c r="Q26" s="666"/>
    </row>
    <row r="27" spans="1:18" ht="13.5" customHeight="1">
      <c r="A27" s="666" t="str">
        <f>INDEX(発注者入力シート!$L$40:$O$85,MATCH("６",発注者入力シート!$L$40:$L$85,0),4)</f>
        <v>　○県管理道路・空港を含む除雪業務の契約実績　（様式-６）</v>
      </c>
      <c r="B27" s="666"/>
      <c r="C27" s="666"/>
      <c r="D27" s="666"/>
      <c r="E27" s="666"/>
      <c r="F27" s="666"/>
      <c r="G27" s="666"/>
      <c r="H27" s="666"/>
      <c r="I27" s="666"/>
      <c r="J27" s="666"/>
      <c r="K27" s="666"/>
      <c r="L27" s="666"/>
      <c r="M27" s="666"/>
      <c r="N27" s="666"/>
      <c r="O27" s="666"/>
      <c r="P27" s="666"/>
      <c r="Q27" s="666"/>
    </row>
    <row r="28" spans="1:18" ht="13.5" customHeight="1">
      <c r="A28" s="666" t="str">
        <f>INDEX(発注者入力シート!$L$40:$O$85,MATCH("７",発注者入力シート!$L$40:$L$85,0),4)</f>
        <v>　○ボランティア活動等への参加実績　（様式-７）</v>
      </c>
      <c r="B28" s="666"/>
      <c r="C28" s="666"/>
      <c r="D28" s="666"/>
      <c r="E28" s="666"/>
      <c r="F28" s="666"/>
      <c r="G28" s="666"/>
      <c r="H28" s="666"/>
      <c r="I28" s="666"/>
      <c r="J28" s="666"/>
      <c r="K28" s="666"/>
      <c r="L28" s="666"/>
      <c r="M28" s="666"/>
      <c r="N28" s="666"/>
      <c r="O28" s="666"/>
      <c r="P28" s="666"/>
      <c r="Q28" s="666"/>
    </row>
    <row r="29" spans="1:18" ht="13.5" customHeight="1">
      <c r="A29" s="666" t="str">
        <f>INDEX(発注者入力シート!$L$40:$O$85,MATCH("８",発注者入力シート!$L$40:$L$85,0),4)</f>
        <v>　○労働福祉関連の状況(b 育児・介護休業に関する制度)　（様式-８）</v>
      </c>
      <c r="B29" s="666"/>
      <c r="C29" s="666"/>
      <c r="D29" s="666"/>
      <c r="E29" s="666"/>
      <c r="F29" s="666"/>
      <c r="G29" s="666"/>
      <c r="H29" s="666"/>
      <c r="I29" s="666"/>
      <c r="J29" s="666"/>
      <c r="K29" s="666"/>
      <c r="L29" s="666"/>
      <c r="M29" s="666"/>
      <c r="N29" s="666"/>
      <c r="O29" s="666"/>
      <c r="P29" s="666"/>
      <c r="Q29" s="666"/>
    </row>
    <row r="30" spans="1:18" ht="13.5" customHeight="1">
      <c r="A30" s="666" t="str">
        <f>INDEX(発注者入力シート!$L$40:$O$85,MATCH("９",発注者入力シート!$L$40:$L$85,0),4)</f>
        <v>　○育児・介護休業に関する制度　チェック表　（様式-９）</v>
      </c>
      <c r="B30" s="666"/>
      <c r="C30" s="666"/>
      <c r="D30" s="666"/>
      <c r="E30" s="666"/>
      <c r="F30" s="666"/>
      <c r="G30" s="666"/>
      <c r="H30" s="666"/>
      <c r="I30" s="666"/>
      <c r="J30" s="666"/>
      <c r="K30" s="666"/>
      <c r="L30" s="666"/>
      <c r="M30" s="666"/>
      <c r="N30" s="666"/>
      <c r="O30" s="666"/>
      <c r="P30" s="666"/>
      <c r="Q30" s="666"/>
    </row>
    <row r="31" spans="1:18" hidden="1">
      <c r="A31" s="666" t="e">
        <f>INDEX(発注者入力シート!$L$40:$O$85,MATCH("１０",発注者入力シート!$L$40:$L$85,0),4)</f>
        <v>#N/A</v>
      </c>
      <c r="B31" s="666"/>
      <c r="C31" s="666"/>
      <c r="D31" s="666"/>
      <c r="E31" s="666"/>
      <c r="F31" s="666"/>
      <c r="G31" s="666"/>
      <c r="H31" s="666"/>
      <c r="I31" s="666"/>
      <c r="J31" s="666"/>
      <c r="K31" s="666"/>
      <c r="L31" s="666"/>
      <c r="M31" s="666"/>
      <c r="N31" s="666"/>
      <c r="O31" s="666"/>
      <c r="P31" s="666"/>
      <c r="Q31" s="666"/>
    </row>
    <row r="32" spans="1:18" ht="13.5" hidden="1" customHeight="1">
      <c r="A32" s="666" t="e">
        <f>INDEX(発注者入力シート!$L$40:$O$85,MATCH("１１",発注者入力シート!$L$40:$L$85,0),4)</f>
        <v>#N/A</v>
      </c>
      <c r="B32" s="666"/>
      <c r="C32" s="666"/>
      <c r="D32" s="666"/>
      <c r="E32" s="666"/>
      <c r="F32" s="666"/>
      <c r="G32" s="666"/>
      <c r="H32" s="666"/>
      <c r="I32" s="666"/>
      <c r="J32" s="666"/>
      <c r="K32" s="666"/>
      <c r="L32" s="666"/>
      <c r="M32" s="666"/>
      <c r="N32" s="666"/>
      <c r="O32" s="666"/>
      <c r="P32" s="666"/>
      <c r="Q32" s="666"/>
    </row>
    <row r="33" spans="1:18" hidden="1">
      <c r="A33" s="666" t="e">
        <f>INDEX(発注者入力シート!$L$40:$O$85,MATCH("１２",発注者入力シート!$L$40:$L$85,0),4)</f>
        <v>#N/A</v>
      </c>
      <c r="B33" s="666"/>
      <c r="C33" s="666"/>
      <c r="D33" s="666"/>
      <c r="E33" s="666"/>
      <c r="F33" s="666"/>
      <c r="G33" s="666"/>
      <c r="H33" s="666"/>
      <c r="I33" s="666"/>
      <c r="J33" s="666"/>
      <c r="K33" s="666"/>
      <c r="L33" s="666"/>
      <c r="M33" s="666"/>
      <c r="N33" s="666"/>
      <c r="O33" s="666"/>
      <c r="P33" s="666"/>
      <c r="Q33" s="666"/>
    </row>
    <row r="34" spans="1:18" ht="13.5" hidden="1" customHeight="1">
      <c r="A34" s="666" t="e">
        <f>INDEX(発注者入力シート!$L$40:$O$85,MATCH("１３",発注者入力シート!$L$40:$L$85,0),4)</f>
        <v>#N/A</v>
      </c>
      <c r="B34" s="666"/>
      <c r="C34" s="666"/>
      <c r="D34" s="666"/>
      <c r="E34" s="666"/>
      <c r="F34" s="666"/>
      <c r="G34" s="666"/>
      <c r="H34" s="666"/>
      <c r="I34" s="666"/>
      <c r="J34" s="666"/>
      <c r="K34" s="666"/>
      <c r="L34" s="666"/>
      <c r="M34" s="666"/>
      <c r="N34" s="666"/>
      <c r="O34" s="666"/>
      <c r="P34" s="666"/>
      <c r="Q34" s="666"/>
    </row>
    <row r="35" spans="1:18" ht="13.5" hidden="1" customHeight="1">
      <c r="A35" s="666" t="e">
        <f>INDEX(発注者入力シート!$L$40:$O$85,MATCH("１４",発注者入力シート!$L$40:$L$85,0),4)</f>
        <v>#N/A</v>
      </c>
      <c r="B35" s="666"/>
      <c r="C35" s="666"/>
      <c r="D35" s="666"/>
      <c r="E35" s="666"/>
      <c r="F35" s="666"/>
      <c r="G35" s="666"/>
      <c r="H35" s="666"/>
      <c r="I35" s="666"/>
      <c r="J35" s="666"/>
      <c r="K35" s="666"/>
      <c r="L35" s="666"/>
      <c r="M35" s="666"/>
      <c r="N35" s="666"/>
      <c r="O35" s="666"/>
      <c r="P35" s="666"/>
      <c r="Q35" s="666"/>
    </row>
    <row r="36" spans="1:18" hidden="1">
      <c r="A36" s="666" t="e">
        <f>INDEX(発注者入力シート!$L$40:$O$85,MATCH("１５",発注者入力シート!$L$40:$L$85,0),4)</f>
        <v>#N/A</v>
      </c>
      <c r="B36" s="666"/>
      <c r="C36" s="666"/>
      <c r="D36" s="666"/>
      <c r="E36" s="666"/>
      <c r="F36" s="666"/>
      <c r="G36" s="666"/>
      <c r="H36" s="666"/>
      <c r="I36" s="666"/>
      <c r="J36" s="666"/>
      <c r="K36" s="666"/>
      <c r="L36" s="666"/>
      <c r="M36" s="666"/>
      <c r="N36" s="666"/>
      <c r="O36" s="666"/>
      <c r="P36" s="666"/>
      <c r="Q36" s="666"/>
    </row>
    <row r="37" spans="1:18" hidden="1">
      <c r="A37" s="666" t="e">
        <f>INDEX(発注者入力シート!$L$40:$O$85,MATCH("１６",発注者入力シート!$L$40:$L$85,0),4)</f>
        <v>#N/A</v>
      </c>
      <c r="B37" s="666"/>
      <c r="C37" s="666"/>
      <c r="D37" s="666"/>
      <c r="E37" s="666"/>
      <c r="F37" s="666"/>
      <c r="G37" s="666"/>
      <c r="H37" s="666"/>
      <c r="I37" s="666"/>
      <c r="J37" s="666"/>
      <c r="K37" s="666"/>
      <c r="L37" s="666"/>
      <c r="M37" s="666"/>
      <c r="N37" s="666"/>
      <c r="O37" s="666"/>
      <c r="P37" s="666"/>
      <c r="Q37" s="666"/>
    </row>
    <row r="38" spans="1:18" hidden="1">
      <c r="A38" s="666" t="e">
        <f>INDEX(発注者入力シート!$L$40:$O$85,MATCH("１７",発注者入力シート!$L$40:$L$85,0),4)</f>
        <v>#N/A</v>
      </c>
      <c r="B38" s="666"/>
      <c r="C38" s="666"/>
      <c r="D38" s="666"/>
      <c r="E38" s="666"/>
      <c r="F38" s="666"/>
      <c r="G38" s="666"/>
      <c r="H38" s="666"/>
      <c r="I38" s="666"/>
      <c r="J38" s="666"/>
      <c r="K38" s="666"/>
      <c r="L38" s="666"/>
      <c r="M38" s="666"/>
      <c r="N38" s="666"/>
      <c r="O38" s="666"/>
      <c r="P38" s="666"/>
      <c r="Q38" s="666"/>
    </row>
    <row r="39" spans="1:18" hidden="1">
      <c r="A39" s="666" t="e">
        <f>INDEX(発注者入力シート!$L$40:$O$85,MATCH("１８",発注者入力シート!$L$40:$L$85,0),4)</f>
        <v>#N/A</v>
      </c>
      <c r="B39" s="666"/>
      <c r="C39" s="666"/>
      <c r="D39" s="666"/>
      <c r="E39" s="666"/>
      <c r="F39" s="666"/>
      <c r="G39" s="666"/>
      <c r="H39" s="666"/>
      <c r="I39" s="666"/>
      <c r="J39" s="666"/>
      <c r="K39" s="666"/>
      <c r="L39" s="666"/>
      <c r="M39" s="666"/>
      <c r="N39" s="666"/>
      <c r="O39" s="666"/>
      <c r="P39" s="666"/>
      <c r="Q39" s="666"/>
    </row>
    <row r="40" spans="1:18" hidden="1">
      <c r="A40" s="666" t="e">
        <f>INDEX(発注者入力シート!$L$40:$O$85,MATCH("１９",発注者入力シート!$L$40:$L$85,0),4)</f>
        <v>#N/A</v>
      </c>
      <c r="B40" s="666"/>
      <c r="C40" s="666"/>
      <c r="D40" s="666"/>
      <c r="E40" s="666"/>
      <c r="F40" s="666"/>
      <c r="G40" s="666"/>
      <c r="H40" s="666"/>
      <c r="I40" s="666"/>
      <c r="J40" s="666"/>
      <c r="K40" s="666"/>
      <c r="L40" s="666"/>
      <c r="M40" s="666"/>
      <c r="N40" s="666"/>
      <c r="O40" s="666"/>
      <c r="P40" s="666"/>
      <c r="Q40" s="666"/>
    </row>
    <row r="41" spans="1:18" hidden="1">
      <c r="A41" s="666" t="e">
        <f>INDEX(発注者入力シート!$L$40:$O$85,MATCH("２０",発注者入力シート!$L$40:$L$85,0),4)</f>
        <v>#N/A</v>
      </c>
      <c r="B41" s="666"/>
      <c r="C41" s="666"/>
      <c r="D41" s="666"/>
      <c r="E41" s="666"/>
      <c r="F41" s="666"/>
      <c r="G41" s="666"/>
      <c r="H41" s="666"/>
      <c r="I41" s="666"/>
      <c r="J41" s="666"/>
      <c r="K41" s="666"/>
      <c r="L41" s="666"/>
      <c r="M41" s="666"/>
      <c r="N41" s="666"/>
      <c r="O41" s="666"/>
      <c r="P41" s="666"/>
      <c r="Q41" s="666"/>
    </row>
    <row r="42" spans="1:18" ht="15.75" customHeight="1">
      <c r="A42" s="8"/>
      <c r="B42" s="2"/>
      <c r="C42" s="69"/>
      <c r="D42" s="69"/>
      <c r="E42" s="69"/>
      <c r="F42" s="69"/>
      <c r="G42" s="69"/>
      <c r="H42" s="69"/>
      <c r="I42" s="69"/>
    </row>
    <row r="43" spans="1:18" ht="15.75" customHeight="1">
      <c r="A43" s="69"/>
      <c r="B43" s="69"/>
      <c r="C43" s="69"/>
      <c r="D43" s="69"/>
      <c r="E43" s="69"/>
      <c r="F43" s="2"/>
      <c r="G43" s="69"/>
      <c r="H43" s="69"/>
      <c r="I43" s="69"/>
    </row>
    <row r="44" spans="1:18" ht="15.75" customHeight="1">
      <c r="A44" s="672" t="s">
        <v>2</v>
      </c>
      <c r="B44" s="672"/>
      <c r="C44" s="672"/>
      <c r="D44" s="672"/>
      <c r="E44" s="672"/>
      <c r="F44" s="672"/>
      <c r="G44" s="672"/>
      <c r="H44" s="672"/>
      <c r="I44" s="672"/>
    </row>
    <row r="45" spans="1:18" ht="15.75" customHeight="1">
      <c r="B45" s="2" t="s">
        <v>23</v>
      </c>
      <c r="C45" s="69"/>
      <c r="D45" s="663" t="str">
        <f>IF(企業入力シート!C9="","",企業入力シート!C9)</f>
        <v/>
      </c>
      <c r="E45" s="663"/>
      <c r="F45" s="663"/>
      <c r="G45" s="663"/>
      <c r="H45" s="663"/>
      <c r="I45" s="663"/>
      <c r="J45" s="663"/>
      <c r="K45" s="663"/>
      <c r="R45" s="100"/>
    </row>
    <row r="46" spans="1:18" ht="15.75" customHeight="1">
      <c r="B46" s="2" t="s">
        <v>22</v>
      </c>
      <c r="C46" s="69"/>
      <c r="D46" s="663" t="str">
        <f>IF(企業入力シート!C10="","",企業入力シート!C10)</f>
        <v/>
      </c>
      <c r="E46" s="663"/>
      <c r="F46" s="663"/>
      <c r="G46" s="663"/>
      <c r="H46" s="663"/>
      <c r="I46" s="663"/>
      <c r="J46" s="663"/>
      <c r="K46" s="663"/>
      <c r="R46" s="100"/>
    </row>
    <row r="47" spans="1:18" ht="15.75" customHeight="1">
      <c r="B47" s="3" t="s">
        <v>24</v>
      </c>
      <c r="C47" s="69"/>
      <c r="D47" s="663" t="str">
        <f>IF(企業入力シート!C11="","",企業入力シート!C11)</f>
        <v/>
      </c>
      <c r="E47" s="663"/>
      <c r="F47" s="663"/>
      <c r="G47" s="663"/>
      <c r="H47" s="663"/>
      <c r="I47" s="663"/>
      <c r="J47" s="663"/>
      <c r="K47" s="663"/>
      <c r="R47" s="100"/>
    </row>
    <row r="48" spans="1:18" ht="15.75" customHeight="1">
      <c r="B48" s="2" t="s">
        <v>25</v>
      </c>
      <c r="C48" s="69"/>
      <c r="D48" s="663" t="str">
        <f>IF(企業入力シート!C12="","",企業入力シート!C12)</f>
        <v/>
      </c>
      <c r="E48" s="663"/>
      <c r="F48" s="663"/>
      <c r="G48" s="663"/>
      <c r="H48" s="663"/>
      <c r="I48" s="663"/>
      <c r="J48" s="663"/>
      <c r="K48" s="663"/>
      <c r="R48" s="100"/>
    </row>
    <row r="49" spans="1:18" ht="15.75" customHeight="1">
      <c r="B49" s="2" t="s">
        <v>26</v>
      </c>
      <c r="D49" s="663" t="str">
        <f>IF(企業入力シート!C13="","",企業入力シート!C13)</f>
        <v/>
      </c>
      <c r="E49" s="663"/>
      <c r="F49" s="663"/>
      <c r="G49" s="663"/>
      <c r="H49" s="663"/>
      <c r="I49" s="663"/>
      <c r="J49" s="663"/>
      <c r="K49" s="663"/>
      <c r="R49" s="100"/>
    </row>
    <row r="50" spans="1:18" ht="15.75" customHeight="1">
      <c r="A50" s="123"/>
      <c r="B50" s="136"/>
      <c r="C50" s="123"/>
      <c r="D50" s="136"/>
      <c r="E50" s="136"/>
      <c r="F50" s="136"/>
      <c r="G50" s="136"/>
      <c r="H50" s="136"/>
      <c r="I50" s="136"/>
      <c r="J50" s="136"/>
      <c r="K50" s="136"/>
      <c r="L50" s="123"/>
      <c r="M50" s="123"/>
      <c r="N50" s="123"/>
      <c r="O50" s="123"/>
      <c r="P50" s="123"/>
      <c r="Q50" s="123"/>
      <c r="R50" s="100"/>
    </row>
    <row r="51" spans="1:18" ht="15.75" customHeight="1">
      <c r="A51" s="123"/>
      <c r="B51" s="136"/>
      <c r="C51" s="123"/>
      <c r="D51" s="136"/>
      <c r="E51" s="136"/>
      <c r="F51" s="136"/>
      <c r="G51" s="136"/>
      <c r="H51" s="136"/>
      <c r="I51" s="136"/>
      <c r="J51" s="136"/>
      <c r="K51" s="136"/>
      <c r="L51" s="123"/>
      <c r="M51" s="123"/>
      <c r="N51" s="123"/>
      <c r="O51" s="123"/>
      <c r="P51" s="123"/>
      <c r="Q51" s="123"/>
      <c r="R51" s="100"/>
    </row>
    <row r="52" spans="1:18" ht="15.75" customHeight="1">
      <c r="A52" s="123"/>
      <c r="B52" s="136"/>
      <c r="C52" s="123"/>
      <c r="D52" s="136"/>
      <c r="E52" s="136"/>
      <c r="F52" s="136"/>
      <c r="G52" s="136"/>
      <c r="H52" s="136"/>
      <c r="I52" s="136"/>
      <c r="J52" s="136"/>
      <c r="K52" s="136"/>
      <c r="L52" s="123"/>
      <c r="M52" s="123"/>
      <c r="N52" s="123"/>
      <c r="O52" s="123"/>
      <c r="P52" s="123"/>
      <c r="Q52" s="123"/>
      <c r="R52" s="100"/>
    </row>
    <row r="53" spans="1:18" ht="15.75" customHeight="1">
      <c r="A53" s="123"/>
      <c r="B53" s="136"/>
      <c r="C53" s="123"/>
      <c r="D53" s="136"/>
      <c r="E53" s="136"/>
      <c r="F53" s="136"/>
      <c r="G53" s="136"/>
      <c r="H53" s="136"/>
      <c r="I53" s="136"/>
      <c r="J53" s="136"/>
      <c r="K53" s="136"/>
      <c r="L53" s="123"/>
      <c r="M53" s="123"/>
      <c r="N53" s="123"/>
      <c r="O53" s="123"/>
      <c r="P53" s="123"/>
      <c r="Q53" s="123"/>
      <c r="R53" s="100"/>
    </row>
    <row r="54" spans="1:18" ht="15.75" customHeight="1"/>
    <row r="55" spans="1:18" ht="15.75" customHeight="1"/>
    <row r="56" spans="1:18" ht="15.75" customHeight="1">
      <c r="B56" s="2"/>
    </row>
    <row r="57" spans="1:18" ht="17.25" customHeight="1"/>
    <row r="58" spans="1:18" ht="17.25" customHeight="1"/>
    <row r="59" spans="1:18" ht="17.25" customHeight="1"/>
    <row r="60" spans="1:18" ht="17.25" customHeight="1"/>
    <row r="61" spans="1:18" ht="17.25" customHeight="1"/>
    <row r="62" spans="1:18" ht="17.25" customHeight="1"/>
    <row r="63" spans="1:18" ht="17.25" customHeight="1"/>
    <row r="64" spans="1:18" ht="17.25" customHeight="1"/>
    <row r="65" ht="17.25" customHeight="1"/>
  </sheetData>
  <mergeCells count="35">
    <mergeCell ref="D49:K49"/>
    <mergeCell ref="C20:Q20"/>
    <mergeCell ref="D45:K45"/>
    <mergeCell ref="D46:K46"/>
    <mergeCell ref="D47:K47"/>
    <mergeCell ref="D48:K48"/>
    <mergeCell ref="A44:I44"/>
    <mergeCell ref="A23:Q23"/>
    <mergeCell ref="A39:Q39"/>
    <mergeCell ref="A40:Q40"/>
    <mergeCell ref="A41:Q41"/>
    <mergeCell ref="A30:Q30"/>
    <mergeCell ref="A31:Q31"/>
    <mergeCell ref="A32:Q32"/>
    <mergeCell ref="A4:Q4"/>
    <mergeCell ref="N2:Q2"/>
    <mergeCell ref="J11:Q12"/>
    <mergeCell ref="J10:M10"/>
    <mergeCell ref="J13:Q13"/>
    <mergeCell ref="J14:O14"/>
    <mergeCell ref="A8:G8"/>
    <mergeCell ref="A17:Q18"/>
    <mergeCell ref="A5:Q5"/>
    <mergeCell ref="A38:Q38"/>
    <mergeCell ref="A33:Q33"/>
    <mergeCell ref="A34:Q34"/>
    <mergeCell ref="A35:Q35"/>
    <mergeCell ref="A36:Q36"/>
    <mergeCell ref="A27:Q27"/>
    <mergeCell ref="A26:Q26"/>
    <mergeCell ref="A25:Q25"/>
    <mergeCell ref="A24:Q24"/>
    <mergeCell ref="A37:Q37"/>
    <mergeCell ref="A28:Q28"/>
    <mergeCell ref="A29:Q29"/>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66FF"/>
    <pageSetUpPr fitToPage="1"/>
  </sheetPr>
  <dimension ref="A1:AJ73"/>
  <sheetViews>
    <sheetView view="pageBreakPreview" zoomScale="85" zoomScaleNormal="100" zoomScaleSheetLayoutView="85" workbookViewId="0">
      <selection activeCell="J44" sqref="J44"/>
    </sheetView>
  </sheetViews>
  <sheetFormatPr defaultColWidth="9" defaultRowHeight="13.5"/>
  <cols>
    <col min="1" max="6" width="5.125" style="4" customWidth="1"/>
    <col min="7" max="16" width="5.625" style="4" customWidth="1"/>
    <col min="17" max="17" width="5.625" style="123" customWidth="1"/>
    <col min="18" max="18" width="9" style="4"/>
    <col min="19" max="19" width="9" style="4" customWidth="1"/>
    <col min="20" max="16384" width="9" style="4"/>
  </cols>
  <sheetData>
    <row r="1" spans="1:19" ht="15.75" customHeight="1">
      <c r="A1" s="671" t="str">
        <f>CONCATENATE("（様式-",INDEX(発注者入力シート!$B$20:$G$24,MATCH(発注者入力シート!L6,発注者入力シート!$C$20:$C$24,0),4),"-１）")</f>
        <v>（様式-２-１）</v>
      </c>
      <c r="B1" s="671"/>
      <c r="C1" s="671"/>
      <c r="D1" s="671"/>
      <c r="E1" s="671"/>
      <c r="F1" s="671"/>
      <c r="R1" s="4" t="s">
        <v>202</v>
      </c>
    </row>
    <row r="2" spans="1:19" ht="15.75" customHeight="1">
      <c r="A2" s="671" t="str">
        <f>CONCATENATE("評価項目",INDEX(発注者入力シート!$B$20:$G$24,MATCH(発注者入力シート!L6,発注者入力シート!$C$20:$C$24,0),5),"-",INDEX(発注者入力シート!$B$20:$G$24,MATCH(発注者入力シート!L6,発注者入力シート!$C$20:$C$24,0),6))</f>
        <v>評価項目（１）-①</v>
      </c>
      <c r="B2" s="671"/>
      <c r="C2" s="671"/>
      <c r="D2" s="671"/>
      <c r="E2" s="671"/>
      <c r="R2" s="4" t="s">
        <v>203</v>
      </c>
    </row>
    <row r="3" spans="1:19" ht="15.75" customHeight="1">
      <c r="A3" s="679" t="s">
        <v>119</v>
      </c>
      <c r="B3" s="679"/>
      <c r="C3" s="679"/>
      <c r="D3" s="679"/>
      <c r="E3" s="679"/>
      <c r="F3" s="679"/>
      <c r="G3" s="679"/>
      <c r="H3" s="679"/>
      <c r="I3" s="679"/>
      <c r="J3" s="679"/>
      <c r="K3" s="679"/>
      <c r="L3" s="679"/>
      <c r="M3" s="679"/>
      <c r="N3" s="679"/>
      <c r="O3" s="679"/>
      <c r="P3" s="679"/>
      <c r="Q3" s="168"/>
      <c r="R3" s="98"/>
      <c r="S3" s="4" t="s">
        <v>210</v>
      </c>
    </row>
    <row r="4" spans="1:19" ht="15.75" customHeight="1">
      <c r="B4" s="86"/>
      <c r="C4" s="86"/>
      <c r="D4" s="86"/>
      <c r="E4" s="86"/>
      <c r="F4" s="86"/>
      <c r="G4" s="86"/>
      <c r="H4" s="691" t="s">
        <v>146</v>
      </c>
      <c r="I4" s="691"/>
      <c r="J4" s="691"/>
      <c r="K4" s="680" t="str">
        <f>IF(企業入力シート!C7="","",企業入力シート!C7)</f>
        <v>〇〇建設</v>
      </c>
      <c r="L4" s="680"/>
      <c r="M4" s="680"/>
      <c r="N4" s="680"/>
      <c r="O4" s="680"/>
      <c r="P4" s="680"/>
      <c r="Q4" s="158"/>
      <c r="R4" s="87"/>
      <c r="S4" s="4" t="s">
        <v>438</v>
      </c>
    </row>
    <row r="5" spans="1:19" ht="15.75" customHeight="1">
      <c r="B5" s="86"/>
      <c r="C5" s="86"/>
      <c r="D5" s="86"/>
      <c r="E5" s="86"/>
      <c r="F5" s="86"/>
      <c r="G5" s="86"/>
      <c r="H5" s="86"/>
      <c r="J5" s="86"/>
      <c r="R5" s="88"/>
      <c r="S5" s="4" t="s">
        <v>211</v>
      </c>
    </row>
    <row r="6" spans="1:19" ht="14.25" customHeight="1">
      <c r="A6" s="681" t="s">
        <v>6</v>
      </c>
      <c r="B6" s="681"/>
      <c r="C6" s="681"/>
      <c r="D6" s="684" t="s">
        <v>96</v>
      </c>
      <c r="E6" s="684"/>
      <c r="F6" s="684"/>
      <c r="G6" s="685" t="s">
        <v>668</v>
      </c>
      <c r="H6" s="686"/>
      <c r="I6" s="686"/>
      <c r="J6" s="686"/>
      <c r="K6" s="686"/>
      <c r="L6" s="686"/>
      <c r="M6" s="686"/>
      <c r="N6" s="686"/>
      <c r="O6" s="686"/>
      <c r="P6" s="687"/>
      <c r="Q6" s="158"/>
      <c r="R6" s="4" t="s">
        <v>206</v>
      </c>
    </row>
    <row r="7" spans="1:19" ht="14.25" customHeight="1">
      <c r="A7" s="681"/>
      <c r="B7" s="681"/>
      <c r="C7" s="681"/>
      <c r="D7" s="683" t="s">
        <v>95</v>
      </c>
      <c r="E7" s="683"/>
      <c r="F7" s="683"/>
      <c r="G7" s="688" t="s">
        <v>148</v>
      </c>
      <c r="H7" s="689"/>
      <c r="I7" s="689"/>
      <c r="J7" s="689"/>
      <c r="K7" s="689"/>
      <c r="L7" s="689"/>
      <c r="M7" s="689"/>
      <c r="N7" s="689"/>
      <c r="O7" s="689"/>
      <c r="P7" s="690"/>
      <c r="Q7" s="158"/>
      <c r="R7" s="89"/>
      <c r="S7" s="4" t="s">
        <v>207</v>
      </c>
    </row>
    <row r="8" spans="1:19" ht="14.25" customHeight="1">
      <c r="A8" s="681"/>
      <c r="B8" s="681"/>
      <c r="C8" s="681"/>
      <c r="D8" s="683" t="s">
        <v>97</v>
      </c>
      <c r="E8" s="683"/>
      <c r="F8" s="683"/>
      <c r="G8" s="692" t="s">
        <v>699</v>
      </c>
      <c r="H8" s="693"/>
      <c r="I8" s="693"/>
      <c r="J8" s="693"/>
      <c r="K8" s="693"/>
      <c r="L8" s="693"/>
      <c r="M8" s="693"/>
      <c r="N8" s="693"/>
      <c r="O8" s="693"/>
      <c r="P8" s="694"/>
      <c r="Q8" s="158"/>
      <c r="R8" s="90"/>
      <c r="S8" s="4" t="s">
        <v>205</v>
      </c>
    </row>
    <row r="9" spans="1:19" ht="14.25" customHeight="1">
      <c r="A9" s="681"/>
      <c r="B9" s="681"/>
      <c r="C9" s="681"/>
      <c r="D9" s="682" t="s">
        <v>98</v>
      </c>
      <c r="E9" s="682"/>
      <c r="F9" s="682"/>
      <c r="G9" s="676" t="s">
        <v>700</v>
      </c>
      <c r="H9" s="677"/>
      <c r="I9" s="677"/>
      <c r="J9" s="677"/>
      <c r="K9" s="677"/>
      <c r="L9" s="677"/>
      <c r="M9" s="677"/>
      <c r="N9" s="677"/>
      <c r="O9" s="677"/>
      <c r="P9" s="678"/>
      <c r="Q9" s="158"/>
    </row>
    <row r="10" spans="1:19" ht="13.5" customHeight="1">
      <c r="A10" s="410"/>
      <c r="B10" s="410"/>
      <c r="C10" s="410"/>
      <c r="D10" s="348"/>
      <c r="E10" s="348"/>
      <c r="F10" s="348"/>
      <c r="G10" s="414"/>
      <c r="H10" s="414"/>
      <c r="I10" s="414"/>
      <c r="J10" s="414"/>
      <c r="K10" s="414"/>
      <c r="L10" s="414"/>
      <c r="M10" s="414"/>
      <c r="N10" s="414"/>
      <c r="O10" s="414"/>
      <c r="P10" s="414"/>
      <c r="Q10" s="212"/>
    </row>
    <row r="11" spans="1:19" ht="14.25" customHeight="1">
      <c r="A11" s="411"/>
      <c r="B11" s="411"/>
      <c r="C11" s="411"/>
      <c r="D11" s="412"/>
      <c r="E11" s="412"/>
      <c r="F11" s="412"/>
      <c r="G11" s="413"/>
      <c r="H11" s="413"/>
      <c r="I11" s="413"/>
      <c r="J11" s="413"/>
      <c r="K11" s="413"/>
      <c r="L11" s="413"/>
      <c r="M11" s="413"/>
      <c r="N11" s="413"/>
      <c r="O11" s="413"/>
      <c r="P11" s="413"/>
      <c r="Q11" s="212"/>
    </row>
    <row r="12" spans="1:19" ht="14.25" hidden="1" customHeight="1">
      <c r="A12" s="708" t="s">
        <v>7</v>
      </c>
      <c r="B12" s="709"/>
      <c r="C12" s="710"/>
      <c r="D12" s="717" t="s">
        <v>650</v>
      </c>
      <c r="E12" s="717"/>
      <c r="F12" s="717"/>
      <c r="G12" s="107" t="str">
        <f>IF('R４評定点一覧(土木)'!P9="","",'R４評定点一覧(土木)'!P9)</f>
        <v/>
      </c>
      <c r="H12" s="108" t="str">
        <f>IF('R４評定点一覧(土木)'!P11="","",'R４評定点一覧(土木)'!P11)</f>
        <v/>
      </c>
      <c r="I12" s="108" t="str">
        <f>IF('R４評定点一覧(土木)'!P13="","",'R４評定点一覧(土木)'!P13)</f>
        <v/>
      </c>
      <c r="J12" s="108" t="str">
        <f>IF('R４評定点一覧(土木)'!P15="","",'R４評定点一覧(土木)'!P15)</f>
        <v/>
      </c>
      <c r="K12" s="108" t="str">
        <f>IF('R４評定点一覧(土木)'!P17="","",'R４評定点一覧(土木)'!P17)</f>
        <v/>
      </c>
      <c r="L12" s="108" t="str">
        <f>IF('R４評定点一覧(土木)'!P19="","",'R４評定点一覧(土木)'!P19)</f>
        <v/>
      </c>
      <c r="M12" s="108" t="str">
        <f>IF('R４評定点一覧(土木)'!P21="","",'R４評定点一覧(土木)'!P21)</f>
        <v/>
      </c>
      <c r="N12" s="108" t="str">
        <f>IF('R４評定点一覧(土木)'!P23="","",'R４評定点一覧(土木)'!P23)</f>
        <v/>
      </c>
      <c r="O12" s="108" t="str">
        <f>IF('R４評定点一覧(土木)'!P25="","",'R４評定点一覧(土木)'!P25)</f>
        <v/>
      </c>
      <c r="P12" s="109" t="str">
        <f>IF('R４評定点一覧(土木)'!P27="","",'R４評定点一覧(土木)'!P27)</f>
        <v/>
      </c>
      <c r="Q12" s="165"/>
      <c r="R12" s="100"/>
    </row>
    <row r="13" spans="1:19" ht="14.25" hidden="1" customHeight="1">
      <c r="A13" s="711"/>
      <c r="B13" s="712"/>
      <c r="C13" s="713"/>
      <c r="D13" s="717"/>
      <c r="E13" s="717"/>
      <c r="F13" s="717"/>
      <c r="G13" s="110" t="str">
        <f>IF('R４評定点一覧(土木)'!P29="","",'R４評定点一覧(土木)'!P29)</f>
        <v/>
      </c>
      <c r="H13" s="111" t="str">
        <f>IF('R４評定点一覧(土木)'!P31="","",'R４評定点一覧(土木)'!P31)</f>
        <v/>
      </c>
      <c r="I13" s="111" t="str">
        <f>IF('R４評定点一覧(土木)'!P33="","",'R４評定点一覧(土木)'!P33)</f>
        <v/>
      </c>
      <c r="J13" s="111" t="str">
        <f>IF('R４評定点一覧(土木)'!P35="","",'R４評定点一覧(土木)'!P35)</f>
        <v/>
      </c>
      <c r="K13" s="111" t="str">
        <f>IF('R４評定点一覧(土木)'!P37="","",'R４評定点一覧(土木)'!P37)</f>
        <v/>
      </c>
      <c r="L13" s="111" t="str">
        <f>IF('R４評定点一覧(土木)'!P39="","",'R４評定点一覧(土木)'!P39)</f>
        <v/>
      </c>
      <c r="M13" s="111" t="str">
        <f>IF('R４評定点一覧(土木)'!P41="","",'R４評定点一覧(土木)'!P41)</f>
        <v/>
      </c>
      <c r="N13" s="111" t="str">
        <f>IF('R４評定点一覧(土木)'!P43="","",'R４評定点一覧(土木)'!P43)</f>
        <v/>
      </c>
      <c r="O13" s="111" t="str">
        <f>IF('R４評定点一覧(土木)'!P45="","",'R４評定点一覧(土木)'!P45)</f>
        <v/>
      </c>
      <c r="P13" s="112" t="str">
        <f>IF('R４評定点一覧(土木)'!P47="","",'R４評定点一覧(土木)'!P47)</f>
        <v/>
      </c>
      <c r="Q13" s="165"/>
    </row>
    <row r="14" spans="1:19" ht="14.25" hidden="1" customHeight="1">
      <c r="A14" s="711"/>
      <c r="B14" s="712"/>
      <c r="C14" s="713"/>
      <c r="D14" s="717"/>
      <c r="E14" s="717"/>
      <c r="F14" s="717"/>
      <c r="G14" s="113" t="str">
        <f>IF('R４評定点一覧(土木)'!P61="","",'R４評定点一覧(土木)'!P61)</f>
        <v/>
      </c>
      <c r="H14" s="114" t="str">
        <f>IF('R４評定点一覧(土木)'!P63="","",'R４評定点一覧(土木)'!P63)</f>
        <v/>
      </c>
      <c r="I14" s="114" t="str">
        <f>IF('R４評定点一覧(土木)'!P65="","",'R４評定点一覧(土木)'!P65)</f>
        <v/>
      </c>
      <c r="J14" s="114" t="str">
        <f>IF('R４評定点一覧(土木)'!P67="","",'R４評定点一覧(土木)'!P67)</f>
        <v/>
      </c>
      <c r="K14" s="114" t="str">
        <f>IF('R４評定点一覧(土木)'!P69="","",'R４評定点一覧(土木)'!P69)</f>
        <v/>
      </c>
      <c r="L14" s="114" t="str">
        <f>IF('R４評定点一覧(土木)'!P71="","",'R４評定点一覧(土木)'!P71)</f>
        <v/>
      </c>
      <c r="M14" s="114" t="str">
        <f>IF('R４評定点一覧(土木)'!P73="","",'R４評定点一覧(土木)'!P73)</f>
        <v/>
      </c>
      <c r="N14" s="114" t="str">
        <f>IF('R４評定点一覧(土木)'!P75="","",'R４評定点一覧(土木)'!P75)</f>
        <v/>
      </c>
      <c r="O14" s="114" t="str">
        <f>IF('R４評定点一覧(土木)'!P77="","",'R４評定点一覧(土木)'!P77)</f>
        <v/>
      </c>
      <c r="P14" s="115" t="str">
        <f>IF('R４評定点一覧(土木)'!P79="","",'R４評定点一覧(土木)'!P79)</f>
        <v/>
      </c>
      <c r="Q14" s="165"/>
    </row>
    <row r="15" spans="1:19" ht="14.25" hidden="1" customHeight="1">
      <c r="A15" s="711"/>
      <c r="B15" s="712"/>
      <c r="C15" s="713"/>
      <c r="D15" s="717"/>
      <c r="E15" s="717"/>
      <c r="F15" s="717"/>
      <c r="G15" s="113" t="str">
        <f>IF('R４評定点一覧(土木)'!P81="","",'R４評定点一覧(土木)'!P81)</f>
        <v/>
      </c>
      <c r="H15" s="114" t="str">
        <f>IF('R４評定点一覧(土木)'!P83="","",'R４評定点一覧(土木)'!P83)</f>
        <v/>
      </c>
      <c r="I15" s="114" t="str">
        <f>IF('R４評定点一覧(土木)'!P85="","",'R４評定点一覧(土木)'!P85)</f>
        <v/>
      </c>
      <c r="J15" s="114" t="str">
        <f>IF('R４評定点一覧(土木)'!P87="","",'R４評定点一覧(土木)'!P87)</f>
        <v/>
      </c>
      <c r="K15" s="114" t="str">
        <f>IF('R４評定点一覧(土木)'!P89="","",'R４評定点一覧(土木)'!P89)</f>
        <v/>
      </c>
      <c r="L15" s="114" t="str">
        <f>IF('R４評定点一覧(土木)'!P91="","",'R４評定点一覧(土木)'!P91)</f>
        <v/>
      </c>
      <c r="M15" s="114" t="str">
        <f>IF('R４評定点一覧(土木)'!P93="","",'R４評定点一覧(土木)'!P93)</f>
        <v/>
      </c>
      <c r="N15" s="114" t="str">
        <f>IF('R４評定点一覧(土木)'!P95="","",'R４評定点一覧(土木)'!P95)</f>
        <v/>
      </c>
      <c r="O15" s="114" t="str">
        <f>IF('R４評定点一覧(土木)'!P97="","",'R４評定点一覧(土木)'!P97)</f>
        <v/>
      </c>
      <c r="P15" s="115" t="str">
        <f>IF('R４評定点一覧(土木)'!P99="","",'R４評定点一覧(土木)'!P99)</f>
        <v/>
      </c>
      <c r="Q15" s="165"/>
    </row>
    <row r="16" spans="1:19" ht="14.25" hidden="1" customHeight="1">
      <c r="A16" s="711"/>
      <c r="B16" s="712"/>
      <c r="C16" s="713"/>
      <c r="D16" s="717"/>
      <c r="E16" s="717"/>
      <c r="F16" s="717"/>
      <c r="G16" s="113" t="str">
        <f>IF('R４評定点一覧(土木)'!P113="","",'R４評定点一覧(土木)'!P113)</f>
        <v/>
      </c>
      <c r="H16" s="114" t="str">
        <f>IF('R４評定点一覧(土木)'!P115="","",'R４評定点一覧(土木)'!P115)</f>
        <v/>
      </c>
      <c r="I16" s="114" t="str">
        <f>IF('R４評定点一覧(土木)'!P117="","",'R４評定点一覧(土木)'!P117)</f>
        <v/>
      </c>
      <c r="J16" s="114" t="str">
        <f>IF('R４評定点一覧(土木)'!P119="","",'R４評定点一覧(土木)'!P119)</f>
        <v/>
      </c>
      <c r="K16" s="114" t="str">
        <f>IF('R４評定点一覧(土木)'!P121="","",'R４評定点一覧(土木)'!P121)</f>
        <v/>
      </c>
      <c r="L16" s="114" t="str">
        <f>IF('R４評定点一覧(土木)'!P123="","",'R４評定点一覧(土木)'!P123)</f>
        <v/>
      </c>
      <c r="M16" s="114" t="str">
        <f>IF('R４評定点一覧(土木)'!P125="","",'R４評定点一覧(土木)'!P125)</f>
        <v/>
      </c>
      <c r="N16" s="114" t="str">
        <f>IF('R４評定点一覧(土木)'!P127="","",'R４評定点一覧(土木)'!P127)</f>
        <v/>
      </c>
      <c r="O16" s="114" t="str">
        <f>IF('R４評定点一覧(土木)'!P129="","",'R４評定点一覧(土木)'!P129)</f>
        <v/>
      </c>
      <c r="P16" s="115" t="str">
        <f>IF('R４評定点一覧(土木)'!P131="","",'R４評定点一覧(土木)'!P131)</f>
        <v/>
      </c>
      <c r="Q16" s="165"/>
    </row>
    <row r="17" spans="1:18" ht="14.25" hidden="1" customHeight="1">
      <c r="A17" s="711"/>
      <c r="B17" s="712"/>
      <c r="C17" s="713"/>
      <c r="D17" s="717"/>
      <c r="E17" s="717"/>
      <c r="F17" s="717"/>
      <c r="G17" s="116" t="str">
        <f>IF('R４評定点一覧(土木)'!P133="","",'R４評定点一覧(土木)'!P133)</f>
        <v/>
      </c>
      <c r="H17" s="117" t="str">
        <f>IF('R４評定点一覧(土木)'!P135="","",'R４評定点一覧(土木)'!P135)</f>
        <v/>
      </c>
      <c r="I17" s="117" t="str">
        <f>IF('R４評定点一覧(土木)'!P137="","",'R４評定点一覧(土木)'!P137)</f>
        <v/>
      </c>
      <c r="J17" s="117" t="str">
        <f>IF('R４評定点一覧(土木)'!P139="","",'R４評定点一覧(土木)'!P139)</f>
        <v/>
      </c>
      <c r="K17" s="117" t="str">
        <f>IF('R４評定点一覧(土木)'!P141="","",'R４評定点一覧(土木)'!P141)</f>
        <v/>
      </c>
      <c r="L17" s="117" t="str">
        <f>IF('R４評定点一覧(土木)'!P143="","",'R４評定点一覧(土木)'!P143)</f>
        <v/>
      </c>
      <c r="M17" s="117" t="str">
        <f>IF('R４評定点一覧(土木)'!P145="","",'R４評定点一覧(土木)'!P145)</f>
        <v/>
      </c>
      <c r="N17" s="117" t="str">
        <f>IF('R４評定点一覧(土木)'!P147="","",'R４評定点一覧(土木)'!P147)</f>
        <v/>
      </c>
      <c r="O17" s="117" t="str">
        <f>IF('R４評定点一覧(土木)'!P149="","",'R４評定点一覧(土木)'!P149)</f>
        <v/>
      </c>
      <c r="P17" s="118" t="str">
        <f>IF('R４評定点一覧(土木)'!P151="","",'R４評定点一覧(土木)'!P151)</f>
        <v/>
      </c>
      <c r="Q17" s="165"/>
    </row>
    <row r="18" spans="1:18" ht="14.25" hidden="1" customHeight="1">
      <c r="A18" s="711"/>
      <c r="B18" s="712"/>
      <c r="C18" s="713"/>
      <c r="D18" s="717" t="s">
        <v>701</v>
      </c>
      <c r="E18" s="717"/>
      <c r="F18" s="717"/>
      <c r="G18" s="107" t="str">
        <f>IF('R５評定点一覧(土木)'!P9="","",'R５評定点一覧(土木)'!P9)</f>
        <v/>
      </c>
      <c r="H18" s="108" t="str">
        <f>IF('R５評定点一覧(土木)'!P11="","",'R５評定点一覧(土木)'!P11)</f>
        <v/>
      </c>
      <c r="I18" s="108" t="str">
        <f>IF('R５評定点一覧(土木)'!P13="","",'R５評定点一覧(土木)'!P13)</f>
        <v/>
      </c>
      <c r="J18" s="108" t="str">
        <f>IF('R５評定点一覧(土木)'!P15="","",'R５評定点一覧(土木)'!P15)</f>
        <v/>
      </c>
      <c r="K18" s="108" t="str">
        <f>IF('R５評定点一覧(土木)'!P17="","",'R５評定点一覧(土木)'!P17)</f>
        <v/>
      </c>
      <c r="L18" s="108" t="str">
        <f>IF('R５評定点一覧(土木)'!P19="","",'R５評定点一覧(土木)'!P19)</f>
        <v/>
      </c>
      <c r="M18" s="108" t="str">
        <f>IF('R５評定点一覧(土木)'!P21="","",'R５評定点一覧(土木)'!P21)</f>
        <v/>
      </c>
      <c r="N18" s="108" t="str">
        <f>IF('R５評定点一覧(土木)'!P23="","",'R５評定点一覧(土木)'!P23)</f>
        <v/>
      </c>
      <c r="O18" s="108" t="str">
        <f>IF('R５評定点一覧(土木)'!P25="","",'R５評定点一覧(土木)'!P25)</f>
        <v/>
      </c>
      <c r="P18" s="109" t="str">
        <f>IF('R５評定点一覧(土木)'!P27="","",'R５評定点一覧(土木)'!P27)</f>
        <v/>
      </c>
      <c r="Q18" s="165"/>
    </row>
    <row r="19" spans="1:18" ht="14.25" hidden="1" customHeight="1">
      <c r="A19" s="711"/>
      <c r="B19" s="712"/>
      <c r="C19" s="713"/>
      <c r="D19" s="717"/>
      <c r="E19" s="717"/>
      <c r="F19" s="717"/>
      <c r="G19" s="119" t="str">
        <f>IF('R５評定点一覧(土木)'!P29="","",'R５評定点一覧(土木)'!P29)</f>
        <v/>
      </c>
      <c r="H19" s="120" t="str">
        <f>IF('R５評定点一覧(土木)'!P31="","",'R５評定点一覧(土木)'!P31)</f>
        <v/>
      </c>
      <c r="I19" s="120" t="str">
        <f>IF('R５評定点一覧(土木)'!P33="","",'R５評定点一覧(土木)'!P33)</f>
        <v/>
      </c>
      <c r="J19" s="120" t="str">
        <f>IF('R５評定点一覧(土木)'!P35="","",'R５評定点一覧(土木)'!P35)</f>
        <v/>
      </c>
      <c r="K19" s="120" t="str">
        <f>IF('R５評定点一覧(土木)'!P37="","",'R５評定点一覧(土木)'!P37)</f>
        <v/>
      </c>
      <c r="L19" s="120" t="str">
        <f>IF('R５評定点一覧(土木)'!P39="","",'R５評定点一覧(土木)'!P39)</f>
        <v/>
      </c>
      <c r="M19" s="120" t="str">
        <f>IF('R５評定点一覧(土木)'!P41="","",'R５評定点一覧(土木)'!P41)</f>
        <v/>
      </c>
      <c r="N19" s="120" t="str">
        <f>IF('R５評定点一覧(土木)'!P43="","",'R５評定点一覧(土木)'!P43)</f>
        <v/>
      </c>
      <c r="O19" s="120" t="str">
        <f>IF('R５評定点一覧(土木)'!P45="","",'R５評定点一覧(土木)'!P45)</f>
        <v/>
      </c>
      <c r="P19" s="121" t="str">
        <f>IF('R５評定点一覧(土木)'!P47="","",'R５評定点一覧(土木)'!P47)</f>
        <v/>
      </c>
      <c r="Q19" s="165"/>
    </row>
    <row r="20" spans="1:18" ht="14.25" hidden="1" customHeight="1">
      <c r="A20" s="711"/>
      <c r="B20" s="712"/>
      <c r="C20" s="713"/>
      <c r="D20" s="717"/>
      <c r="E20" s="717"/>
      <c r="F20" s="717"/>
      <c r="G20" s="119" t="str">
        <f>IF('R５評定点一覧(土木)'!P61="","",'R５評定点一覧(土木)'!P61)</f>
        <v/>
      </c>
      <c r="H20" s="120" t="str">
        <f>IF('R５評定点一覧(土木)'!P63="","",'R５評定点一覧(土木)'!P63)</f>
        <v/>
      </c>
      <c r="I20" s="120" t="str">
        <f>IF('R５評定点一覧(土木)'!P65="","",'R５評定点一覧(土木)'!P65)</f>
        <v/>
      </c>
      <c r="J20" s="120" t="str">
        <f>IF('R５評定点一覧(土木)'!P67="","",'R５評定点一覧(土木)'!P67)</f>
        <v/>
      </c>
      <c r="K20" s="120" t="str">
        <f>IF('R５評定点一覧(土木)'!P69="","",'R５評定点一覧(土木)'!P69)</f>
        <v/>
      </c>
      <c r="L20" s="120" t="str">
        <f>IF('R５評定点一覧(土木)'!P71="","",'R５評定点一覧(土木)'!P71)</f>
        <v/>
      </c>
      <c r="M20" s="120" t="str">
        <f>IF('R５評定点一覧(土木)'!P73="","",'R５評定点一覧(土木)'!P73)</f>
        <v/>
      </c>
      <c r="N20" s="120" t="str">
        <f>IF('R５評定点一覧(土木)'!P75="","",'R５評定点一覧(土木)'!P75)</f>
        <v/>
      </c>
      <c r="O20" s="120" t="str">
        <f>IF('R５評定点一覧(土木)'!P77="","",'R５評定点一覧(土木)'!P77)</f>
        <v/>
      </c>
      <c r="P20" s="121" t="str">
        <f>IF('R５評定点一覧(土木)'!P79="","",'R５評定点一覧(土木)'!P79)</f>
        <v/>
      </c>
      <c r="Q20" s="165"/>
    </row>
    <row r="21" spans="1:18" ht="14.25" hidden="1" customHeight="1">
      <c r="A21" s="711"/>
      <c r="B21" s="712"/>
      <c r="C21" s="713"/>
      <c r="D21" s="717"/>
      <c r="E21" s="717"/>
      <c r="F21" s="717"/>
      <c r="G21" s="119" t="str">
        <f>IF('R５評定点一覧(土木)'!P81="","",'R５評定点一覧(土木)'!P81)</f>
        <v/>
      </c>
      <c r="H21" s="120" t="str">
        <f>IF('R５評定点一覧(土木)'!P83="","",'R５評定点一覧(土木)'!P83)</f>
        <v/>
      </c>
      <c r="I21" s="120" t="str">
        <f>IF('R５評定点一覧(土木)'!P85="","",'R５評定点一覧(土木)'!P85)</f>
        <v/>
      </c>
      <c r="J21" s="120" t="str">
        <f>IF('R５評定点一覧(土木)'!P87="","",'R５評定点一覧(土木)'!P87)</f>
        <v/>
      </c>
      <c r="K21" s="120" t="str">
        <f>IF('R５評定点一覧(土木)'!P89="","",'R５評定点一覧(土木)'!P89)</f>
        <v/>
      </c>
      <c r="L21" s="120" t="str">
        <f>IF('R５評定点一覧(土木)'!P91="","",'R５評定点一覧(土木)'!P91)</f>
        <v/>
      </c>
      <c r="M21" s="120" t="str">
        <f>IF('R５評定点一覧(土木)'!P93="","",'R５評定点一覧(土木)'!P93)</f>
        <v/>
      </c>
      <c r="N21" s="120" t="str">
        <f>IF('R５評定点一覧(土木)'!P95="","",'R５評定点一覧(土木)'!P95)</f>
        <v/>
      </c>
      <c r="O21" s="120" t="str">
        <f>IF('R５評定点一覧(土木)'!P97="","",'R５評定点一覧(土木)'!P97)</f>
        <v/>
      </c>
      <c r="P21" s="121" t="str">
        <f>IF('R５評定点一覧(土木)'!P99="","",'R５評定点一覧(土木)'!P99)</f>
        <v/>
      </c>
      <c r="Q21" s="165"/>
    </row>
    <row r="22" spans="1:18" ht="13.5" hidden="1" customHeight="1">
      <c r="A22" s="711"/>
      <c r="B22" s="712"/>
      <c r="C22" s="713"/>
      <c r="D22" s="717"/>
      <c r="E22" s="717"/>
      <c r="F22" s="717"/>
      <c r="G22" s="110" t="str">
        <f>IF('R５評定点一覧(土木)'!P113="","",'R５評定点一覧(土木)'!P113)</f>
        <v/>
      </c>
      <c r="H22" s="111" t="str">
        <f>IF('R５評定点一覧(土木)'!P115="","",'R５評定点一覧(土木)'!P115)</f>
        <v/>
      </c>
      <c r="I22" s="111" t="str">
        <f>IF('R５評定点一覧(土木)'!P117="","",'R５評定点一覧(土木)'!P117)</f>
        <v/>
      </c>
      <c r="J22" s="111" t="str">
        <f>IF('R５評定点一覧(土木)'!P119="","",'R５評定点一覧(土木)'!P119)</f>
        <v/>
      </c>
      <c r="K22" s="111" t="str">
        <f>IF('R５評定点一覧(土木)'!P121="","",'R５評定点一覧(土木)'!P121)</f>
        <v/>
      </c>
      <c r="L22" s="111" t="str">
        <f>IF('R５評定点一覧(土木)'!P123="","",'R５評定点一覧(土木)'!P123)</f>
        <v/>
      </c>
      <c r="M22" s="111" t="str">
        <f>IF('R５評定点一覧(土木)'!P125="","",'R５評定点一覧(土木)'!P125)</f>
        <v/>
      </c>
      <c r="N22" s="111" t="str">
        <f>IF('R５評定点一覧(土木)'!P127="","",'R５評定点一覧(土木)'!P127)</f>
        <v/>
      </c>
      <c r="O22" s="111" t="str">
        <f>IF('R５評定点一覧(土木)'!P129="","",'R５評定点一覧(土木)'!P129)</f>
        <v/>
      </c>
      <c r="P22" s="112" t="str">
        <f>IF('R５評定点一覧(土木)'!P131="","",'R５評定点一覧(土木)'!P131)</f>
        <v/>
      </c>
      <c r="Q22" s="165"/>
    </row>
    <row r="23" spans="1:18" ht="13.5" hidden="1" customHeight="1">
      <c r="A23" s="711"/>
      <c r="B23" s="712"/>
      <c r="C23" s="713"/>
      <c r="D23" s="717"/>
      <c r="E23" s="717"/>
      <c r="F23" s="717"/>
      <c r="G23" s="116" t="str">
        <f>IF('R５評定点一覧(土木)'!P133="","",'R５評定点一覧(土木)'!P133)</f>
        <v/>
      </c>
      <c r="H23" s="117" t="str">
        <f>IF('R５評定点一覧(土木)'!P135="","",'R５評定点一覧(土木)'!P135)</f>
        <v/>
      </c>
      <c r="I23" s="117" t="str">
        <f>IF('R５評定点一覧(土木)'!P137="","",'R５評定点一覧(土木)'!P137)</f>
        <v/>
      </c>
      <c r="J23" s="117" t="str">
        <f>IF('R５評定点一覧(土木)'!P139="","",'R５評定点一覧(土木)'!P139)</f>
        <v/>
      </c>
      <c r="K23" s="117" t="str">
        <f>IF('R５評定点一覧(土木)'!P141="","",'R５評定点一覧(土木)'!P141)</f>
        <v/>
      </c>
      <c r="L23" s="117" t="str">
        <f>IF('R５評定点一覧(土木)'!P143="","",'R５評定点一覧(土木)'!P143)</f>
        <v/>
      </c>
      <c r="M23" s="117" t="str">
        <f>IF('R５評定点一覧(土木)'!P145="","",'R５評定点一覧(土木)'!P145)</f>
        <v/>
      </c>
      <c r="N23" s="117" t="str">
        <f>IF('R５評定点一覧(土木)'!P147="","",'R５評定点一覧(土木)'!P147)</f>
        <v/>
      </c>
      <c r="O23" s="117" t="str">
        <f>IF('R５評定点一覧(土木)'!P149="","",'R５評定点一覧(土木)'!P149)</f>
        <v/>
      </c>
      <c r="P23" s="118" t="str">
        <f>IF('R５評定点一覧(土木)'!P151="","",'R５評定点一覧(土木)'!P151)</f>
        <v/>
      </c>
      <c r="Q23" s="165"/>
    </row>
    <row r="24" spans="1:18" ht="13.5" hidden="1" customHeight="1">
      <c r="A24" s="711"/>
      <c r="B24" s="712"/>
      <c r="C24" s="713"/>
      <c r="D24" s="717" t="s">
        <v>702</v>
      </c>
      <c r="E24" s="717"/>
      <c r="F24" s="717"/>
      <c r="G24" s="107" t="str">
        <f>IF('R６評定点一覧(土木)'!P9="","",'R６評定点一覧(土木)'!P9)</f>
        <v/>
      </c>
      <c r="H24" s="108" t="str">
        <f>IF('R６評定点一覧(土木)'!P11="","",'R６評定点一覧(土木)'!P11)</f>
        <v/>
      </c>
      <c r="I24" s="108" t="str">
        <f>IF('R６評定点一覧(土木)'!P13="","",'R６評定点一覧(土木)'!P13)</f>
        <v/>
      </c>
      <c r="J24" s="108" t="str">
        <f>IF('R６評定点一覧(土木)'!P15="","",'R６評定点一覧(土木)'!P15)</f>
        <v/>
      </c>
      <c r="K24" s="108" t="str">
        <f>IF('R６評定点一覧(土木)'!P17="","",'R６評定点一覧(土木)'!P17)</f>
        <v/>
      </c>
      <c r="L24" s="108" t="str">
        <f>IF('R６評定点一覧(土木)'!P19="","",'R６評定点一覧(土木)'!P19)</f>
        <v/>
      </c>
      <c r="M24" s="108" t="str">
        <f>IF('R６評定点一覧(土木)'!P21="","",'R６評定点一覧(土木)'!P21)</f>
        <v/>
      </c>
      <c r="N24" s="108" t="str">
        <f>IF('R６評定点一覧(土木)'!P23="","",'R６評定点一覧(土木)'!P23)</f>
        <v/>
      </c>
      <c r="O24" s="108" t="str">
        <f>IF('R６評定点一覧(土木)'!P25="","",'R６評定点一覧(土木)'!P25)</f>
        <v/>
      </c>
      <c r="P24" s="109" t="str">
        <f>IF('R６評定点一覧(土木)'!P27="","",'R６評定点一覧(土木)'!P27)</f>
        <v/>
      </c>
      <c r="Q24" s="165"/>
    </row>
    <row r="25" spans="1:18" ht="13.5" hidden="1" customHeight="1">
      <c r="A25" s="711"/>
      <c r="B25" s="712"/>
      <c r="C25" s="713"/>
      <c r="D25" s="717"/>
      <c r="E25" s="717"/>
      <c r="F25" s="717"/>
      <c r="G25" s="119" t="str">
        <f>IF('R６評定点一覧(土木)'!P29="","",'R６評定点一覧(土木)'!P29)</f>
        <v/>
      </c>
      <c r="H25" s="120" t="str">
        <f>IF('R６評定点一覧(土木)'!P31="","",'R６評定点一覧(土木)'!P31)</f>
        <v/>
      </c>
      <c r="I25" s="120" t="str">
        <f>IF('R６評定点一覧(土木)'!P33="","",'R６評定点一覧(土木)'!P33)</f>
        <v/>
      </c>
      <c r="J25" s="120" t="str">
        <f>IF('R６評定点一覧(土木)'!P35="","",'R６評定点一覧(土木)'!P35)</f>
        <v/>
      </c>
      <c r="K25" s="120" t="str">
        <f>IF('R６評定点一覧(土木)'!P37="","",'R６評定点一覧(土木)'!P37)</f>
        <v/>
      </c>
      <c r="L25" s="120" t="str">
        <f>IF('R６評定点一覧(土木)'!P39="","",'R６評定点一覧(土木)'!P39)</f>
        <v/>
      </c>
      <c r="M25" s="120" t="str">
        <f>IF('R６評定点一覧(土木)'!P41="","",'R６評定点一覧(土木)'!P41)</f>
        <v/>
      </c>
      <c r="N25" s="120" t="str">
        <f>IF('R６評定点一覧(土木)'!P43="","",'R６評定点一覧(土木)'!P43)</f>
        <v/>
      </c>
      <c r="O25" s="120" t="str">
        <f>IF('R６評定点一覧(土木)'!P45="","",'R６評定点一覧(土木)'!P45)</f>
        <v/>
      </c>
      <c r="P25" s="121" t="str">
        <f>IF('R６評定点一覧(土木)'!P47="","",'R６評定点一覧(土木)'!P47)</f>
        <v/>
      </c>
      <c r="Q25" s="165"/>
    </row>
    <row r="26" spans="1:18" ht="13.5" hidden="1" customHeight="1">
      <c r="A26" s="711"/>
      <c r="B26" s="712"/>
      <c r="C26" s="713"/>
      <c r="D26" s="717"/>
      <c r="E26" s="717"/>
      <c r="F26" s="717"/>
      <c r="G26" s="119" t="str">
        <f>IF('R６評定点一覧(土木)'!P61="","",'R６評定点一覧(土木)'!P61)</f>
        <v/>
      </c>
      <c r="H26" s="120" t="str">
        <f>IF('R６評定点一覧(土木)'!P63="","",'R６評定点一覧(土木)'!P63)</f>
        <v/>
      </c>
      <c r="I26" s="120" t="str">
        <f>IF('R６評定点一覧(土木)'!P65="","",'R６評定点一覧(土木)'!P65)</f>
        <v/>
      </c>
      <c r="J26" s="120" t="str">
        <f>IF('R６評定点一覧(土木)'!P67="","",'R６評定点一覧(土木)'!P67)</f>
        <v/>
      </c>
      <c r="K26" s="120" t="str">
        <f>IF('R６評定点一覧(土木)'!P69="","",'R６評定点一覧(土木)'!P69)</f>
        <v/>
      </c>
      <c r="L26" s="120" t="str">
        <f>IF('R６評定点一覧(土木)'!P71="","",'R６評定点一覧(土木)'!P71)</f>
        <v/>
      </c>
      <c r="M26" s="120" t="str">
        <f>IF('R６評定点一覧(土木)'!P73="","",'R６評定点一覧(土木)'!P73)</f>
        <v/>
      </c>
      <c r="N26" s="120" t="str">
        <f>IF('R６評定点一覧(土木)'!P75="","",'R６評定点一覧(土木)'!P75)</f>
        <v/>
      </c>
      <c r="O26" s="120" t="str">
        <f>IF('R６評定点一覧(土木)'!P77="","",'R６評定点一覧(土木)'!P77)</f>
        <v/>
      </c>
      <c r="P26" s="121" t="str">
        <f>IF('R６評定点一覧(土木)'!P79="","",'R６評定点一覧(土木)'!P79)</f>
        <v/>
      </c>
      <c r="Q26" s="165"/>
    </row>
    <row r="27" spans="1:18" ht="13.5" hidden="1" customHeight="1">
      <c r="A27" s="711"/>
      <c r="B27" s="712"/>
      <c r="C27" s="713"/>
      <c r="D27" s="717"/>
      <c r="E27" s="717"/>
      <c r="F27" s="717"/>
      <c r="G27" s="119" t="str">
        <f>IF('R６評定点一覧(土木)'!P81="","",'R６評定点一覧(土木)'!P81)</f>
        <v/>
      </c>
      <c r="H27" s="120" t="str">
        <f>IF('R６評定点一覧(土木)'!P83="","",'R６評定点一覧(土木)'!P83)</f>
        <v/>
      </c>
      <c r="I27" s="120" t="str">
        <f>IF('R６評定点一覧(土木)'!P85="","",'R６評定点一覧(土木)'!P85)</f>
        <v/>
      </c>
      <c r="J27" s="120" t="str">
        <f>IF('R６評定点一覧(土木)'!P87="","",'R６評定点一覧(土木)'!P87)</f>
        <v/>
      </c>
      <c r="K27" s="120" t="str">
        <f>IF('R６評定点一覧(土木)'!P89="","",'R６評定点一覧(土木)'!P89)</f>
        <v/>
      </c>
      <c r="L27" s="120" t="str">
        <f>IF('R６評定点一覧(土木)'!P91="","",'R６評定点一覧(土木)'!P91)</f>
        <v/>
      </c>
      <c r="M27" s="120" t="str">
        <f>IF('R６評定点一覧(土木)'!P93="","",'R６評定点一覧(土木)'!P93)</f>
        <v/>
      </c>
      <c r="N27" s="120" t="str">
        <f>IF('R６評定点一覧(土木)'!P95="","",'R６評定点一覧(土木)'!P95)</f>
        <v/>
      </c>
      <c r="O27" s="120" t="str">
        <f>IF('R６評定点一覧(土木)'!P97="","",'R６評定点一覧(土木)'!P97)</f>
        <v/>
      </c>
      <c r="P27" s="121" t="str">
        <f>IF('R６評定点一覧(土木)'!P99="","",'R６評定点一覧(土木)'!P99)</f>
        <v/>
      </c>
      <c r="Q27" s="165"/>
    </row>
    <row r="28" spans="1:18" ht="13.5" hidden="1" customHeight="1">
      <c r="A28" s="711"/>
      <c r="B28" s="712"/>
      <c r="C28" s="713"/>
      <c r="D28" s="717"/>
      <c r="E28" s="717"/>
      <c r="F28" s="717"/>
      <c r="G28" s="110" t="str">
        <f>IF('R６評定点一覧(土木)'!P113="","",'R６評定点一覧(土木)'!P113)</f>
        <v/>
      </c>
      <c r="H28" s="111" t="str">
        <f>IF('R６評定点一覧(土木)'!P115="","",'R６評定点一覧(土木)'!P115)</f>
        <v/>
      </c>
      <c r="I28" s="111" t="str">
        <f>IF('R６評定点一覧(土木)'!P117="","",'R６評定点一覧(土木)'!P117)</f>
        <v/>
      </c>
      <c r="J28" s="111" t="str">
        <f>IF('R６評定点一覧(土木)'!P119="","",'R６評定点一覧(土木)'!P119)</f>
        <v/>
      </c>
      <c r="K28" s="111" t="str">
        <f>IF('R６評定点一覧(土木)'!P121="","",'R６評定点一覧(土木)'!P121)</f>
        <v/>
      </c>
      <c r="L28" s="111" t="str">
        <f>IF('R６評定点一覧(土木)'!P123="","",'R６評定点一覧(土木)'!P123)</f>
        <v/>
      </c>
      <c r="M28" s="111" t="str">
        <f>IF('R６評定点一覧(土木)'!P125="","",'R６評定点一覧(土木)'!P125)</f>
        <v/>
      </c>
      <c r="N28" s="111" t="str">
        <f>IF('R６評定点一覧(土木)'!P127="","",'R６評定点一覧(土木)'!P127)</f>
        <v/>
      </c>
      <c r="O28" s="111" t="str">
        <f>IF('R６評定点一覧(土木)'!P129="","",'R６評定点一覧(土木)'!P129)</f>
        <v/>
      </c>
      <c r="P28" s="112" t="str">
        <f>IF('R６評定点一覧(土木)'!P131="","",'R６評定点一覧(土木)'!P131)</f>
        <v/>
      </c>
      <c r="Q28" s="165"/>
    </row>
    <row r="29" spans="1:18" ht="13.5" hidden="1" customHeight="1">
      <c r="A29" s="714"/>
      <c r="B29" s="715"/>
      <c r="C29" s="716"/>
      <c r="D29" s="717"/>
      <c r="E29" s="717"/>
      <c r="F29" s="717"/>
      <c r="G29" s="116" t="str">
        <f>IF('R６評定点一覧(土木)'!P133="","",'R６評定点一覧(土木)'!P133)</f>
        <v/>
      </c>
      <c r="H29" s="117" t="str">
        <f>IF('R６評定点一覧(土木)'!P135="","",'R６評定点一覧(土木)'!P135)</f>
        <v/>
      </c>
      <c r="I29" s="117" t="str">
        <f>IF('R６評定点一覧(土木)'!P137="","",'R６評定点一覧(土木)'!P137)</f>
        <v/>
      </c>
      <c r="J29" s="117" t="str">
        <f>IF('R６評定点一覧(土木)'!P139="","",'R６評定点一覧(土木)'!P139)</f>
        <v/>
      </c>
      <c r="K29" s="117" t="str">
        <f>IF('R６評定点一覧(土木)'!P141="","",'R６評定点一覧(土木)'!P141)</f>
        <v/>
      </c>
      <c r="L29" s="117" t="str">
        <f>IF('R６評定点一覧(土木)'!P143="","",'R６評定点一覧(土木)'!P143)</f>
        <v/>
      </c>
      <c r="M29" s="117" t="str">
        <f>IF('R６評定点一覧(土木)'!P145="","",'R６評定点一覧(土木)'!P145)</f>
        <v/>
      </c>
      <c r="N29" s="117" t="str">
        <f>IF('R６評定点一覧(土木)'!P147="","",'R６評定点一覧(土木)'!P147)</f>
        <v/>
      </c>
      <c r="O29" s="117" t="str">
        <f>IF('R６評定点一覧(土木)'!P149="","",'R６評定点一覧(土木)'!P149)</f>
        <v/>
      </c>
      <c r="P29" s="118" t="str">
        <f>IF('R６評定点一覧(土木)'!P151="","",'R６評定点一覧(土木)'!P151)</f>
        <v/>
      </c>
      <c r="Q29" s="165"/>
    </row>
    <row r="30" spans="1:18" ht="14.25" customHeight="1">
      <c r="A30" s="103" t="s">
        <v>8</v>
      </c>
      <c r="B30" s="86"/>
      <c r="C30" s="86"/>
      <c r="D30" s="94"/>
      <c r="E30" s="94"/>
      <c r="F30" s="94"/>
      <c r="G30" s="701" t="str">
        <f>IF((COUNTA(G12:P29)-COUNTBLANK(G12:P29))=0,"",COUNTA(G12:P29)-COUNTBLANK(G12:P29))</f>
        <v/>
      </c>
      <c r="H30" s="702"/>
      <c r="I30" s="699" t="s">
        <v>105</v>
      </c>
      <c r="J30" s="706" t="str">
        <f>IF(OR(G30="",G30=0),"",ROUND(AVERAGE(G12:P29),1))</f>
        <v/>
      </c>
      <c r="K30" s="706"/>
      <c r="L30" s="706"/>
      <c r="M30" s="695" t="s">
        <v>99</v>
      </c>
      <c r="N30" s="695"/>
      <c r="O30" s="695"/>
      <c r="P30" s="696"/>
      <c r="Q30" s="158"/>
      <c r="R30" s="100" t="s">
        <v>208</v>
      </c>
    </row>
    <row r="31" spans="1:18" ht="14.25" customHeight="1">
      <c r="A31" s="104" t="s">
        <v>9</v>
      </c>
      <c r="B31" s="105"/>
      <c r="C31" s="106"/>
      <c r="D31" s="106"/>
      <c r="E31" s="106"/>
      <c r="F31" s="106"/>
      <c r="G31" s="703"/>
      <c r="H31" s="704"/>
      <c r="I31" s="700"/>
      <c r="J31" s="707"/>
      <c r="K31" s="707"/>
      <c r="L31" s="707"/>
      <c r="M31" s="697"/>
      <c r="N31" s="697"/>
      <c r="O31" s="697"/>
      <c r="P31" s="698"/>
      <c r="Q31" s="158"/>
      <c r="R31" s="100" t="s">
        <v>209</v>
      </c>
    </row>
    <row r="32" spans="1:18" s="215" customFormat="1">
      <c r="A32" s="129" t="s">
        <v>27</v>
      </c>
      <c r="B32" s="215" t="s">
        <v>463</v>
      </c>
      <c r="Q32" s="217"/>
      <c r="R32" s="100" t="s">
        <v>433</v>
      </c>
    </row>
    <row r="33" spans="1:17" s="215" customFormat="1">
      <c r="A33" s="129" t="s">
        <v>28</v>
      </c>
      <c r="B33" s="705" t="s">
        <v>461</v>
      </c>
      <c r="C33" s="705"/>
      <c r="D33" s="705"/>
      <c r="E33" s="705"/>
      <c r="F33" s="705"/>
      <c r="G33" s="705"/>
      <c r="H33" s="705"/>
      <c r="I33" s="705"/>
      <c r="J33" s="705"/>
      <c r="K33" s="705"/>
      <c r="L33" s="705"/>
      <c r="M33" s="705"/>
      <c r="N33" s="705"/>
      <c r="O33" s="705"/>
      <c r="P33" s="705"/>
      <c r="Q33" s="216"/>
    </row>
    <row r="34" spans="1:17" s="215" customFormat="1">
      <c r="A34" s="129"/>
      <c r="B34" s="705"/>
      <c r="C34" s="705"/>
      <c r="D34" s="705"/>
      <c r="E34" s="705"/>
      <c r="F34" s="705"/>
      <c r="G34" s="705"/>
      <c r="H34" s="705"/>
      <c r="I34" s="705"/>
      <c r="J34" s="705"/>
      <c r="K34" s="705"/>
      <c r="L34" s="705"/>
      <c r="M34" s="705"/>
      <c r="N34" s="705"/>
      <c r="O34" s="705"/>
      <c r="P34" s="705"/>
      <c r="Q34" s="216"/>
    </row>
    <row r="35" spans="1:17" s="215" customFormat="1" ht="13.5" customHeight="1">
      <c r="A35" s="129" t="s">
        <v>29</v>
      </c>
      <c r="B35" s="673" t="s">
        <v>460</v>
      </c>
      <c r="C35" s="673"/>
      <c r="D35" s="673"/>
      <c r="E35" s="673"/>
      <c r="F35" s="673"/>
      <c r="G35" s="673"/>
      <c r="H35" s="673"/>
      <c r="I35" s="673"/>
      <c r="J35" s="673"/>
      <c r="K35" s="673"/>
      <c r="L35" s="673"/>
      <c r="M35" s="673"/>
      <c r="N35" s="673"/>
      <c r="O35" s="673"/>
      <c r="P35" s="673"/>
      <c r="Q35" s="161"/>
    </row>
    <row r="36" spans="1:17" s="215" customFormat="1" ht="13.5" customHeight="1">
      <c r="A36" s="129"/>
      <c r="B36" s="673"/>
      <c r="C36" s="673"/>
      <c r="D36" s="673"/>
      <c r="E36" s="673"/>
      <c r="F36" s="673"/>
      <c r="G36" s="673"/>
      <c r="H36" s="673"/>
      <c r="I36" s="673"/>
      <c r="J36" s="673"/>
      <c r="K36" s="673"/>
      <c r="L36" s="673"/>
      <c r="M36" s="673"/>
      <c r="N36" s="673"/>
      <c r="O36" s="673"/>
      <c r="P36" s="673"/>
      <c r="Q36" s="161"/>
    </row>
    <row r="37" spans="1:17" s="215" customFormat="1">
      <c r="A37" s="129" t="s">
        <v>35</v>
      </c>
      <c r="B37" s="465" t="s">
        <v>34</v>
      </c>
      <c r="Q37" s="217"/>
    </row>
    <row r="38" spans="1:17" s="215" customFormat="1">
      <c r="A38" s="129"/>
      <c r="Q38" s="217"/>
    </row>
    <row r="39" spans="1:17">
      <c r="A39" s="90"/>
      <c r="B39" s="90"/>
      <c r="C39" s="90"/>
      <c r="D39" s="90"/>
      <c r="E39" s="90"/>
      <c r="F39" s="90"/>
      <c r="G39" s="90"/>
      <c r="H39" s="90"/>
      <c r="I39" s="90"/>
      <c r="J39" s="90"/>
      <c r="K39" s="90"/>
      <c r="L39" s="90"/>
      <c r="M39" s="90"/>
      <c r="N39" s="90"/>
      <c r="O39" s="90"/>
      <c r="P39" s="90"/>
    </row>
    <row r="40" spans="1:17" ht="13.5" customHeight="1">
      <c r="A40" s="90"/>
      <c r="B40" s="675"/>
      <c r="C40" s="675"/>
      <c r="D40" s="675"/>
      <c r="E40" s="675"/>
      <c r="F40" s="675"/>
      <c r="G40" s="675"/>
      <c r="H40" s="675"/>
      <c r="I40" s="675"/>
      <c r="J40" s="675"/>
      <c r="K40" s="675"/>
      <c r="L40" s="675"/>
      <c r="M40" s="675"/>
      <c r="N40" s="675"/>
      <c r="O40" s="675"/>
      <c r="P40" s="675"/>
      <c r="Q40" s="132"/>
    </row>
    <row r="41" spans="1:17">
      <c r="A41" s="90"/>
      <c r="B41" s="675"/>
      <c r="C41" s="675"/>
      <c r="D41" s="675"/>
      <c r="E41" s="675"/>
      <c r="F41" s="675"/>
      <c r="G41" s="675"/>
      <c r="H41" s="675"/>
      <c r="I41" s="675"/>
      <c r="J41" s="675"/>
      <c r="K41" s="675"/>
      <c r="L41" s="675"/>
      <c r="M41" s="675"/>
      <c r="N41" s="675"/>
      <c r="O41" s="675"/>
      <c r="P41" s="675"/>
      <c r="Q41" s="132"/>
    </row>
    <row r="42" spans="1:17">
      <c r="A42" s="90"/>
      <c r="B42" s="675"/>
      <c r="C42" s="675"/>
      <c r="D42" s="675"/>
      <c r="E42" s="675"/>
      <c r="F42" s="675"/>
      <c r="G42" s="675"/>
      <c r="H42" s="675"/>
      <c r="I42" s="675"/>
      <c r="J42" s="675"/>
      <c r="K42" s="675"/>
      <c r="L42" s="675"/>
      <c r="M42" s="675"/>
      <c r="N42" s="675"/>
      <c r="O42" s="675"/>
      <c r="P42" s="675"/>
      <c r="Q42" s="132"/>
    </row>
    <row r="43" spans="1:17">
      <c r="A43" s="90"/>
      <c r="B43" s="675"/>
      <c r="C43" s="675"/>
      <c r="D43" s="675"/>
      <c r="E43" s="675"/>
      <c r="F43" s="675"/>
      <c r="G43" s="675"/>
      <c r="H43" s="675"/>
      <c r="I43" s="675"/>
      <c r="J43" s="675"/>
      <c r="K43" s="675"/>
      <c r="L43" s="675"/>
      <c r="M43" s="675"/>
      <c r="N43" s="675"/>
      <c r="O43" s="675"/>
      <c r="P43" s="675"/>
      <c r="Q43" s="132"/>
    </row>
    <row r="44" spans="1:17" ht="15.75" customHeight="1">
      <c r="A44" s="93"/>
      <c r="B44" s="93"/>
      <c r="C44" s="93"/>
      <c r="D44" s="93"/>
      <c r="E44" s="93"/>
      <c r="F44" s="93"/>
      <c r="G44" s="93"/>
      <c r="H44" s="93"/>
      <c r="I44" s="93"/>
      <c r="J44" s="93"/>
      <c r="K44" s="93"/>
      <c r="L44" s="93"/>
      <c r="M44" s="93"/>
      <c r="N44" s="93"/>
      <c r="O44" s="93"/>
      <c r="P44" s="93"/>
      <c r="Q44" s="91"/>
    </row>
    <row r="45" spans="1:17" ht="15.75" customHeight="1">
      <c r="A45" s="728" t="s">
        <v>61</v>
      </c>
      <c r="B45" s="728"/>
      <c r="C45" s="728"/>
      <c r="D45" s="728"/>
      <c r="E45" s="730" t="str">
        <f>IF(発注者入力シート!C10="","",発注者入力シート!C10)</f>
        <v>令和７年度 島根県総合評価方式 評価項目 事前審査申請</v>
      </c>
      <c r="F45" s="730"/>
      <c r="G45" s="730"/>
      <c r="H45" s="730"/>
      <c r="I45" s="730"/>
      <c r="J45" s="730"/>
      <c r="K45" s="730"/>
      <c r="L45" s="730"/>
      <c r="M45" s="730"/>
      <c r="N45" s="730"/>
      <c r="O45" s="730"/>
      <c r="P45" s="730"/>
      <c r="Q45" s="158"/>
    </row>
    <row r="46" spans="1:17" ht="15.75" customHeight="1"/>
    <row r="47" spans="1:17" ht="15.75" customHeight="1">
      <c r="A47" s="727" t="s">
        <v>62</v>
      </c>
      <c r="B47" s="728"/>
      <c r="C47" s="728"/>
      <c r="D47" s="728"/>
      <c r="E47" s="730" t="str">
        <f>IF(企業入力シート!C5="","",発注者入力シート!C6)</f>
        <v>〇〇県土整備事務所</v>
      </c>
      <c r="F47" s="730"/>
      <c r="G47" s="730"/>
      <c r="H47" s="730"/>
      <c r="I47" s="730"/>
      <c r="J47" s="730"/>
      <c r="K47" s="730"/>
      <c r="L47" s="730"/>
      <c r="M47" s="730"/>
      <c r="N47" s="730"/>
      <c r="O47" s="730"/>
      <c r="P47" s="730"/>
      <c r="Q47" s="158"/>
    </row>
    <row r="48" spans="1:17" ht="15.75" customHeight="1"/>
    <row r="49" spans="1:36" ht="15.75" customHeight="1">
      <c r="A49" s="728" t="s">
        <v>63</v>
      </c>
      <c r="B49" s="728"/>
      <c r="C49" s="728"/>
      <c r="D49" s="728"/>
      <c r="E49" s="731" t="str">
        <f>発注者入力シート!$C$11</f>
        <v>令和８年７月３１日までに入札公告された工事　　</v>
      </c>
      <c r="F49" s="731"/>
      <c r="G49" s="731"/>
      <c r="H49" s="731"/>
      <c r="I49" s="731"/>
      <c r="J49" s="731"/>
      <c r="K49" s="731"/>
      <c r="L49" s="731"/>
      <c r="M49" s="731"/>
      <c r="N49" s="731"/>
      <c r="O49" s="731"/>
      <c r="P49" s="731"/>
      <c r="Q49" s="158"/>
    </row>
    <row r="50" spans="1:36" ht="16.5" customHeight="1">
      <c r="E50" s="493"/>
      <c r="F50" s="493"/>
      <c r="G50" s="493"/>
      <c r="H50" s="493"/>
      <c r="I50" s="493"/>
      <c r="J50" s="493"/>
      <c r="K50" s="493"/>
      <c r="L50" s="493"/>
      <c r="M50" s="493"/>
      <c r="N50" s="493"/>
      <c r="O50" s="493"/>
      <c r="P50" s="493"/>
    </row>
    <row r="51" spans="1:36" ht="15.75" customHeight="1">
      <c r="A51" s="729" t="str">
        <f>CONCATENATE("　今後、",企業入力シート!C5,"が発注する工事においては、本書の写し（※）をもって「企業の工事成績評定点」の貴社技術資料とみなし、その他添付資料の提出は不要とする。
※本書の写しとは、収受印欄に収受の押印がある資料いう。")</f>
        <v>　今後、〇〇県土整備事務所が発注する工事においては、本書の写し（※）をもって「企業の工事成績評定点」の貴社技術資料とみなし、その他添付資料の提出は不要とする。
※本書の写しとは、収受印欄に収受の押印がある資料いう。</v>
      </c>
      <c r="B51" s="729"/>
      <c r="C51" s="729"/>
      <c r="D51" s="729"/>
      <c r="E51" s="729"/>
      <c r="F51" s="729"/>
      <c r="G51" s="729"/>
      <c r="H51" s="729"/>
      <c r="I51" s="729"/>
      <c r="J51" s="729"/>
      <c r="K51" s="729"/>
      <c r="L51" s="729"/>
      <c r="M51" s="729"/>
      <c r="N51" s="729"/>
      <c r="O51" s="729"/>
      <c r="P51" s="729"/>
      <c r="Q51" s="132"/>
    </row>
    <row r="52" spans="1:36" ht="31.7" customHeight="1">
      <c r="A52" s="729"/>
      <c r="B52" s="729"/>
      <c r="C52" s="729"/>
      <c r="D52" s="729"/>
      <c r="E52" s="729"/>
      <c r="F52" s="729"/>
      <c r="G52" s="729"/>
      <c r="H52" s="729"/>
      <c r="I52" s="729"/>
      <c r="J52" s="729"/>
      <c r="K52" s="729"/>
      <c r="L52" s="729"/>
      <c r="M52" s="729"/>
      <c r="N52" s="729"/>
      <c r="O52" s="729"/>
      <c r="P52" s="729"/>
      <c r="Q52" s="132"/>
    </row>
    <row r="53" spans="1:36" ht="15.75" customHeight="1">
      <c r="M53" s="667" t="s">
        <v>560</v>
      </c>
      <c r="N53" s="667"/>
    </row>
    <row r="54" spans="1:36" ht="15.75" customHeight="1">
      <c r="B54" s="3" t="s">
        <v>454</v>
      </c>
      <c r="C54" s="394"/>
      <c r="D54" s="394"/>
      <c r="E54" s="394"/>
      <c r="F54" s="394"/>
      <c r="G54" s="394"/>
      <c r="H54" s="394"/>
      <c r="I54" s="394"/>
      <c r="J54" s="394"/>
      <c r="L54" s="102"/>
      <c r="M54" s="395"/>
      <c r="N54" s="395"/>
      <c r="O54" s="466"/>
    </row>
    <row r="55" spans="1:36" ht="15.75" customHeight="1">
      <c r="B55" s="718" t="str">
        <f>IF(INDEX(発注者入力シート!$B$20:$J$24,MATCH(発注者入力シート!L6,発注者入力シート!$C$20:$C$24,0),7)="未記入",発注者入力シート!$AL$8,IF(INDEX(発注者入力シート!$B$20:$J$24,MATCH(発注者入力シート!L6,発注者入力シート!$C$20:$C$24,0),7)="無",発注者入力シート!$AL$9,IF(INDEX(発注者入力シート!$B$20:$J$24,MATCH(発注者入力シート!L6,発注者入力シート!$C$20:$C$24,0),7)="有",発注者入力シート!$AL$10)))</f>
        <v>本技術資料により提出します</v>
      </c>
      <c r="C55" s="719"/>
      <c r="D55" s="719"/>
      <c r="E55" s="719"/>
      <c r="F55" s="719"/>
      <c r="G55" s="719"/>
      <c r="H55" s="719"/>
      <c r="I55" s="720"/>
      <c r="J55" s="394"/>
      <c r="L55" s="103"/>
      <c r="M55" s="86"/>
      <c r="N55" s="86"/>
      <c r="O55" s="467"/>
    </row>
    <row r="56" spans="1:36" ht="15.75" customHeight="1">
      <c r="A56" s="4" t="s">
        <v>10</v>
      </c>
      <c r="B56" s="721"/>
      <c r="C56" s="722"/>
      <c r="D56" s="722"/>
      <c r="E56" s="722"/>
      <c r="F56" s="722"/>
      <c r="G56" s="722"/>
      <c r="H56" s="722"/>
      <c r="I56" s="723"/>
      <c r="J56" s="394"/>
      <c r="L56" s="103"/>
      <c r="M56" s="86"/>
      <c r="N56" s="86"/>
      <c r="O56" s="467"/>
    </row>
    <row r="57" spans="1:36" ht="15.75" customHeight="1">
      <c r="A57" s="96"/>
      <c r="B57" s="721"/>
      <c r="C57" s="722"/>
      <c r="D57" s="722"/>
      <c r="E57" s="722"/>
      <c r="F57" s="722"/>
      <c r="G57" s="722"/>
      <c r="H57" s="722"/>
      <c r="I57" s="723"/>
      <c r="J57" s="394"/>
      <c r="L57" s="103"/>
      <c r="M57" s="86"/>
      <c r="N57" s="86"/>
      <c r="O57" s="467"/>
    </row>
    <row r="58" spans="1:36" ht="15.75" customHeight="1">
      <c r="B58" s="721"/>
      <c r="C58" s="722"/>
      <c r="D58" s="722"/>
      <c r="E58" s="722"/>
      <c r="F58" s="722"/>
      <c r="G58" s="722"/>
      <c r="H58" s="722"/>
      <c r="I58" s="723"/>
      <c r="J58" s="394"/>
      <c r="L58" s="103"/>
      <c r="M58" s="86"/>
      <c r="N58" s="86"/>
      <c r="O58" s="467"/>
    </row>
    <row r="59" spans="1:36" ht="15.75" customHeight="1">
      <c r="B59" s="724"/>
      <c r="C59" s="725"/>
      <c r="D59" s="725"/>
      <c r="E59" s="725"/>
      <c r="F59" s="725"/>
      <c r="G59" s="725"/>
      <c r="H59" s="725"/>
      <c r="I59" s="726"/>
      <c r="L59" s="103"/>
      <c r="M59" s="86"/>
      <c r="N59" s="86"/>
      <c r="O59" s="467"/>
    </row>
    <row r="60" spans="1:36" ht="15.75" customHeight="1">
      <c r="A60" s="219"/>
      <c r="B60" s="496"/>
      <c r="C60" s="496"/>
      <c r="D60" s="496"/>
      <c r="E60" s="496"/>
      <c r="F60" s="496"/>
      <c r="G60" s="496"/>
      <c r="H60" s="496"/>
      <c r="I60" s="496"/>
      <c r="L60" s="103"/>
      <c r="M60" s="86"/>
      <c r="N60" s="86"/>
      <c r="O60" s="467"/>
    </row>
    <row r="61" spans="1:36" ht="15.75" customHeight="1">
      <c r="A61" s="219"/>
      <c r="B61" s="495"/>
      <c r="C61" s="495"/>
      <c r="D61" s="495"/>
      <c r="E61" s="495"/>
      <c r="F61" s="495"/>
      <c r="G61" s="495"/>
      <c r="H61" s="495"/>
      <c r="I61" s="495"/>
      <c r="L61" s="104"/>
      <c r="M61" s="105"/>
      <c r="N61" s="105"/>
      <c r="O61" s="468"/>
    </row>
    <row r="62" spans="1:36" ht="15.75" customHeight="1">
      <c r="A62" s="513" t="s">
        <v>612</v>
      </c>
      <c r="C62" s="409"/>
      <c r="D62" s="409"/>
      <c r="E62" s="409"/>
      <c r="F62" s="409"/>
      <c r="G62" s="409"/>
      <c r="H62" s="409"/>
      <c r="I62" s="409"/>
    </row>
    <row r="63" spans="1:36" ht="17.25" customHeight="1">
      <c r="B63" s="674" t="s">
        <v>611</v>
      </c>
      <c r="C63" s="674"/>
      <c r="D63" s="674"/>
      <c r="E63" s="674"/>
      <c r="F63" s="674"/>
      <c r="G63" s="674"/>
      <c r="H63" s="674"/>
      <c r="I63" s="674"/>
      <c r="J63" s="674"/>
      <c r="K63" s="674"/>
      <c r="L63" s="674"/>
      <c r="M63" s="674"/>
      <c r="N63" s="674"/>
      <c r="O63" s="674"/>
      <c r="P63" s="674"/>
      <c r="Q63" s="473"/>
      <c r="U63" s="506"/>
      <c r="V63" s="506"/>
      <c r="W63" s="506"/>
      <c r="X63" s="506"/>
      <c r="Y63" s="506"/>
      <c r="Z63" s="506"/>
      <c r="AA63" s="506"/>
      <c r="AB63" s="506"/>
      <c r="AC63" s="506"/>
      <c r="AD63" s="506"/>
      <c r="AE63" s="506"/>
      <c r="AF63" s="506"/>
      <c r="AG63" s="506"/>
      <c r="AH63" s="506"/>
      <c r="AI63" s="506"/>
      <c r="AJ63" s="506"/>
    </row>
    <row r="64" spans="1:36" ht="17.25" customHeight="1">
      <c r="B64" s="508" t="s">
        <v>613</v>
      </c>
      <c r="C64" s="506"/>
      <c r="D64" s="506"/>
      <c r="E64" s="506"/>
      <c r="F64" s="506"/>
      <c r="G64" s="506"/>
      <c r="H64" s="506"/>
      <c r="I64" s="506"/>
      <c r="J64" s="506"/>
      <c r="K64" s="506"/>
      <c r="L64" s="506"/>
      <c r="M64" s="506"/>
      <c r="N64" s="506"/>
      <c r="O64" s="506"/>
      <c r="P64" s="506"/>
      <c r="Q64" s="473"/>
      <c r="U64" s="506"/>
      <c r="V64" s="506"/>
      <c r="W64" s="506"/>
      <c r="X64" s="506"/>
      <c r="Y64" s="506"/>
      <c r="Z64" s="506"/>
      <c r="AA64" s="506"/>
      <c r="AB64" s="506"/>
      <c r="AC64" s="506"/>
      <c r="AD64" s="506"/>
      <c r="AE64" s="506"/>
      <c r="AF64" s="506"/>
      <c r="AG64" s="506"/>
      <c r="AH64" s="506"/>
      <c r="AI64" s="506"/>
      <c r="AJ64" s="506"/>
    </row>
    <row r="65" spans="1:36" ht="17.25" customHeight="1">
      <c r="B65" s="673" t="str">
        <f>CONCATENATE("・収受印欄に収受印と併せて全県適用 の押印があれば、上記に",発注者入力シート!$C$6,"が発注する工事と記載があっても、本書の写しをもって島根県総務部、防災部、農林水産部及び土木部の事業課、関係地方機関が発注する工事において、その他添付資料の提出は不要とする。")</f>
        <v>・収受印欄に収受印と併せて全県適用 の押印があれば、上記に〇〇県土整備事務所が発注する工事と記載があっても、本書の写しをもって島根県総務部、防災部、農林水産部及び土木部の事業課、関係地方機関が発注する工事において、その他添付資料の提出は不要とする。</v>
      </c>
      <c r="C65" s="673"/>
      <c r="D65" s="673"/>
      <c r="E65" s="673"/>
      <c r="F65" s="673"/>
      <c r="G65" s="673"/>
      <c r="H65" s="673"/>
      <c r="I65" s="673"/>
      <c r="J65" s="673"/>
      <c r="K65" s="673"/>
      <c r="L65" s="673"/>
      <c r="M65" s="673"/>
      <c r="N65" s="673"/>
      <c r="O65" s="673"/>
      <c r="P65" s="673"/>
      <c r="Q65" s="473"/>
      <c r="U65" s="507"/>
      <c r="V65" s="507"/>
      <c r="W65" s="507"/>
      <c r="X65" s="507"/>
      <c r="Y65" s="507"/>
      <c r="Z65" s="507"/>
      <c r="AA65" s="507"/>
      <c r="AB65" s="507"/>
      <c r="AC65" s="507"/>
      <c r="AD65" s="507"/>
      <c r="AE65" s="507"/>
      <c r="AF65" s="507"/>
      <c r="AG65" s="507"/>
      <c r="AH65" s="507"/>
      <c r="AI65" s="507"/>
      <c r="AJ65" s="507"/>
    </row>
    <row r="66" spans="1:36" ht="17.25" customHeight="1">
      <c r="A66" s="507"/>
      <c r="B66" s="673"/>
      <c r="C66" s="673"/>
      <c r="D66" s="673"/>
      <c r="E66" s="673"/>
      <c r="F66" s="673"/>
      <c r="G66" s="673"/>
      <c r="H66" s="673"/>
      <c r="I66" s="673"/>
      <c r="J66" s="673"/>
      <c r="K66" s="673"/>
      <c r="L66" s="673"/>
      <c r="M66" s="673"/>
      <c r="N66" s="673"/>
      <c r="O66" s="673"/>
      <c r="P66" s="673"/>
      <c r="U66" s="507"/>
      <c r="V66" s="507"/>
      <c r="W66" s="507"/>
      <c r="X66" s="507"/>
      <c r="Y66" s="507"/>
      <c r="Z66" s="507"/>
      <c r="AA66" s="507"/>
      <c r="AB66" s="507"/>
      <c r="AC66" s="507"/>
      <c r="AD66" s="507"/>
      <c r="AE66" s="507"/>
      <c r="AF66" s="507"/>
      <c r="AG66" s="507"/>
      <c r="AH66" s="507"/>
      <c r="AI66" s="507"/>
      <c r="AJ66" s="507"/>
    </row>
    <row r="67" spans="1:36" ht="17.25" customHeight="1">
      <c r="A67" s="507"/>
      <c r="B67" s="673"/>
      <c r="C67" s="673"/>
      <c r="D67" s="673"/>
      <c r="E67" s="673"/>
      <c r="F67" s="673"/>
      <c r="G67" s="673"/>
      <c r="H67" s="673"/>
      <c r="I67" s="673"/>
      <c r="J67" s="673"/>
      <c r="K67" s="673"/>
      <c r="L67" s="673"/>
      <c r="M67" s="673"/>
      <c r="N67" s="673"/>
      <c r="O67" s="673"/>
      <c r="P67" s="673"/>
      <c r="U67" s="507"/>
      <c r="V67" s="507"/>
      <c r="W67" s="507"/>
      <c r="X67" s="507"/>
      <c r="Y67" s="507"/>
      <c r="Z67" s="507"/>
      <c r="AA67" s="507"/>
      <c r="AB67" s="507"/>
      <c r="AC67" s="507"/>
      <c r="AD67" s="507"/>
      <c r="AE67" s="507"/>
      <c r="AF67" s="507"/>
      <c r="AG67" s="507"/>
      <c r="AH67" s="507"/>
      <c r="AI67" s="507"/>
      <c r="AJ67" s="507"/>
    </row>
    <row r="68" spans="1:36" ht="15.75" customHeight="1">
      <c r="A68" s="494"/>
      <c r="B68" s="518"/>
      <c r="C68" s="518"/>
      <c r="D68" s="518"/>
      <c r="E68" s="518"/>
      <c r="F68" s="518"/>
      <c r="G68" s="518"/>
      <c r="H68" s="518"/>
      <c r="I68" s="518"/>
      <c r="J68" s="518"/>
      <c r="K68" s="518"/>
      <c r="L68" s="518"/>
      <c r="M68" s="518"/>
      <c r="N68" s="518"/>
      <c r="O68" s="518"/>
      <c r="P68" s="518"/>
    </row>
    <row r="69" spans="1:36" ht="15.75" customHeight="1">
      <c r="A69" s="477"/>
      <c r="B69" s="477"/>
      <c r="C69" s="477"/>
      <c r="D69" s="477"/>
      <c r="E69" s="477"/>
      <c r="F69" s="477"/>
      <c r="G69" s="477"/>
      <c r="H69" s="477"/>
      <c r="I69" s="477"/>
      <c r="J69" s="477"/>
      <c r="K69" s="477"/>
      <c r="L69" s="477"/>
      <c r="M69" s="477"/>
      <c r="N69" s="477"/>
      <c r="O69" s="477"/>
      <c r="P69" s="477"/>
    </row>
    <row r="70" spans="1:36" ht="15.75" customHeight="1">
      <c r="A70" s="398"/>
      <c r="B70" s="408"/>
      <c r="C70" s="408"/>
      <c r="D70" s="408"/>
      <c r="E70" s="408"/>
      <c r="F70" s="408"/>
      <c r="G70" s="408"/>
      <c r="H70" s="408"/>
      <c r="I70" s="408"/>
    </row>
    <row r="71" spans="1:36" ht="15.75" customHeight="1"/>
    <row r="72" spans="1:36" ht="15.75" customHeight="1"/>
    <row r="73" spans="1:36" ht="15.75" customHeight="1"/>
  </sheetData>
  <mergeCells count="36">
    <mergeCell ref="B55:I59"/>
    <mergeCell ref="M53:N53"/>
    <mergeCell ref="A47:D47"/>
    <mergeCell ref="A45:D45"/>
    <mergeCell ref="A51:P52"/>
    <mergeCell ref="A49:D49"/>
    <mergeCell ref="E47:P47"/>
    <mergeCell ref="E45:P45"/>
    <mergeCell ref="E49:P49"/>
    <mergeCell ref="G8:P8"/>
    <mergeCell ref="M30:P31"/>
    <mergeCell ref="I30:I31"/>
    <mergeCell ref="G30:H31"/>
    <mergeCell ref="B35:P36"/>
    <mergeCell ref="B33:P34"/>
    <mergeCell ref="J30:L31"/>
    <mergeCell ref="A12:C29"/>
    <mergeCell ref="D24:F29"/>
    <mergeCell ref="D12:F17"/>
    <mergeCell ref="D18:F23"/>
    <mergeCell ref="B65:P67"/>
    <mergeCell ref="B63:P63"/>
    <mergeCell ref="B40:P43"/>
    <mergeCell ref="A1:F1"/>
    <mergeCell ref="A2:E2"/>
    <mergeCell ref="G9:P9"/>
    <mergeCell ref="A3:P3"/>
    <mergeCell ref="K4:P4"/>
    <mergeCell ref="A6:C9"/>
    <mergeCell ref="D9:F9"/>
    <mergeCell ref="D8:F8"/>
    <mergeCell ref="D7:F7"/>
    <mergeCell ref="D6:F6"/>
    <mergeCell ref="G6:P6"/>
    <mergeCell ref="G7:P7"/>
    <mergeCell ref="H4:J4"/>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66FF"/>
  </sheetPr>
  <dimension ref="A1:T159"/>
  <sheetViews>
    <sheetView view="pageBreakPreview" zoomScaleNormal="100" zoomScaleSheetLayoutView="100" workbookViewId="0">
      <selection activeCell="H17" sqref="H17:O18"/>
    </sheetView>
  </sheetViews>
  <sheetFormatPr defaultColWidth="9" defaultRowHeight="13.5"/>
  <cols>
    <col min="1" max="17" width="5.125" style="96" customWidth="1"/>
    <col min="18" max="18" width="5.125" style="95" customWidth="1"/>
    <col min="19" max="16384" width="9" style="96"/>
  </cols>
  <sheetData>
    <row r="1" spans="1:20" ht="15.75" customHeight="1">
      <c r="A1" s="671" t="str">
        <f>CONCATENATE("（様式-",INDEX(発注者入力シート!$B$20:$G$24,MATCH(発注者入力シート!L6,発注者入力シート!$C$20:$C$24,0),4),"-２）")</f>
        <v>（様式-２-２）</v>
      </c>
      <c r="B1" s="671"/>
      <c r="C1" s="671"/>
      <c r="D1" s="671"/>
      <c r="E1" s="671"/>
      <c r="F1" s="671"/>
      <c r="Q1" s="122" t="s">
        <v>649</v>
      </c>
      <c r="R1" s="169"/>
      <c r="S1" s="4" t="s">
        <v>202</v>
      </c>
      <c r="T1" s="4"/>
    </row>
    <row r="2" spans="1:20" ht="15.75" customHeight="1">
      <c r="A2" s="671" t="str">
        <f>CONCATENATE("評価項目",INDEX(発注者入力シート!$B$20:$G$24,MATCH(発注者入力シート!L6,発注者入力シート!$C$20:$C$24,0),5),"-",INDEX(発注者入力シート!$B$20:$G$24,MATCH(発注者入力シート!L6,発注者入力シート!$C$20:$C$24,0),6))</f>
        <v>評価項目（１）-①</v>
      </c>
      <c r="B2" s="671"/>
      <c r="C2" s="671"/>
      <c r="D2" s="671"/>
      <c r="E2" s="671"/>
      <c r="S2" s="4" t="s">
        <v>203</v>
      </c>
      <c r="T2" s="4"/>
    </row>
    <row r="3" spans="1:20" ht="15.75" customHeight="1">
      <c r="A3" s="772" t="s">
        <v>64</v>
      </c>
      <c r="B3" s="772"/>
      <c r="C3" s="772"/>
      <c r="D3" s="772"/>
      <c r="E3" s="772"/>
      <c r="F3" s="772"/>
      <c r="G3" s="772"/>
      <c r="H3" s="772"/>
      <c r="I3" s="772"/>
      <c r="J3" s="772"/>
      <c r="K3" s="772"/>
      <c r="L3" s="772"/>
      <c r="M3" s="772"/>
      <c r="N3" s="772"/>
      <c r="O3" s="772"/>
      <c r="P3" s="772"/>
      <c r="Q3" s="772"/>
      <c r="R3" s="163"/>
      <c r="S3" s="98"/>
      <c r="T3" s="4" t="s">
        <v>210</v>
      </c>
    </row>
    <row r="4" spans="1:20" ht="15.75" customHeight="1">
      <c r="H4" s="733" t="s">
        <v>146</v>
      </c>
      <c r="I4" s="733"/>
      <c r="J4" s="733"/>
      <c r="K4" s="680" t="str">
        <f>IF(企業入力シート!C7="","",企業入力シート!C7)</f>
        <v>〇〇建設</v>
      </c>
      <c r="L4" s="680"/>
      <c r="M4" s="680"/>
      <c r="N4" s="680"/>
      <c r="O4" s="680"/>
      <c r="P4" s="680"/>
      <c r="Q4" s="680"/>
      <c r="R4" s="163"/>
      <c r="S4" s="87"/>
      <c r="T4" s="4" t="s">
        <v>205</v>
      </c>
    </row>
    <row r="5" spans="1:20" ht="15.75" customHeight="1">
      <c r="R5" s="158"/>
      <c r="S5" s="123"/>
      <c r="T5" s="4"/>
    </row>
    <row r="6" spans="1:20" ht="15.75" customHeight="1">
      <c r="S6" s="4" t="s">
        <v>206</v>
      </c>
      <c r="T6" s="4"/>
    </row>
    <row r="7" spans="1:20" ht="15.75" customHeight="1">
      <c r="A7" s="124" t="s">
        <v>11</v>
      </c>
      <c r="B7" s="125" t="s">
        <v>13</v>
      </c>
      <c r="C7" s="763" t="s">
        <v>15</v>
      </c>
      <c r="D7" s="763"/>
      <c r="E7" s="760" t="s">
        <v>16</v>
      </c>
      <c r="F7" s="763"/>
      <c r="G7" s="765"/>
      <c r="H7" s="760" t="s">
        <v>17</v>
      </c>
      <c r="I7" s="763"/>
      <c r="J7" s="763"/>
      <c r="K7" s="763"/>
      <c r="L7" s="763"/>
      <c r="M7" s="763"/>
      <c r="N7" s="763"/>
      <c r="O7" s="765"/>
      <c r="P7" s="760" t="s">
        <v>31</v>
      </c>
      <c r="Q7" s="765"/>
      <c r="S7" s="89"/>
      <c r="T7" s="4" t="s">
        <v>207</v>
      </c>
    </row>
    <row r="8" spans="1:20" ht="15.75" customHeight="1">
      <c r="A8" s="126" t="s">
        <v>12</v>
      </c>
      <c r="B8" s="127" t="s">
        <v>14</v>
      </c>
      <c r="C8" s="764"/>
      <c r="D8" s="764"/>
      <c r="E8" s="766" t="s">
        <v>386</v>
      </c>
      <c r="F8" s="767"/>
      <c r="G8" s="768"/>
      <c r="H8" s="761"/>
      <c r="I8" s="770"/>
      <c r="J8" s="770"/>
      <c r="K8" s="770"/>
      <c r="L8" s="770"/>
      <c r="M8" s="770"/>
      <c r="N8" s="770"/>
      <c r="O8" s="771"/>
      <c r="P8" s="762" t="s">
        <v>30</v>
      </c>
      <c r="Q8" s="769"/>
      <c r="R8" s="92"/>
      <c r="S8" s="90"/>
      <c r="T8" s="4" t="s">
        <v>205</v>
      </c>
    </row>
    <row r="9" spans="1:20" ht="15.75" customHeight="1">
      <c r="A9" s="760">
        <v>1</v>
      </c>
      <c r="B9" s="750" t="s">
        <v>670</v>
      </c>
      <c r="C9" s="736"/>
      <c r="D9" s="737"/>
      <c r="E9" s="740"/>
      <c r="F9" s="741"/>
      <c r="G9" s="742"/>
      <c r="H9" s="754"/>
      <c r="I9" s="755"/>
      <c r="J9" s="755"/>
      <c r="K9" s="755"/>
      <c r="L9" s="755"/>
      <c r="M9" s="755"/>
      <c r="N9" s="755"/>
      <c r="O9" s="756"/>
      <c r="P9" s="746"/>
      <c r="Q9" s="748" t="s">
        <v>67</v>
      </c>
      <c r="R9" s="92"/>
      <c r="S9" s="4"/>
      <c r="T9" s="4"/>
    </row>
    <row r="10" spans="1:20" ht="15.75" customHeight="1">
      <c r="A10" s="761"/>
      <c r="B10" s="751"/>
      <c r="C10" s="738"/>
      <c r="D10" s="739"/>
      <c r="E10" s="743"/>
      <c r="F10" s="744"/>
      <c r="G10" s="745"/>
      <c r="H10" s="757"/>
      <c r="I10" s="758"/>
      <c r="J10" s="758"/>
      <c r="K10" s="758"/>
      <c r="L10" s="758"/>
      <c r="M10" s="758"/>
      <c r="N10" s="758"/>
      <c r="O10" s="759"/>
      <c r="P10" s="747"/>
      <c r="Q10" s="749"/>
      <c r="R10" s="92"/>
      <c r="S10" s="100" t="s">
        <v>208</v>
      </c>
      <c r="T10" s="4"/>
    </row>
    <row r="11" spans="1:20" ht="15.75" customHeight="1">
      <c r="A11" s="762">
        <v>2</v>
      </c>
      <c r="B11" s="734" t="str">
        <f>B9</f>
        <v>R４</v>
      </c>
      <c r="C11" s="736"/>
      <c r="D11" s="737"/>
      <c r="E11" s="740"/>
      <c r="F11" s="741"/>
      <c r="G11" s="742"/>
      <c r="H11" s="754"/>
      <c r="I11" s="755"/>
      <c r="J11" s="755"/>
      <c r="K11" s="755"/>
      <c r="L11" s="755"/>
      <c r="M11" s="755"/>
      <c r="N11" s="755"/>
      <c r="O11" s="756"/>
      <c r="P11" s="746"/>
      <c r="Q11" s="748" t="s">
        <v>67</v>
      </c>
      <c r="R11" s="92"/>
      <c r="S11" s="100" t="s">
        <v>209</v>
      </c>
      <c r="T11" s="4"/>
    </row>
    <row r="12" spans="1:20" ht="15.75" customHeight="1">
      <c r="A12" s="762"/>
      <c r="B12" s="735"/>
      <c r="C12" s="738"/>
      <c r="D12" s="739"/>
      <c r="E12" s="743"/>
      <c r="F12" s="744"/>
      <c r="G12" s="745"/>
      <c r="H12" s="757"/>
      <c r="I12" s="758"/>
      <c r="J12" s="758"/>
      <c r="K12" s="758"/>
      <c r="L12" s="758"/>
      <c r="M12" s="758"/>
      <c r="N12" s="758"/>
      <c r="O12" s="759"/>
      <c r="P12" s="747"/>
      <c r="Q12" s="749"/>
      <c r="R12" s="92"/>
      <c r="S12" s="100" t="s">
        <v>433</v>
      </c>
    </row>
    <row r="13" spans="1:20" ht="15.75" customHeight="1">
      <c r="A13" s="760">
        <v>3</v>
      </c>
      <c r="B13" s="734" t="str">
        <f t="shared" ref="B13" si="0">B11</f>
        <v>R４</v>
      </c>
      <c r="C13" s="736"/>
      <c r="D13" s="737"/>
      <c r="E13" s="740"/>
      <c r="F13" s="741"/>
      <c r="G13" s="742"/>
      <c r="H13" s="754"/>
      <c r="I13" s="755"/>
      <c r="J13" s="755"/>
      <c r="K13" s="755"/>
      <c r="L13" s="755"/>
      <c r="M13" s="755"/>
      <c r="N13" s="755"/>
      <c r="O13" s="756"/>
      <c r="P13" s="746"/>
      <c r="Q13" s="748" t="s">
        <v>67</v>
      </c>
      <c r="R13" s="92"/>
    </row>
    <row r="14" spans="1:20" ht="15.75" customHeight="1">
      <c r="A14" s="761"/>
      <c r="B14" s="735"/>
      <c r="C14" s="738"/>
      <c r="D14" s="739"/>
      <c r="E14" s="743"/>
      <c r="F14" s="744"/>
      <c r="G14" s="745"/>
      <c r="H14" s="757"/>
      <c r="I14" s="758"/>
      <c r="J14" s="758"/>
      <c r="K14" s="758"/>
      <c r="L14" s="758"/>
      <c r="M14" s="758"/>
      <c r="N14" s="758"/>
      <c r="O14" s="759"/>
      <c r="P14" s="747"/>
      <c r="Q14" s="749"/>
      <c r="R14" s="92"/>
    </row>
    <row r="15" spans="1:20" ht="15.75" customHeight="1">
      <c r="A15" s="762">
        <v>4</v>
      </c>
      <c r="B15" s="734" t="str">
        <f t="shared" ref="B15" si="1">B13</f>
        <v>R４</v>
      </c>
      <c r="C15" s="736"/>
      <c r="D15" s="737"/>
      <c r="E15" s="740"/>
      <c r="F15" s="741"/>
      <c r="G15" s="742"/>
      <c r="H15" s="754"/>
      <c r="I15" s="755"/>
      <c r="J15" s="755"/>
      <c r="K15" s="755"/>
      <c r="L15" s="755"/>
      <c r="M15" s="755"/>
      <c r="N15" s="755"/>
      <c r="O15" s="756"/>
      <c r="P15" s="746"/>
      <c r="Q15" s="748" t="s">
        <v>67</v>
      </c>
      <c r="R15" s="92"/>
    </row>
    <row r="16" spans="1:20" ht="15.75" customHeight="1">
      <c r="A16" s="762"/>
      <c r="B16" s="735"/>
      <c r="C16" s="738"/>
      <c r="D16" s="739"/>
      <c r="E16" s="743"/>
      <c r="F16" s="744"/>
      <c r="G16" s="745"/>
      <c r="H16" s="757"/>
      <c r="I16" s="758"/>
      <c r="J16" s="758"/>
      <c r="K16" s="758"/>
      <c r="L16" s="758"/>
      <c r="M16" s="758"/>
      <c r="N16" s="758"/>
      <c r="O16" s="759"/>
      <c r="P16" s="747"/>
      <c r="Q16" s="749"/>
      <c r="R16" s="92"/>
    </row>
    <row r="17" spans="1:18" ht="15.75" customHeight="1">
      <c r="A17" s="760">
        <v>5</v>
      </c>
      <c r="B17" s="734" t="str">
        <f t="shared" ref="B17" si="2">B15</f>
        <v>R４</v>
      </c>
      <c r="C17" s="736"/>
      <c r="D17" s="737"/>
      <c r="E17" s="740"/>
      <c r="F17" s="741"/>
      <c r="G17" s="742"/>
      <c r="H17" s="754"/>
      <c r="I17" s="755"/>
      <c r="J17" s="755"/>
      <c r="K17" s="755"/>
      <c r="L17" s="755"/>
      <c r="M17" s="755"/>
      <c r="N17" s="755"/>
      <c r="O17" s="756"/>
      <c r="P17" s="746"/>
      <c r="Q17" s="748" t="s">
        <v>67</v>
      </c>
      <c r="R17" s="92"/>
    </row>
    <row r="18" spans="1:18" ht="15.75" customHeight="1">
      <c r="A18" s="761"/>
      <c r="B18" s="735"/>
      <c r="C18" s="738"/>
      <c r="D18" s="739"/>
      <c r="E18" s="743"/>
      <c r="F18" s="744"/>
      <c r="G18" s="745"/>
      <c r="H18" s="757"/>
      <c r="I18" s="758"/>
      <c r="J18" s="758"/>
      <c r="K18" s="758"/>
      <c r="L18" s="758"/>
      <c r="M18" s="758"/>
      <c r="N18" s="758"/>
      <c r="O18" s="759"/>
      <c r="P18" s="747"/>
      <c r="Q18" s="749"/>
      <c r="R18" s="92"/>
    </row>
    <row r="19" spans="1:18" ht="15.75" customHeight="1">
      <c r="A19" s="762">
        <v>6</v>
      </c>
      <c r="B19" s="734" t="str">
        <f t="shared" ref="B19" si="3">B17</f>
        <v>R４</v>
      </c>
      <c r="C19" s="736"/>
      <c r="D19" s="737"/>
      <c r="E19" s="740"/>
      <c r="F19" s="741"/>
      <c r="G19" s="742"/>
      <c r="H19" s="754"/>
      <c r="I19" s="755"/>
      <c r="J19" s="755"/>
      <c r="K19" s="755"/>
      <c r="L19" s="755"/>
      <c r="M19" s="755"/>
      <c r="N19" s="755"/>
      <c r="O19" s="756"/>
      <c r="P19" s="746"/>
      <c r="Q19" s="748" t="s">
        <v>67</v>
      </c>
      <c r="R19" s="92"/>
    </row>
    <row r="20" spans="1:18" ht="15.75" customHeight="1">
      <c r="A20" s="762"/>
      <c r="B20" s="735"/>
      <c r="C20" s="738"/>
      <c r="D20" s="739"/>
      <c r="E20" s="743"/>
      <c r="F20" s="744"/>
      <c r="G20" s="745"/>
      <c r="H20" s="757"/>
      <c r="I20" s="758"/>
      <c r="J20" s="758"/>
      <c r="K20" s="758"/>
      <c r="L20" s="758"/>
      <c r="M20" s="758"/>
      <c r="N20" s="758"/>
      <c r="O20" s="759"/>
      <c r="P20" s="747"/>
      <c r="Q20" s="749"/>
      <c r="R20" s="92"/>
    </row>
    <row r="21" spans="1:18" ht="15.75" customHeight="1">
      <c r="A21" s="760">
        <v>7</v>
      </c>
      <c r="B21" s="734" t="str">
        <f t="shared" ref="B21" si="4">B19</f>
        <v>R４</v>
      </c>
      <c r="C21" s="736"/>
      <c r="D21" s="737"/>
      <c r="E21" s="740"/>
      <c r="F21" s="741"/>
      <c r="G21" s="742"/>
      <c r="H21" s="754"/>
      <c r="I21" s="755"/>
      <c r="J21" s="755"/>
      <c r="K21" s="755"/>
      <c r="L21" s="755"/>
      <c r="M21" s="755"/>
      <c r="N21" s="755"/>
      <c r="O21" s="756"/>
      <c r="P21" s="746"/>
      <c r="Q21" s="748" t="s">
        <v>67</v>
      </c>
      <c r="R21" s="92"/>
    </row>
    <row r="22" spans="1:18" ht="15.75" customHeight="1">
      <c r="A22" s="761"/>
      <c r="B22" s="735"/>
      <c r="C22" s="738"/>
      <c r="D22" s="739"/>
      <c r="E22" s="743"/>
      <c r="F22" s="744"/>
      <c r="G22" s="745"/>
      <c r="H22" s="757"/>
      <c r="I22" s="758"/>
      <c r="J22" s="758"/>
      <c r="K22" s="758"/>
      <c r="L22" s="758"/>
      <c r="M22" s="758"/>
      <c r="N22" s="758"/>
      <c r="O22" s="759"/>
      <c r="P22" s="747"/>
      <c r="Q22" s="749"/>
      <c r="R22" s="92"/>
    </row>
    <row r="23" spans="1:18" ht="15.75" customHeight="1">
      <c r="A23" s="762">
        <v>8</v>
      </c>
      <c r="B23" s="734" t="str">
        <f t="shared" ref="B23" si="5">B21</f>
        <v>R４</v>
      </c>
      <c r="C23" s="736"/>
      <c r="D23" s="737"/>
      <c r="E23" s="740"/>
      <c r="F23" s="741"/>
      <c r="G23" s="742"/>
      <c r="H23" s="754"/>
      <c r="I23" s="755"/>
      <c r="J23" s="755"/>
      <c r="K23" s="755"/>
      <c r="L23" s="755"/>
      <c r="M23" s="755"/>
      <c r="N23" s="755"/>
      <c r="O23" s="756"/>
      <c r="P23" s="746"/>
      <c r="Q23" s="748" t="s">
        <v>67</v>
      </c>
      <c r="R23" s="92"/>
    </row>
    <row r="24" spans="1:18" ht="15.75" customHeight="1">
      <c r="A24" s="762"/>
      <c r="B24" s="735"/>
      <c r="C24" s="738"/>
      <c r="D24" s="739"/>
      <c r="E24" s="743"/>
      <c r="F24" s="744"/>
      <c r="G24" s="745"/>
      <c r="H24" s="757"/>
      <c r="I24" s="758"/>
      <c r="J24" s="758"/>
      <c r="K24" s="758"/>
      <c r="L24" s="758"/>
      <c r="M24" s="758"/>
      <c r="N24" s="758"/>
      <c r="O24" s="759"/>
      <c r="P24" s="747"/>
      <c r="Q24" s="749"/>
      <c r="R24" s="92"/>
    </row>
    <row r="25" spans="1:18" ht="15.75" customHeight="1">
      <c r="A25" s="760">
        <v>9</v>
      </c>
      <c r="B25" s="734" t="str">
        <f t="shared" ref="B25" si="6">B23</f>
        <v>R４</v>
      </c>
      <c r="C25" s="736"/>
      <c r="D25" s="737"/>
      <c r="E25" s="740"/>
      <c r="F25" s="741"/>
      <c r="G25" s="742"/>
      <c r="H25" s="754"/>
      <c r="I25" s="755"/>
      <c r="J25" s="755"/>
      <c r="K25" s="755"/>
      <c r="L25" s="755"/>
      <c r="M25" s="755"/>
      <c r="N25" s="755"/>
      <c r="O25" s="756"/>
      <c r="P25" s="746"/>
      <c r="Q25" s="748" t="s">
        <v>67</v>
      </c>
      <c r="R25" s="92"/>
    </row>
    <row r="26" spans="1:18" ht="15.75" customHeight="1">
      <c r="A26" s="761"/>
      <c r="B26" s="735"/>
      <c r="C26" s="738"/>
      <c r="D26" s="739"/>
      <c r="E26" s="743"/>
      <c r="F26" s="744"/>
      <c r="G26" s="745"/>
      <c r="H26" s="757"/>
      <c r="I26" s="758"/>
      <c r="J26" s="758"/>
      <c r="K26" s="758"/>
      <c r="L26" s="758"/>
      <c r="M26" s="758"/>
      <c r="N26" s="758"/>
      <c r="O26" s="759"/>
      <c r="P26" s="747"/>
      <c r="Q26" s="749"/>
      <c r="R26" s="92"/>
    </row>
    <row r="27" spans="1:18" ht="15.75" customHeight="1">
      <c r="A27" s="762">
        <v>10</v>
      </c>
      <c r="B27" s="734" t="str">
        <f t="shared" ref="B27" si="7">B25</f>
        <v>R４</v>
      </c>
      <c r="C27" s="736"/>
      <c r="D27" s="737"/>
      <c r="E27" s="740"/>
      <c r="F27" s="741"/>
      <c r="G27" s="742"/>
      <c r="H27" s="754"/>
      <c r="I27" s="755"/>
      <c r="J27" s="755"/>
      <c r="K27" s="755"/>
      <c r="L27" s="755"/>
      <c r="M27" s="755"/>
      <c r="N27" s="755"/>
      <c r="O27" s="756"/>
      <c r="P27" s="746"/>
      <c r="Q27" s="748" t="s">
        <v>67</v>
      </c>
      <c r="R27" s="92"/>
    </row>
    <row r="28" spans="1:18" ht="15.75" customHeight="1">
      <c r="A28" s="762"/>
      <c r="B28" s="735"/>
      <c r="C28" s="738"/>
      <c r="D28" s="739"/>
      <c r="E28" s="743"/>
      <c r="F28" s="744"/>
      <c r="G28" s="745"/>
      <c r="H28" s="757"/>
      <c r="I28" s="758"/>
      <c r="J28" s="758"/>
      <c r="K28" s="758"/>
      <c r="L28" s="758"/>
      <c r="M28" s="758"/>
      <c r="N28" s="758"/>
      <c r="O28" s="759"/>
      <c r="P28" s="747"/>
      <c r="Q28" s="749"/>
      <c r="R28" s="92"/>
    </row>
    <row r="29" spans="1:18" ht="15.75" customHeight="1">
      <c r="A29" s="760">
        <v>11</v>
      </c>
      <c r="B29" s="734" t="str">
        <f t="shared" ref="B29" si="8">B27</f>
        <v>R４</v>
      </c>
      <c r="C29" s="736"/>
      <c r="D29" s="737"/>
      <c r="E29" s="740"/>
      <c r="F29" s="741"/>
      <c r="G29" s="742"/>
      <c r="H29" s="754"/>
      <c r="I29" s="755"/>
      <c r="J29" s="755"/>
      <c r="K29" s="755"/>
      <c r="L29" s="755"/>
      <c r="M29" s="755"/>
      <c r="N29" s="755"/>
      <c r="O29" s="756"/>
      <c r="P29" s="746"/>
      <c r="Q29" s="748" t="s">
        <v>67</v>
      </c>
      <c r="R29" s="92"/>
    </row>
    <row r="30" spans="1:18" ht="15.75" customHeight="1">
      <c r="A30" s="761"/>
      <c r="B30" s="735"/>
      <c r="C30" s="738"/>
      <c r="D30" s="739"/>
      <c r="E30" s="743"/>
      <c r="F30" s="744"/>
      <c r="G30" s="745"/>
      <c r="H30" s="757"/>
      <c r="I30" s="758"/>
      <c r="J30" s="758"/>
      <c r="K30" s="758"/>
      <c r="L30" s="758"/>
      <c r="M30" s="758"/>
      <c r="N30" s="758"/>
      <c r="O30" s="759"/>
      <c r="P30" s="747"/>
      <c r="Q30" s="749"/>
      <c r="R30" s="92"/>
    </row>
    <row r="31" spans="1:18" ht="15.75" customHeight="1">
      <c r="A31" s="762">
        <v>12</v>
      </c>
      <c r="B31" s="734" t="str">
        <f t="shared" ref="B31" si="9">B29</f>
        <v>R４</v>
      </c>
      <c r="C31" s="736"/>
      <c r="D31" s="737"/>
      <c r="E31" s="740"/>
      <c r="F31" s="741"/>
      <c r="G31" s="742"/>
      <c r="H31" s="754"/>
      <c r="I31" s="755"/>
      <c r="J31" s="755"/>
      <c r="K31" s="755"/>
      <c r="L31" s="755"/>
      <c r="M31" s="755"/>
      <c r="N31" s="755"/>
      <c r="O31" s="756"/>
      <c r="P31" s="746"/>
      <c r="Q31" s="748" t="s">
        <v>67</v>
      </c>
      <c r="R31" s="92"/>
    </row>
    <row r="32" spans="1:18" ht="15.75" customHeight="1">
      <c r="A32" s="762"/>
      <c r="B32" s="735"/>
      <c r="C32" s="738"/>
      <c r="D32" s="739"/>
      <c r="E32" s="743"/>
      <c r="F32" s="744"/>
      <c r="G32" s="745"/>
      <c r="H32" s="757"/>
      <c r="I32" s="758"/>
      <c r="J32" s="758"/>
      <c r="K32" s="758"/>
      <c r="L32" s="758"/>
      <c r="M32" s="758"/>
      <c r="N32" s="758"/>
      <c r="O32" s="759"/>
      <c r="P32" s="747"/>
      <c r="Q32" s="749"/>
      <c r="R32" s="92"/>
    </row>
    <row r="33" spans="1:18" ht="15.75" customHeight="1">
      <c r="A33" s="760">
        <v>13</v>
      </c>
      <c r="B33" s="734" t="str">
        <f t="shared" ref="B33" si="10">B31</f>
        <v>R４</v>
      </c>
      <c r="C33" s="736"/>
      <c r="D33" s="737"/>
      <c r="E33" s="740"/>
      <c r="F33" s="741"/>
      <c r="G33" s="742"/>
      <c r="H33" s="754"/>
      <c r="I33" s="755"/>
      <c r="J33" s="755"/>
      <c r="K33" s="755"/>
      <c r="L33" s="755"/>
      <c r="M33" s="755"/>
      <c r="N33" s="755"/>
      <c r="O33" s="756"/>
      <c r="P33" s="746"/>
      <c r="Q33" s="748" t="s">
        <v>67</v>
      </c>
      <c r="R33" s="92"/>
    </row>
    <row r="34" spans="1:18" ht="15.75" customHeight="1">
      <c r="A34" s="761"/>
      <c r="B34" s="735"/>
      <c r="C34" s="738"/>
      <c r="D34" s="739"/>
      <c r="E34" s="743"/>
      <c r="F34" s="744"/>
      <c r="G34" s="745"/>
      <c r="H34" s="757"/>
      <c r="I34" s="758"/>
      <c r="J34" s="758"/>
      <c r="K34" s="758"/>
      <c r="L34" s="758"/>
      <c r="M34" s="758"/>
      <c r="N34" s="758"/>
      <c r="O34" s="759"/>
      <c r="P34" s="747"/>
      <c r="Q34" s="749"/>
      <c r="R34" s="92"/>
    </row>
    <row r="35" spans="1:18" ht="15.75" customHeight="1">
      <c r="A35" s="762">
        <v>14</v>
      </c>
      <c r="B35" s="734" t="str">
        <f t="shared" ref="B35" si="11">B33</f>
        <v>R４</v>
      </c>
      <c r="C35" s="736"/>
      <c r="D35" s="737"/>
      <c r="E35" s="740"/>
      <c r="F35" s="741"/>
      <c r="G35" s="742"/>
      <c r="H35" s="754"/>
      <c r="I35" s="755"/>
      <c r="J35" s="755"/>
      <c r="K35" s="755"/>
      <c r="L35" s="755"/>
      <c r="M35" s="755"/>
      <c r="N35" s="755"/>
      <c r="O35" s="756"/>
      <c r="P35" s="746"/>
      <c r="Q35" s="748" t="s">
        <v>67</v>
      </c>
      <c r="R35" s="92"/>
    </row>
    <row r="36" spans="1:18" ht="15.75" customHeight="1">
      <c r="A36" s="762"/>
      <c r="B36" s="735"/>
      <c r="C36" s="738"/>
      <c r="D36" s="739"/>
      <c r="E36" s="743"/>
      <c r="F36" s="744"/>
      <c r="G36" s="745"/>
      <c r="H36" s="757"/>
      <c r="I36" s="758"/>
      <c r="J36" s="758"/>
      <c r="K36" s="758"/>
      <c r="L36" s="758"/>
      <c r="M36" s="758"/>
      <c r="N36" s="758"/>
      <c r="O36" s="759"/>
      <c r="P36" s="747"/>
      <c r="Q36" s="749"/>
      <c r="R36" s="92"/>
    </row>
    <row r="37" spans="1:18" ht="15.75" customHeight="1">
      <c r="A37" s="760">
        <v>15</v>
      </c>
      <c r="B37" s="734" t="str">
        <f t="shared" ref="B37" si="12">B35</f>
        <v>R４</v>
      </c>
      <c r="C37" s="736"/>
      <c r="D37" s="737"/>
      <c r="E37" s="740"/>
      <c r="F37" s="741"/>
      <c r="G37" s="742"/>
      <c r="H37" s="754"/>
      <c r="I37" s="755"/>
      <c r="J37" s="755"/>
      <c r="K37" s="755"/>
      <c r="L37" s="755"/>
      <c r="M37" s="755"/>
      <c r="N37" s="755"/>
      <c r="O37" s="756"/>
      <c r="P37" s="746"/>
      <c r="Q37" s="748" t="s">
        <v>67</v>
      </c>
      <c r="R37" s="92"/>
    </row>
    <row r="38" spans="1:18" ht="15.75" customHeight="1">
      <c r="A38" s="761"/>
      <c r="B38" s="735"/>
      <c r="C38" s="738"/>
      <c r="D38" s="739"/>
      <c r="E38" s="743"/>
      <c r="F38" s="744"/>
      <c r="G38" s="745"/>
      <c r="H38" s="757"/>
      <c r="I38" s="758"/>
      <c r="J38" s="758"/>
      <c r="K38" s="758"/>
      <c r="L38" s="758"/>
      <c r="M38" s="758"/>
      <c r="N38" s="758"/>
      <c r="O38" s="759"/>
      <c r="P38" s="747"/>
      <c r="Q38" s="749"/>
      <c r="R38" s="92"/>
    </row>
    <row r="39" spans="1:18" ht="15.75" customHeight="1">
      <c r="A39" s="762">
        <v>16</v>
      </c>
      <c r="B39" s="734" t="str">
        <f t="shared" ref="B39" si="13">B37</f>
        <v>R４</v>
      </c>
      <c r="C39" s="736"/>
      <c r="D39" s="737"/>
      <c r="E39" s="740"/>
      <c r="F39" s="741"/>
      <c r="G39" s="742"/>
      <c r="H39" s="754"/>
      <c r="I39" s="755"/>
      <c r="J39" s="755"/>
      <c r="K39" s="755"/>
      <c r="L39" s="755"/>
      <c r="M39" s="755"/>
      <c r="N39" s="755"/>
      <c r="O39" s="756"/>
      <c r="P39" s="746"/>
      <c r="Q39" s="748" t="s">
        <v>67</v>
      </c>
      <c r="R39" s="92"/>
    </row>
    <row r="40" spans="1:18" ht="15.75" customHeight="1">
      <c r="A40" s="762"/>
      <c r="B40" s="735"/>
      <c r="C40" s="738"/>
      <c r="D40" s="739"/>
      <c r="E40" s="743"/>
      <c r="F40" s="744"/>
      <c r="G40" s="745"/>
      <c r="H40" s="757"/>
      <c r="I40" s="758"/>
      <c r="J40" s="758"/>
      <c r="K40" s="758"/>
      <c r="L40" s="758"/>
      <c r="M40" s="758"/>
      <c r="N40" s="758"/>
      <c r="O40" s="759"/>
      <c r="P40" s="747"/>
      <c r="Q40" s="749"/>
      <c r="R40" s="92"/>
    </row>
    <row r="41" spans="1:18" ht="15.75" customHeight="1">
      <c r="A41" s="760">
        <v>17</v>
      </c>
      <c r="B41" s="734" t="str">
        <f t="shared" ref="B41" si="14">B39</f>
        <v>R４</v>
      </c>
      <c r="C41" s="736"/>
      <c r="D41" s="737"/>
      <c r="E41" s="740"/>
      <c r="F41" s="741"/>
      <c r="G41" s="742"/>
      <c r="H41" s="754"/>
      <c r="I41" s="755"/>
      <c r="J41" s="755"/>
      <c r="K41" s="755"/>
      <c r="L41" s="755"/>
      <c r="M41" s="755"/>
      <c r="N41" s="755"/>
      <c r="O41" s="756"/>
      <c r="P41" s="746"/>
      <c r="Q41" s="748" t="s">
        <v>67</v>
      </c>
      <c r="R41" s="92"/>
    </row>
    <row r="42" spans="1:18" ht="15.75" customHeight="1">
      <c r="A42" s="761"/>
      <c r="B42" s="735"/>
      <c r="C42" s="738"/>
      <c r="D42" s="739"/>
      <c r="E42" s="743"/>
      <c r="F42" s="744"/>
      <c r="G42" s="745"/>
      <c r="H42" s="757"/>
      <c r="I42" s="758"/>
      <c r="J42" s="758"/>
      <c r="K42" s="758"/>
      <c r="L42" s="758"/>
      <c r="M42" s="758"/>
      <c r="N42" s="758"/>
      <c r="O42" s="759"/>
      <c r="P42" s="747"/>
      <c r="Q42" s="749"/>
      <c r="R42" s="92"/>
    </row>
    <row r="43" spans="1:18" ht="15.75" customHeight="1">
      <c r="A43" s="762">
        <v>18</v>
      </c>
      <c r="B43" s="734" t="str">
        <f t="shared" ref="B43" si="15">B41</f>
        <v>R４</v>
      </c>
      <c r="C43" s="736"/>
      <c r="D43" s="737"/>
      <c r="E43" s="740"/>
      <c r="F43" s="741"/>
      <c r="G43" s="742"/>
      <c r="H43" s="754"/>
      <c r="I43" s="755"/>
      <c r="J43" s="755"/>
      <c r="K43" s="755"/>
      <c r="L43" s="755"/>
      <c r="M43" s="755"/>
      <c r="N43" s="755"/>
      <c r="O43" s="756"/>
      <c r="P43" s="746"/>
      <c r="Q43" s="748" t="s">
        <v>67</v>
      </c>
      <c r="R43" s="92"/>
    </row>
    <row r="44" spans="1:18" ht="15.75" customHeight="1">
      <c r="A44" s="762"/>
      <c r="B44" s="735"/>
      <c r="C44" s="738"/>
      <c r="D44" s="739"/>
      <c r="E44" s="743"/>
      <c r="F44" s="744"/>
      <c r="G44" s="745"/>
      <c r="H44" s="757"/>
      <c r="I44" s="758"/>
      <c r="J44" s="758"/>
      <c r="K44" s="758"/>
      <c r="L44" s="758"/>
      <c r="M44" s="758"/>
      <c r="N44" s="758"/>
      <c r="O44" s="759"/>
      <c r="P44" s="747"/>
      <c r="Q44" s="749"/>
      <c r="R44" s="92"/>
    </row>
    <row r="45" spans="1:18" ht="15.75" customHeight="1">
      <c r="A45" s="760">
        <v>19</v>
      </c>
      <c r="B45" s="734" t="str">
        <f t="shared" ref="B45" si="16">B43</f>
        <v>R４</v>
      </c>
      <c r="C45" s="736"/>
      <c r="D45" s="737"/>
      <c r="E45" s="740"/>
      <c r="F45" s="741"/>
      <c r="G45" s="742"/>
      <c r="H45" s="754"/>
      <c r="I45" s="755"/>
      <c r="J45" s="755"/>
      <c r="K45" s="755"/>
      <c r="L45" s="755"/>
      <c r="M45" s="755"/>
      <c r="N45" s="755"/>
      <c r="O45" s="756"/>
      <c r="P45" s="746"/>
      <c r="Q45" s="748" t="s">
        <v>67</v>
      </c>
      <c r="R45" s="92"/>
    </row>
    <row r="46" spans="1:18" ht="15.75" customHeight="1">
      <c r="A46" s="761"/>
      <c r="B46" s="735"/>
      <c r="C46" s="738"/>
      <c r="D46" s="739"/>
      <c r="E46" s="743"/>
      <c r="F46" s="744"/>
      <c r="G46" s="745"/>
      <c r="H46" s="757"/>
      <c r="I46" s="758"/>
      <c r="J46" s="758"/>
      <c r="K46" s="758"/>
      <c r="L46" s="758"/>
      <c r="M46" s="758"/>
      <c r="N46" s="758"/>
      <c r="O46" s="759"/>
      <c r="P46" s="747"/>
      <c r="Q46" s="749"/>
      <c r="R46" s="92"/>
    </row>
    <row r="47" spans="1:18" ht="15.75" customHeight="1">
      <c r="A47" s="762">
        <v>20</v>
      </c>
      <c r="B47" s="734" t="str">
        <f t="shared" ref="B47" si="17">B45</f>
        <v>R４</v>
      </c>
      <c r="C47" s="736"/>
      <c r="D47" s="737"/>
      <c r="E47" s="740"/>
      <c r="F47" s="741"/>
      <c r="G47" s="742"/>
      <c r="H47" s="754"/>
      <c r="I47" s="755"/>
      <c r="J47" s="755"/>
      <c r="K47" s="755"/>
      <c r="L47" s="755"/>
      <c r="M47" s="755"/>
      <c r="N47" s="755"/>
      <c r="O47" s="756"/>
      <c r="P47" s="746"/>
      <c r="Q47" s="748" t="s">
        <v>67</v>
      </c>
      <c r="R47" s="92"/>
    </row>
    <row r="48" spans="1:18" ht="15.75" customHeight="1">
      <c r="A48" s="761"/>
      <c r="B48" s="735"/>
      <c r="C48" s="738"/>
      <c r="D48" s="739"/>
      <c r="E48" s="743"/>
      <c r="F48" s="744"/>
      <c r="G48" s="745"/>
      <c r="H48" s="757"/>
      <c r="I48" s="758"/>
      <c r="J48" s="758"/>
      <c r="K48" s="758"/>
      <c r="L48" s="758"/>
      <c r="M48" s="758"/>
      <c r="N48" s="758"/>
      <c r="O48" s="759"/>
      <c r="P48" s="747"/>
      <c r="Q48" s="749"/>
      <c r="R48" s="92"/>
    </row>
    <row r="49" spans="1:20" ht="15.75" customHeight="1">
      <c r="A49" s="130" t="s">
        <v>27</v>
      </c>
      <c r="B49" s="752" t="s">
        <v>307</v>
      </c>
      <c r="C49" s="753"/>
      <c r="D49" s="753"/>
      <c r="E49" s="753"/>
      <c r="F49" s="753"/>
      <c r="G49" s="753"/>
      <c r="H49" s="753"/>
      <c r="I49" s="753"/>
      <c r="J49" s="753"/>
      <c r="K49" s="753"/>
      <c r="L49" s="753"/>
      <c r="M49" s="753"/>
      <c r="N49" s="753"/>
      <c r="O49" s="753"/>
      <c r="P49" s="753"/>
      <c r="Q49" s="156"/>
      <c r="R49" s="92"/>
    </row>
    <row r="50" spans="1:20">
      <c r="A50" s="130" t="s">
        <v>28</v>
      </c>
      <c r="B50" s="732" t="s">
        <v>475</v>
      </c>
      <c r="C50" s="732"/>
      <c r="D50" s="732"/>
      <c r="E50" s="732"/>
      <c r="F50" s="732"/>
      <c r="G50" s="732"/>
      <c r="H50" s="732"/>
      <c r="I50" s="732"/>
      <c r="J50" s="732"/>
      <c r="K50" s="732"/>
      <c r="L50" s="732"/>
      <c r="M50" s="732"/>
      <c r="N50" s="732"/>
      <c r="O50" s="732"/>
      <c r="P50" s="732"/>
      <c r="Q50" s="732"/>
      <c r="R50" s="166"/>
    </row>
    <row r="51" spans="1:20">
      <c r="A51" s="130"/>
      <c r="B51" s="732"/>
      <c r="C51" s="732"/>
      <c r="D51" s="732"/>
      <c r="E51" s="732"/>
      <c r="F51" s="732"/>
      <c r="G51" s="732"/>
      <c r="H51" s="732"/>
      <c r="I51" s="732"/>
      <c r="J51" s="732"/>
      <c r="K51" s="732"/>
      <c r="L51" s="732"/>
      <c r="M51" s="732"/>
      <c r="N51" s="732"/>
      <c r="O51" s="732"/>
      <c r="P51" s="732"/>
      <c r="Q51" s="732"/>
      <c r="R51" s="417"/>
    </row>
    <row r="52" spans="1:20">
      <c r="R52" s="166"/>
    </row>
    <row r="53" spans="1:20" ht="15.75" customHeight="1">
      <c r="A53" s="671" t="str">
        <f>CONCATENATE("（様式-",INDEX(発注者入力シート!$B$20:$G$24,MATCH(発注者入力シート!L6,発注者入力シート!$C$20:$C$24,0),4),"-２）")</f>
        <v>（様式-２-２）</v>
      </c>
      <c r="B53" s="671"/>
      <c r="C53" s="671"/>
      <c r="D53" s="671"/>
      <c r="E53" s="671"/>
      <c r="F53" s="671"/>
      <c r="Q53" s="122" t="str">
        <f>Q1</f>
        <v>【令和４年度完成工事分】</v>
      </c>
      <c r="S53" s="4" t="s">
        <v>202</v>
      </c>
      <c r="T53" s="4"/>
    </row>
    <row r="54" spans="1:20" ht="15.75" customHeight="1">
      <c r="A54" s="671" t="str">
        <f>CONCATENATE("評価項目",INDEX(発注者入力シート!$B$20:$G$24,MATCH(発注者入力シート!L6,発注者入力シート!$C$20:$C$24,0),5),"-",INDEX(発注者入力シート!$B$20:$G$24,MATCH(発注者入力シート!L6,発注者入力シート!$C$20:$C$24,0),6))</f>
        <v>評価項目（１）-①</v>
      </c>
      <c r="B54" s="671"/>
      <c r="C54" s="671"/>
      <c r="D54" s="671"/>
      <c r="E54" s="671"/>
      <c r="R54" s="169"/>
      <c r="S54" s="4" t="s">
        <v>203</v>
      </c>
      <c r="T54" s="4"/>
    </row>
    <row r="55" spans="1:20" ht="15.75" customHeight="1">
      <c r="A55" s="772" t="s">
        <v>65</v>
      </c>
      <c r="B55" s="772"/>
      <c r="C55" s="772"/>
      <c r="D55" s="772"/>
      <c r="E55" s="772"/>
      <c r="F55" s="772"/>
      <c r="G55" s="772"/>
      <c r="H55" s="772"/>
      <c r="I55" s="772"/>
      <c r="J55" s="772"/>
      <c r="K55" s="772"/>
      <c r="L55" s="772"/>
      <c r="M55" s="772"/>
      <c r="N55" s="772"/>
      <c r="O55" s="772"/>
      <c r="P55" s="772"/>
      <c r="Q55" s="772"/>
      <c r="S55" s="98"/>
      <c r="T55" s="4" t="s">
        <v>210</v>
      </c>
    </row>
    <row r="56" spans="1:20" ht="15.75" customHeight="1">
      <c r="H56" s="733" t="s">
        <v>146</v>
      </c>
      <c r="I56" s="733"/>
      <c r="J56" s="733"/>
      <c r="K56" s="680" t="str">
        <f>IF(企業入力シート!C7="","",企業入力シート!C7)</f>
        <v>〇〇建設</v>
      </c>
      <c r="L56" s="680"/>
      <c r="M56" s="680"/>
      <c r="N56" s="680"/>
      <c r="O56" s="680"/>
      <c r="P56" s="680"/>
      <c r="Q56" s="680"/>
      <c r="R56" s="163"/>
      <c r="S56" s="87"/>
      <c r="T56" s="4" t="s">
        <v>205</v>
      </c>
    </row>
    <row r="57" spans="1:20" ht="15.75" customHeight="1">
      <c r="R57" s="163"/>
      <c r="S57" s="123"/>
      <c r="T57" s="4"/>
    </row>
    <row r="58" spans="1:20" ht="15.75" customHeight="1">
      <c r="R58" s="158"/>
      <c r="S58" s="4" t="s">
        <v>206</v>
      </c>
      <c r="T58" s="4"/>
    </row>
    <row r="59" spans="1:20" ht="15.75" customHeight="1">
      <c r="A59" s="124" t="s">
        <v>11</v>
      </c>
      <c r="B59" s="125" t="s">
        <v>13</v>
      </c>
      <c r="C59" s="763" t="s">
        <v>15</v>
      </c>
      <c r="D59" s="763"/>
      <c r="E59" s="760" t="s">
        <v>16</v>
      </c>
      <c r="F59" s="763"/>
      <c r="G59" s="765"/>
      <c r="H59" s="760" t="s">
        <v>17</v>
      </c>
      <c r="I59" s="763"/>
      <c r="J59" s="763"/>
      <c r="K59" s="763"/>
      <c r="L59" s="763"/>
      <c r="M59" s="763"/>
      <c r="N59" s="763"/>
      <c r="O59" s="765"/>
      <c r="P59" s="760" t="s">
        <v>31</v>
      </c>
      <c r="Q59" s="765"/>
      <c r="S59" s="89"/>
      <c r="T59" s="4" t="s">
        <v>207</v>
      </c>
    </row>
    <row r="60" spans="1:20" ht="15.75" customHeight="1">
      <c r="A60" s="126" t="s">
        <v>12</v>
      </c>
      <c r="B60" s="127" t="s">
        <v>14</v>
      </c>
      <c r="C60" s="764"/>
      <c r="D60" s="764"/>
      <c r="E60" s="766" t="s">
        <v>386</v>
      </c>
      <c r="F60" s="767"/>
      <c r="G60" s="768"/>
      <c r="H60" s="761"/>
      <c r="I60" s="770"/>
      <c r="J60" s="770"/>
      <c r="K60" s="770"/>
      <c r="L60" s="770"/>
      <c r="M60" s="770"/>
      <c r="N60" s="770"/>
      <c r="O60" s="771"/>
      <c r="P60" s="762" t="s">
        <v>30</v>
      </c>
      <c r="Q60" s="769"/>
      <c r="S60" s="90"/>
      <c r="T60" s="4" t="s">
        <v>205</v>
      </c>
    </row>
    <row r="61" spans="1:20" ht="15.75" customHeight="1">
      <c r="A61" s="760">
        <v>21</v>
      </c>
      <c r="B61" s="734" t="str">
        <f>B47</f>
        <v>R４</v>
      </c>
      <c r="C61" s="736"/>
      <c r="D61" s="737"/>
      <c r="E61" s="740"/>
      <c r="F61" s="741"/>
      <c r="G61" s="742"/>
      <c r="H61" s="754"/>
      <c r="I61" s="755"/>
      <c r="J61" s="755"/>
      <c r="K61" s="755"/>
      <c r="L61" s="755"/>
      <c r="M61" s="755"/>
      <c r="N61" s="755"/>
      <c r="O61" s="756"/>
      <c r="P61" s="746"/>
      <c r="Q61" s="748" t="s">
        <v>67</v>
      </c>
      <c r="R61" s="92"/>
      <c r="S61" s="4"/>
      <c r="T61" s="4"/>
    </row>
    <row r="62" spans="1:20" ht="15.75" customHeight="1">
      <c r="A62" s="761"/>
      <c r="B62" s="735"/>
      <c r="C62" s="738"/>
      <c r="D62" s="739"/>
      <c r="E62" s="743"/>
      <c r="F62" s="744"/>
      <c r="G62" s="745"/>
      <c r="H62" s="757"/>
      <c r="I62" s="758"/>
      <c r="J62" s="758"/>
      <c r="K62" s="758"/>
      <c r="L62" s="758"/>
      <c r="M62" s="758"/>
      <c r="N62" s="758"/>
      <c r="O62" s="759"/>
      <c r="P62" s="747"/>
      <c r="Q62" s="749"/>
      <c r="R62" s="92"/>
      <c r="S62" s="100" t="s">
        <v>208</v>
      </c>
      <c r="T62" s="4"/>
    </row>
    <row r="63" spans="1:20" ht="15.75" customHeight="1">
      <c r="A63" s="762">
        <v>22</v>
      </c>
      <c r="B63" s="734" t="str">
        <f>B61</f>
        <v>R４</v>
      </c>
      <c r="C63" s="736"/>
      <c r="D63" s="737"/>
      <c r="E63" s="740"/>
      <c r="F63" s="741"/>
      <c r="G63" s="742"/>
      <c r="H63" s="754"/>
      <c r="I63" s="755"/>
      <c r="J63" s="755"/>
      <c r="K63" s="755"/>
      <c r="L63" s="755"/>
      <c r="M63" s="755"/>
      <c r="N63" s="755"/>
      <c r="O63" s="756"/>
      <c r="P63" s="746"/>
      <c r="Q63" s="748" t="s">
        <v>67</v>
      </c>
      <c r="R63" s="92"/>
      <c r="S63" s="100" t="s">
        <v>209</v>
      </c>
      <c r="T63" s="4"/>
    </row>
    <row r="64" spans="1:20" ht="15.75" customHeight="1">
      <c r="A64" s="762"/>
      <c r="B64" s="735"/>
      <c r="C64" s="738"/>
      <c r="D64" s="739"/>
      <c r="E64" s="743"/>
      <c r="F64" s="744"/>
      <c r="G64" s="745"/>
      <c r="H64" s="757"/>
      <c r="I64" s="758"/>
      <c r="J64" s="758"/>
      <c r="K64" s="758"/>
      <c r="L64" s="758"/>
      <c r="M64" s="758"/>
      <c r="N64" s="758"/>
      <c r="O64" s="759"/>
      <c r="P64" s="747"/>
      <c r="Q64" s="749"/>
      <c r="R64" s="92"/>
      <c r="S64" s="100" t="s">
        <v>433</v>
      </c>
    </row>
    <row r="65" spans="1:18" ht="15.75" customHeight="1">
      <c r="A65" s="760">
        <v>23</v>
      </c>
      <c r="B65" s="734" t="str">
        <f t="shared" ref="B65" si="18">B63</f>
        <v>R４</v>
      </c>
      <c r="C65" s="736"/>
      <c r="D65" s="737"/>
      <c r="E65" s="740"/>
      <c r="F65" s="741"/>
      <c r="G65" s="742"/>
      <c r="H65" s="754"/>
      <c r="I65" s="755"/>
      <c r="J65" s="755"/>
      <c r="K65" s="755"/>
      <c r="L65" s="755"/>
      <c r="M65" s="755"/>
      <c r="N65" s="755"/>
      <c r="O65" s="756"/>
      <c r="P65" s="746"/>
      <c r="Q65" s="748" t="s">
        <v>67</v>
      </c>
      <c r="R65" s="92"/>
    </row>
    <row r="66" spans="1:18" ht="15.75" customHeight="1">
      <c r="A66" s="761"/>
      <c r="B66" s="735"/>
      <c r="C66" s="738"/>
      <c r="D66" s="739"/>
      <c r="E66" s="743"/>
      <c r="F66" s="744"/>
      <c r="G66" s="745"/>
      <c r="H66" s="757"/>
      <c r="I66" s="758"/>
      <c r="J66" s="758"/>
      <c r="K66" s="758"/>
      <c r="L66" s="758"/>
      <c r="M66" s="758"/>
      <c r="N66" s="758"/>
      <c r="O66" s="759"/>
      <c r="P66" s="747"/>
      <c r="Q66" s="749"/>
      <c r="R66" s="92"/>
    </row>
    <row r="67" spans="1:18" ht="15.75" customHeight="1">
      <c r="A67" s="762">
        <v>24</v>
      </c>
      <c r="B67" s="734" t="str">
        <f t="shared" ref="B67" si="19">B65</f>
        <v>R４</v>
      </c>
      <c r="C67" s="736"/>
      <c r="D67" s="737"/>
      <c r="E67" s="740"/>
      <c r="F67" s="741"/>
      <c r="G67" s="742"/>
      <c r="H67" s="754"/>
      <c r="I67" s="755"/>
      <c r="J67" s="755"/>
      <c r="K67" s="755"/>
      <c r="L67" s="755"/>
      <c r="M67" s="755"/>
      <c r="N67" s="755"/>
      <c r="O67" s="756"/>
      <c r="P67" s="746"/>
      <c r="Q67" s="748" t="s">
        <v>67</v>
      </c>
      <c r="R67" s="92"/>
    </row>
    <row r="68" spans="1:18" ht="15.75" customHeight="1">
      <c r="A68" s="762"/>
      <c r="B68" s="735"/>
      <c r="C68" s="738"/>
      <c r="D68" s="739"/>
      <c r="E68" s="743"/>
      <c r="F68" s="744"/>
      <c r="G68" s="745"/>
      <c r="H68" s="757"/>
      <c r="I68" s="758"/>
      <c r="J68" s="758"/>
      <c r="K68" s="758"/>
      <c r="L68" s="758"/>
      <c r="M68" s="758"/>
      <c r="N68" s="758"/>
      <c r="O68" s="759"/>
      <c r="P68" s="747"/>
      <c r="Q68" s="749"/>
      <c r="R68" s="92"/>
    </row>
    <row r="69" spans="1:18" ht="15.75" customHeight="1">
      <c r="A69" s="760">
        <v>25</v>
      </c>
      <c r="B69" s="734" t="str">
        <f t="shared" ref="B69" si="20">B67</f>
        <v>R４</v>
      </c>
      <c r="C69" s="736"/>
      <c r="D69" s="737"/>
      <c r="E69" s="740"/>
      <c r="F69" s="741"/>
      <c r="G69" s="742"/>
      <c r="H69" s="754"/>
      <c r="I69" s="755"/>
      <c r="J69" s="755"/>
      <c r="K69" s="755"/>
      <c r="L69" s="755"/>
      <c r="M69" s="755"/>
      <c r="N69" s="755"/>
      <c r="O69" s="756"/>
      <c r="P69" s="746"/>
      <c r="Q69" s="748" t="s">
        <v>67</v>
      </c>
      <c r="R69" s="92"/>
    </row>
    <row r="70" spans="1:18" ht="15.75" customHeight="1">
      <c r="A70" s="761"/>
      <c r="B70" s="735"/>
      <c r="C70" s="738"/>
      <c r="D70" s="739"/>
      <c r="E70" s="743"/>
      <c r="F70" s="744"/>
      <c r="G70" s="745"/>
      <c r="H70" s="757"/>
      <c r="I70" s="758"/>
      <c r="J70" s="758"/>
      <c r="K70" s="758"/>
      <c r="L70" s="758"/>
      <c r="M70" s="758"/>
      <c r="N70" s="758"/>
      <c r="O70" s="759"/>
      <c r="P70" s="747"/>
      <c r="Q70" s="749"/>
      <c r="R70" s="92"/>
    </row>
    <row r="71" spans="1:18" ht="15.75" customHeight="1">
      <c r="A71" s="762">
        <v>26</v>
      </c>
      <c r="B71" s="734" t="str">
        <f t="shared" ref="B71" si="21">B69</f>
        <v>R４</v>
      </c>
      <c r="C71" s="736"/>
      <c r="D71" s="737"/>
      <c r="E71" s="740"/>
      <c r="F71" s="741"/>
      <c r="G71" s="742"/>
      <c r="H71" s="754"/>
      <c r="I71" s="755"/>
      <c r="J71" s="755"/>
      <c r="K71" s="755"/>
      <c r="L71" s="755"/>
      <c r="M71" s="755"/>
      <c r="N71" s="755"/>
      <c r="O71" s="756"/>
      <c r="P71" s="746"/>
      <c r="Q71" s="748" t="s">
        <v>67</v>
      </c>
      <c r="R71" s="92"/>
    </row>
    <row r="72" spans="1:18" ht="15.75" customHeight="1">
      <c r="A72" s="762"/>
      <c r="B72" s="735"/>
      <c r="C72" s="738"/>
      <c r="D72" s="739"/>
      <c r="E72" s="743"/>
      <c r="F72" s="744"/>
      <c r="G72" s="745"/>
      <c r="H72" s="757"/>
      <c r="I72" s="758"/>
      <c r="J72" s="758"/>
      <c r="K72" s="758"/>
      <c r="L72" s="758"/>
      <c r="M72" s="758"/>
      <c r="N72" s="758"/>
      <c r="O72" s="759"/>
      <c r="P72" s="747"/>
      <c r="Q72" s="749"/>
      <c r="R72" s="92"/>
    </row>
    <row r="73" spans="1:18" ht="15.75" customHeight="1">
      <c r="A73" s="760">
        <v>27</v>
      </c>
      <c r="B73" s="734" t="str">
        <f t="shared" ref="B73" si="22">B71</f>
        <v>R４</v>
      </c>
      <c r="C73" s="736"/>
      <c r="D73" s="737"/>
      <c r="E73" s="740"/>
      <c r="F73" s="741"/>
      <c r="G73" s="742"/>
      <c r="H73" s="754"/>
      <c r="I73" s="755"/>
      <c r="J73" s="755"/>
      <c r="K73" s="755"/>
      <c r="L73" s="755"/>
      <c r="M73" s="755"/>
      <c r="N73" s="755"/>
      <c r="O73" s="756"/>
      <c r="P73" s="746"/>
      <c r="Q73" s="748" t="s">
        <v>67</v>
      </c>
      <c r="R73" s="92"/>
    </row>
    <row r="74" spans="1:18" ht="15.75" customHeight="1">
      <c r="A74" s="761"/>
      <c r="B74" s="735"/>
      <c r="C74" s="738"/>
      <c r="D74" s="739"/>
      <c r="E74" s="743"/>
      <c r="F74" s="744"/>
      <c r="G74" s="745"/>
      <c r="H74" s="757"/>
      <c r="I74" s="758"/>
      <c r="J74" s="758"/>
      <c r="K74" s="758"/>
      <c r="L74" s="758"/>
      <c r="M74" s="758"/>
      <c r="N74" s="758"/>
      <c r="O74" s="759"/>
      <c r="P74" s="747"/>
      <c r="Q74" s="749"/>
      <c r="R74" s="92"/>
    </row>
    <row r="75" spans="1:18" ht="15.75" customHeight="1">
      <c r="A75" s="762">
        <v>28</v>
      </c>
      <c r="B75" s="734" t="str">
        <f t="shared" ref="B75" si="23">B73</f>
        <v>R４</v>
      </c>
      <c r="C75" s="736"/>
      <c r="D75" s="737"/>
      <c r="E75" s="740"/>
      <c r="F75" s="741"/>
      <c r="G75" s="742"/>
      <c r="H75" s="754"/>
      <c r="I75" s="755"/>
      <c r="J75" s="755"/>
      <c r="K75" s="755"/>
      <c r="L75" s="755"/>
      <c r="M75" s="755"/>
      <c r="N75" s="755"/>
      <c r="O75" s="756"/>
      <c r="P75" s="746"/>
      <c r="Q75" s="748" t="s">
        <v>67</v>
      </c>
      <c r="R75" s="92"/>
    </row>
    <row r="76" spans="1:18" ht="15.75" customHeight="1">
      <c r="A76" s="762"/>
      <c r="B76" s="735"/>
      <c r="C76" s="738"/>
      <c r="D76" s="739"/>
      <c r="E76" s="743"/>
      <c r="F76" s="744"/>
      <c r="G76" s="745"/>
      <c r="H76" s="757"/>
      <c r="I76" s="758"/>
      <c r="J76" s="758"/>
      <c r="K76" s="758"/>
      <c r="L76" s="758"/>
      <c r="M76" s="758"/>
      <c r="N76" s="758"/>
      <c r="O76" s="759"/>
      <c r="P76" s="747"/>
      <c r="Q76" s="749"/>
      <c r="R76" s="92"/>
    </row>
    <row r="77" spans="1:18" ht="15.75" customHeight="1">
      <c r="A77" s="760">
        <v>29</v>
      </c>
      <c r="B77" s="734" t="str">
        <f t="shared" ref="B77" si="24">B75</f>
        <v>R４</v>
      </c>
      <c r="C77" s="736"/>
      <c r="D77" s="737"/>
      <c r="E77" s="740"/>
      <c r="F77" s="741"/>
      <c r="G77" s="742"/>
      <c r="H77" s="754"/>
      <c r="I77" s="755"/>
      <c r="J77" s="755"/>
      <c r="K77" s="755"/>
      <c r="L77" s="755"/>
      <c r="M77" s="755"/>
      <c r="N77" s="755"/>
      <c r="O77" s="756"/>
      <c r="P77" s="746"/>
      <c r="Q77" s="748" t="s">
        <v>67</v>
      </c>
      <c r="R77" s="92"/>
    </row>
    <row r="78" spans="1:18" ht="15.75" customHeight="1">
      <c r="A78" s="761"/>
      <c r="B78" s="735"/>
      <c r="C78" s="738"/>
      <c r="D78" s="739"/>
      <c r="E78" s="743"/>
      <c r="F78" s="744"/>
      <c r="G78" s="745"/>
      <c r="H78" s="757"/>
      <c r="I78" s="758"/>
      <c r="J78" s="758"/>
      <c r="K78" s="758"/>
      <c r="L78" s="758"/>
      <c r="M78" s="758"/>
      <c r="N78" s="758"/>
      <c r="O78" s="759"/>
      <c r="P78" s="747"/>
      <c r="Q78" s="749"/>
      <c r="R78" s="92"/>
    </row>
    <row r="79" spans="1:18" ht="15.75" customHeight="1">
      <c r="A79" s="762">
        <v>30</v>
      </c>
      <c r="B79" s="734" t="str">
        <f t="shared" ref="B79" si="25">B77</f>
        <v>R４</v>
      </c>
      <c r="C79" s="736"/>
      <c r="D79" s="737"/>
      <c r="E79" s="740"/>
      <c r="F79" s="741"/>
      <c r="G79" s="742"/>
      <c r="H79" s="754"/>
      <c r="I79" s="755"/>
      <c r="J79" s="755"/>
      <c r="K79" s="755"/>
      <c r="L79" s="755"/>
      <c r="M79" s="755"/>
      <c r="N79" s="755"/>
      <c r="O79" s="756"/>
      <c r="P79" s="746"/>
      <c r="Q79" s="748" t="s">
        <v>67</v>
      </c>
      <c r="R79" s="92"/>
    </row>
    <row r="80" spans="1:18" ht="15.75" customHeight="1">
      <c r="A80" s="762"/>
      <c r="B80" s="735"/>
      <c r="C80" s="738"/>
      <c r="D80" s="739"/>
      <c r="E80" s="743"/>
      <c r="F80" s="744"/>
      <c r="G80" s="745"/>
      <c r="H80" s="757"/>
      <c r="I80" s="758"/>
      <c r="J80" s="758"/>
      <c r="K80" s="758"/>
      <c r="L80" s="758"/>
      <c r="M80" s="758"/>
      <c r="N80" s="758"/>
      <c r="O80" s="759"/>
      <c r="P80" s="747"/>
      <c r="Q80" s="749"/>
      <c r="R80" s="92"/>
    </row>
    <row r="81" spans="1:18" ht="15.75" customHeight="1">
      <c r="A81" s="760">
        <v>31</v>
      </c>
      <c r="B81" s="734" t="str">
        <f t="shared" ref="B81" si="26">B79</f>
        <v>R４</v>
      </c>
      <c r="C81" s="736"/>
      <c r="D81" s="737"/>
      <c r="E81" s="740"/>
      <c r="F81" s="741"/>
      <c r="G81" s="742"/>
      <c r="H81" s="754"/>
      <c r="I81" s="755"/>
      <c r="J81" s="755"/>
      <c r="K81" s="755"/>
      <c r="L81" s="755"/>
      <c r="M81" s="755"/>
      <c r="N81" s="755"/>
      <c r="O81" s="756"/>
      <c r="P81" s="746"/>
      <c r="Q81" s="748" t="s">
        <v>67</v>
      </c>
      <c r="R81" s="92"/>
    </row>
    <row r="82" spans="1:18" ht="15.75" customHeight="1">
      <c r="A82" s="761"/>
      <c r="B82" s="735"/>
      <c r="C82" s="738"/>
      <c r="D82" s="739"/>
      <c r="E82" s="743"/>
      <c r="F82" s="744"/>
      <c r="G82" s="745"/>
      <c r="H82" s="757"/>
      <c r="I82" s="758"/>
      <c r="J82" s="758"/>
      <c r="K82" s="758"/>
      <c r="L82" s="758"/>
      <c r="M82" s="758"/>
      <c r="N82" s="758"/>
      <c r="O82" s="759"/>
      <c r="P82" s="747"/>
      <c r="Q82" s="749"/>
      <c r="R82" s="92"/>
    </row>
    <row r="83" spans="1:18" ht="15.75" customHeight="1">
      <c r="A83" s="762">
        <v>32</v>
      </c>
      <c r="B83" s="734" t="str">
        <f t="shared" ref="B83" si="27">B81</f>
        <v>R４</v>
      </c>
      <c r="C83" s="736"/>
      <c r="D83" s="737"/>
      <c r="E83" s="740"/>
      <c r="F83" s="741"/>
      <c r="G83" s="742"/>
      <c r="H83" s="754"/>
      <c r="I83" s="755"/>
      <c r="J83" s="755"/>
      <c r="K83" s="755"/>
      <c r="L83" s="755"/>
      <c r="M83" s="755"/>
      <c r="N83" s="755"/>
      <c r="O83" s="756"/>
      <c r="P83" s="746"/>
      <c r="Q83" s="748" t="s">
        <v>67</v>
      </c>
      <c r="R83" s="92"/>
    </row>
    <row r="84" spans="1:18" ht="15.75" customHeight="1">
      <c r="A84" s="762"/>
      <c r="B84" s="735"/>
      <c r="C84" s="738"/>
      <c r="D84" s="739"/>
      <c r="E84" s="743"/>
      <c r="F84" s="744"/>
      <c r="G84" s="745"/>
      <c r="H84" s="757"/>
      <c r="I84" s="758"/>
      <c r="J84" s="758"/>
      <c r="K84" s="758"/>
      <c r="L84" s="758"/>
      <c r="M84" s="758"/>
      <c r="N84" s="758"/>
      <c r="O84" s="759"/>
      <c r="P84" s="747"/>
      <c r="Q84" s="749"/>
      <c r="R84" s="92"/>
    </row>
    <row r="85" spans="1:18" ht="15.75" customHeight="1">
      <c r="A85" s="760">
        <v>33</v>
      </c>
      <c r="B85" s="734" t="str">
        <f t="shared" ref="B85" si="28">B83</f>
        <v>R４</v>
      </c>
      <c r="C85" s="736"/>
      <c r="D85" s="737"/>
      <c r="E85" s="740"/>
      <c r="F85" s="741"/>
      <c r="G85" s="742"/>
      <c r="H85" s="754"/>
      <c r="I85" s="755"/>
      <c r="J85" s="755"/>
      <c r="K85" s="755"/>
      <c r="L85" s="755"/>
      <c r="M85" s="755"/>
      <c r="N85" s="755"/>
      <c r="O85" s="756"/>
      <c r="P85" s="746"/>
      <c r="Q85" s="748" t="s">
        <v>67</v>
      </c>
      <c r="R85" s="92"/>
    </row>
    <row r="86" spans="1:18" ht="15.75" customHeight="1">
      <c r="A86" s="761"/>
      <c r="B86" s="735"/>
      <c r="C86" s="738"/>
      <c r="D86" s="739"/>
      <c r="E86" s="743"/>
      <c r="F86" s="744"/>
      <c r="G86" s="745"/>
      <c r="H86" s="757"/>
      <c r="I86" s="758"/>
      <c r="J86" s="758"/>
      <c r="K86" s="758"/>
      <c r="L86" s="758"/>
      <c r="M86" s="758"/>
      <c r="N86" s="758"/>
      <c r="O86" s="759"/>
      <c r="P86" s="747"/>
      <c r="Q86" s="749"/>
      <c r="R86" s="92"/>
    </row>
    <row r="87" spans="1:18" ht="15.75" customHeight="1">
      <c r="A87" s="762">
        <v>34</v>
      </c>
      <c r="B87" s="734" t="str">
        <f t="shared" ref="B87" si="29">B85</f>
        <v>R４</v>
      </c>
      <c r="C87" s="736"/>
      <c r="D87" s="737"/>
      <c r="E87" s="740"/>
      <c r="F87" s="741"/>
      <c r="G87" s="742"/>
      <c r="H87" s="754"/>
      <c r="I87" s="755"/>
      <c r="J87" s="755"/>
      <c r="K87" s="755"/>
      <c r="L87" s="755"/>
      <c r="M87" s="755"/>
      <c r="N87" s="755"/>
      <c r="O87" s="756"/>
      <c r="P87" s="746"/>
      <c r="Q87" s="748" t="s">
        <v>67</v>
      </c>
      <c r="R87" s="92"/>
    </row>
    <row r="88" spans="1:18" ht="15.75" customHeight="1">
      <c r="A88" s="762"/>
      <c r="B88" s="735"/>
      <c r="C88" s="738"/>
      <c r="D88" s="739"/>
      <c r="E88" s="743"/>
      <c r="F88" s="744"/>
      <c r="G88" s="745"/>
      <c r="H88" s="757"/>
      <c r="I88" s="758"/>
      <c r="J88" s="758"/>
      <c r="K88" s="758"/>
      <c r="L88" s="758"/>
      <c r="M88" s="758"/>
      <c r="N88" s="758"/>
      <c r="O88" s="759"/>
      <c r="P88" s="747"/>
      <c r="Q88" s="749"/>
      <c r="R88" s="92"/>
    </row>
    <row r="89" spans="1:18" ht="15.75" customHeight="1">
      <c r="A89" s="760">
        <v>35</v>
      </c>
      <c r="B89" s="734" t="str">
        <f t="shared" ref="B89" si="30">B87</f>
        <v>R４</v>
      </c>
      <c r="C89" s="736"/>
      <c r="D89" s="737"/>
      <c r="E89" s="740"/>
      <c r="F89" s="741"/>
      <c r="G89" s="742"/>
      <c r="H89" s="754"/>
      <c r="I89" s="755"/>
      <c r="J89" s="755"/>
      <c r="K89" s="755"/>
      <c r="L89" s="755"/>
      <c r="M89" s="755"/>
      <c r="N89" s="755"/>
      <c r="O89" s="756"/>
      <c r="P89" s="746"/>
      <c r="Q89" s="748" t="s">
        <v>67</v>
      </c>
      <c r="R89" s="92"/>
    </row>
    <row r="90" spans="1:18" ht="15.75" customHeight="1">
      <c r="A90" s="761"/>
      <c r="B90" s="735"/>
      <c r="C90" s="738"/>
      <c r="D90" s="739"/>
      <c r="E90" s="743"/>
      <c r="F90" s="744"/>
      <c r="G90" s="745"/>
      <c r="H90" s="757"/>
      <c r="I90" s="758"/>
      <c r="J90" s="758"/>
      <c r="K90" s="758"/>
      <c r="L90" s="758"/>
      <c r="M90" s="758"/>
      <c r="N90" s="758"/>
      <c r="O90" s="759"/>
      <c r="P90" s="747"/>
      <c r="Q90" s="749"/>
      <c r="R90" s="92"/>
    </row>
    <row r="91" spans="1:18" ht="15.75" customHeight="1">
      <c r="A91" s="762">
        <v>36</v>
      </c>
      <c r="B91" s="734" t="str">
        <f t="shared" ref="B91" si="31">B89</f>
        <v>R４</v>
      </c>
      <c r="C91" s="736"/>
      <c r="D91" s="737"/>
      <c r="E91" s="740"/>
      <c r="F91" s="741"/>
      <c r="G91" s="742"/>
      <c r="H91" s="754"/>
      <c r="I91" s="755"/>
      <c r="J91" s="755"/>
      <c r="K91" s="755"/>
      <c r="L91" s="755"/>
      <c r="M91" s="755"/>
      <c r="N91" s="755"/>
      <c r="O91" s="756"/>
      <c r="P91" s="746"/>
      <c r="Q91" s="748" t="s">
        <v>67</v>
      </c>
      <c r="R91" s="92"/>
    </row>
    <row r="92" spans="1:18" ht="15.75" customHeight="1">
      <c r="A92" s="762"/>
      <c r="B92" s="735"/>
      <c r="C92" s="738"/>
      <c r="D92" s="739"/>
      <c r="E92" s="743"/>
      <c r="F92" s="744"/>
      <c r="G92" s="745"/>
      <c r="H92" s="757"/>
      <c r="I92" s="758"/>
      <c r="J92" s="758"/>
      <c r="K92" s="758"/>
      <c r="L92" s="758"/>
      <c r="M92" s="758"/>
      <c r="N92" s="758"/>
      <c r="O92" s="759"/>
      <c r="P92" s="747"/>
      <c r="Q92" s="749"/>
      <c r="R92" s="92"/>
    </row>
    <row r="93" spans="1:18" ht="15.75" customHeight="1">
      <c r="A93" s="760">
        <v>37</v>
      </c>
      <c r="B93" s="734" t="str">
        <f t="shared" ref="B93" si="32">B91</f>
        <v>R４</v>
      </c>
      <c r="C93" s="736"/>
      <c r="D93" s="737"/>
      <c r="E93" s="740"/>
      <c r="F93" s="741"/>
      <c r="G93" s="742"/>
      <c r="H93" s="754"/>
      <c r="I93" s="755"/>
      <c r="J93" s="755"/>
      <c r="K93" s="755"/>
      <c r="L93" s="755"/>
      <c r="M93" s="755"/>
      <c r="N93" s="755"/>
      <c r="O93" s="756"/>
      <c r="P93" s="746"/>
      <c r="Q93" s="748" t="s">
        <v>67</v>
      </c>
      <c r="R93" s="92"/>
    </row>
    <row r="94" spans="1:18" ht="15.75" customHeight="1">
      <c r="A94" s="761"/>
      <c r="B94" s="735"/>
      <c r="C94" s="738"/>
      <c r="D94" s="739"/>
      <c r="E94" s="743"/>
      <c r="F94" s="744"/>
      <c r="G94" s="745"/>
      <c r="H94" s="757"/>
      <c r="I94" s="758"/>
      <c r="J94" s="758"/>
      <c r="K94" s="758"/>
      <c r="L94" s="758"/>
      <c r="M94" s="758"/>
      <c r="N94" s="758"/>
      <c r="O94" s="759"/>
      <c r="P94" s="747"/>
      <c r="Q94" s="749"/>
      <c r="R94" s="92"/>
    </row>
    <row r="95" spans="1:18" ht="15.75" customHeight="1">
      <c r="A95" s="762">
        <v>38</v>
      </c>
      <c r="B95" s="734" t="str">
        <f t="shared" ref="B95" si="33">B93</f>
        <v>R４</v>
      </c>
      <c r="C95" s="736"/>
      <c r="D95" s="737"/>
      <c r="E95" s="740"/>
      <c r="F95" s="741"/>
      <c r="G95" s="742"/>
      <c r="H95" s="754"/>
      <c r="I95" s="755"/>
      <c r="J95" s="755"/>
      <c r="K95" s="755"/>
      <c r="L95" s="755"/>
      <c r="M95" s="755"/>
      <c r="N95" s="755"/>
      <c r="O95" s="756"/>
      <c r="P95" s="746"/>
      <c r="Q95" s="748" t="s">
        <v>67</v>
      </c>
      <c r="R95" s="92"/>
    </row>
    <row r="96" spans="1:18" ht="15.75" customHeight="1">
      <c r="A96" s="762"/>
      <c r="B96" s="735"/>
      <c r="C96" s="738"/>
      <c r="D96" s="739"/>
      <c r="E96" s="743"/>
      <c r="F96" s="744"/>
      <c r="G96" s="745"/>
      <c r="H96" s="757"/>
      <c r="I96" s="758"/>
      <c r="J96" s="758"/>
      <c r="K96" s="758"/>
      <c r="L96" s="758"/>
      <c r="M96" s="758"/>
      <c r="N96" s="758"/>
      <c r="O96" s="759"/>
      <c r="P96" s="747"/>
      <c r="Q96" s="749"/>
      <c r="R96" s="92"/>
    </row>
    <row r="97" spans="1:20" ht="15.75" customHeight="1">
      <c r="A97" s="760">
        <v>39</v>
      </c>
      <c r="B97" s="734" t="str">
        <f t="shared" ref="B97" si="34">B95</f>
        <v>R４</v>
      </c>
      <c r="C97" s="736"/>
      <c r="D97" s="737"/>
      <c r="E97" s="740"/>
      <c r="F97" s="741"/>
      <c r="G97" s="742"/>
      <c r="H97" s="754"/>
      <c r="I97" s="755"/>
      <c r="J97" s="755"/>
      <c r="K97" s="755"/>
      <c r="L97" s="755"/>
      <c r="M97" s="755"/>
      <c r="N97" s="755"/>
      <c r="O97" s="756"/>
      <c r="P97" s="746"/>
      <c r="Q97" s="748" t="s">
        <v>67</v>
      </c>
      <c r="R97" s="92"/>
    </row>
    <row r="98" spans="1:20" ht="15.75" customHeight="1">
      <c r="A98" s="761"/>
      <c r="B98" s="735"/>
      <c r="C98" s="738"/>
      <c r="D98" s="739"/>
      <c r="E98" s="743"/>
      <c r="F98" s="744"/>
      <c r="G98" s="745"/>
      <c r="H98" s="757"/>
      <c r="I98" s="758"/>
      <c r="J98" s="758"/>
      <c r="K98" s="758"/>
      <c r="L98" s="758"/>
      <c r="M98" s="758"/>
      <c r="N98" s="758"/>
      <c r="O98" s="759"/>
      <c r="P98" s="747"/>
      <c r="Q98" s="749"/>
      <c r="R98" s="92"/>
    </row>
    <row r="99" spans="1:20" ht="15.75" customHeight="1">
      <c r="A99" s="684">
        <v>40</v>
      </c>
      <c r="B99" s="734" t="str">
        <f t="shared" ref="B99" si="35">B97</f>
        <v>R４</v>
      </c>
      <c r="C99" s="736"/>
      <c r="D99" s="737"/>
      <c r="E99" s="740"/>
      <c r="F99" s="741"/>
      <c r="G99" s="742"/>
      <c r="H99" s="754"/>
      <c r="I99" s="755"/>
      <c r="J99" s="755"/>
      <c r="K99" s="755"/>
      <c r="L99" s="755"/>
      <c r="M99" s="755"/>
      <c r="N99" s="755"/>
      <c r="O99" s="756"/>
      <c r="P99" s="746"/>
      <c r="Q99" s="748" t="s">
        <v>67</v>
      </c>
      <c r="R99" s="92"/>
    </row>
    <row r="100" spans="1:20" ht="15.75" customHeight="1">
      <c r="A100" s="682"/>
      <c r="B100" s="735"/>
      <c r="C100" s="738"/>
      <c r="D100" s="739"/>
      <c r="E100" s="743"/>
      <c r="F100" s="744"/>
      <c r="G100" s="745"/>
      <c r="H100" s="757"/>
      <c r="I100" s="758"/>
      <c r="J100" s="758"/>
      <c r="K100" s="758"/>
      <c r="L100" s="758"/>
      <c r="M100" s="758"/>
      <c r="N100" s="758"/>
      <c r="O100" s="759"/>
      <c r="P100" s="747"/>
      <c r="Q100" s="749"/>
      <c r="R100" s="92"/>
    </row>
    <row r="101" spans="1:20" ht="15.75" customHeight="1">
      <c r="A101" s="130" t="s">
        <v>27</v>
      </c>
      <c r="B101" s="752" t="s">
        <v>307</v>
      </c>
      <c r="C101" s="753"/>
      <c r="D101" s="753"/>
      <c r="E101" s="753"/>
      <c r="F101" s="753"/>
      <c r="G101" s="753"/>
      <c r="H101" s="753"/>
      <c r="I101" s="753"/>
      <c r="J101" s="753"/>
      <c r="K101" s="753"/>
      <c r="L101" s="753"/>
      <c r="M101" s="753"/>
      <c r="N101" s="753"/>
      <c r="O101" s="753"/>
      <c r="P101" s="753"/>
      <c r="Q101" s="156"/>
      <c r="R101" s="92"/>
    </row>
    <row r="102" spans="1:20" ht="15.75" customHeight="1">
      <c r="A102" s="130" t="s">
        <v>28</v>
      </c>
      <c r="B102" s="732" t="s">
        <v>475</v>
      </c>
      <c r="C102" s="732"/>
      <c r="D102" s="732"/>
      <c r="E102" s="732"/>
      <c r="F102" s="732"/>
      <c r="G102" s="732"/>
      <c r="H102" s="732"/>
      <c r="I102" s="732"/>
      <c r="J102" s="732"/>
      <c r="K102" s="732"/>
      <c r="L102" s="732"/>
      <c r="M102" s="732"/>
      <c r="N102" s="732"/>
      <c r="O102" s="732"/>
      <c r="P102" s="732"/>
      <c r="Q102" s="732"/>
      <c r="R102" s="92"/>
    </row>
    <row r="103" spans="1:20">
      <c r="B103" s="732"/>
      <c r="C103" s="732"/>
      <c r="D103" s="732"/>
      <c r="E103" s="732"/>
      <c r="F103" s="732"/>
      <c r="G103" s="732"/>
      <c r="H103" s="732"/>
      <c r="I103" s="732"/>
      <c r="J103" s="732"/>
      <c r="K103" s="732"/>
      <c r="L103" s="732"/>
      <c r="M103" s="732"/>
      <c r="N103" s="732"/>
      <c r="O103" s="732"/>
      <c r="P103" s="732"/>
      <c r="Q103" s="732"/>
      <c r="R103" s="166"/>
    </row>
    <row r="104" spans="1:20">
      <c r="R104" s="417"/>
    </row>
    <row r="105" spans="1:20">
      <c r="A105" s="671" t="str">
        <f>CONCATENATE("（様式-",INDEX(発注者入力シート!$B$20:$G$24,MATCH(発注者入力シート!L6,発注者入力シート!$C$20:$C$24,0),4),"-２）")</f>
        <v>（様式-２-２）</v>
      </c>
      <c r="B105" s="671"/>
      <c r="C105" s="671"/>
      <c r="D105" s="671"/>
      <c r="E105" s="671"/>
      <c r="F105" s="671"/>
      <c r="Q105" s="122" t="str">
        <f>Q1</f>
        <v>【令和４年度完成工事分】</v>
      </c>
      <c r="R105" s="166"/>
      <c r="S105" s="4" t="s">
        <v>202</v>
      </c>
      <c r="T105" s="4"/>
    </row>
    <row r="106" spans="1:20" ht="15.75" customHeight="1">
      <c r="A106" s="671" t="str">
        <f>CONCATENATE("評価項目",INDEX(発注者入力シート!$B$20:$G$24,MATCH(発注者入力シート!L6,発注者入力シート!$C$20:$C$24,0),5),"-",INDEX(発注者入力シート!$B$20:$G$24,MATCH(発注者入力シート!L6,発注者入力シート!$C$20:$C$24,0),6))</f>
        <v>評価項目（１）-①</v>
      </c>
      <c r="B106" s="671"/>
      <c r="C106" s="671"/>
      <c r="D106" s="671"/>
      <c r="E106" s="671"/>
      <c r="S106" s="4" t="s">
        <v>203</v>
      </c>
      <c r="T106" s="4"/>
    </row>
    <row r="107" spans="1:20" ht="15.75" customHeight="1">
      <c r="A107" s="772" t="s">
        <v>66</v>
      </c>
      <c r="B107" s="772"/>
      <c r="C107" s="772"/>
      <c r="D107" s="772"/>
      <c r="E107" s="772"/>
      <c r="F107" s="772"/>
      <c r="G107" s="772"/>
      <c r="H107" s="772"/>
      <c r="I107" s="772"/>
      <c r="J107" s="772"/>
      <c r="K107" s="772"/>
      <c r="L107" s="772"/>
      <c r="M107" s="772"/>
      <c r="N107" s="772"/>
      <c r="O107" s="772"/>
      <c r="P107" s="772"/>
      <c r="Q107" s="772"/>
      <c r="R107" s="169"/>
      <c r="S107" s="98"/>
      <c r="T107" s="4" t="s">
        <v>210</v>
      </c>
    </row>
    <row r="108" spans="1:20" ht="15.75" customHeight="1">
      <c r="H108" s="733" t="s">
        <v>146</v>
      </c>
      <c r="I108" s="733"/>
      <c r="J108" s="733"/>
      <c r="K108" s="680" t="str">
        <f>IF(企業入力シート!C7="","",企業入力シート!C7)</f>
        <v>〇〇建設</v>
      </c>
      <c r="L108" s="680"/>
      <c r="M108" s="680"/>
      <c r="N108" s="680"/>
      <c r="O108" s="680"/>
      <c r="P108" s="680"/>
      <c r="Q108" s="680"/>
      <c r="S108" s="87"/>
      <c r="T108" s="4" t="s">
        <v>205</v>
      </c>
    </row>
    <row r="109" spans="1:20" ht="15.75" customHeight="1">
      <c r="R109" s="163"/>
      <c r="S109" s="123"/>
      <c r="T109" s="4"/>
    </row>
    <row r="110" spans="1:20" ht="15.75" customHeight="1">
      <c r="R110" s="163"/>
      <c r="S110" s="4" t="s">
        <v>206</v>
      </c>
      <c r="T110" s="4"/>
    </row>
    <row r="111" spans="1:20" ht="15.75" customHeight="1">
      <c r="A111" s="124" t="s">
        <v>11</v>
      </c>
      <c r="B111" s="125" t="s">
        <v>13</v>
      </c>
      <c r="C111" s="763" t="s">
        <v>15</v>
      </c>
      <c r="D111" s="763"/>
      <c r="E111" s="760" t="s">
        <v>16</v>
      </c>
      <c r="F111" s="763"/>
      <c r="G111" s="765"/>
      <c r="H111" s="760" t="s">
        <v>17</v>
      </c>
      <c r="I111" s="763"/>
      <c r="J111" s="763"/>
      <c r="K111" s="763"/>
      <c r="L111" s="763"/>
      <c r="M111" s="763"/>
      <c r="N111" s="763"/>
      <c r="O111" s="765"/>
      <c r="P111" s="760" t="s">
        <v>31</v>
      </c>
      <c r="Q111" s="765"/>
      <c r="R111" s="158"/>
      <c r="S111" s="89"/>
      <c r="T111" s="4" t="s">
        <v>207</v>
      </c>
    </row>
    <row r="112" spans="1:20" ht="15.75" customHeight="1">
      <c r="A112" s="126" t="s">
        <v>12</v>
      </c>
      <c r="B112" s="127" t="s">
        <v>14</v>
      </c>
      <c r="C112" s="764"/>
      <c r="D112" s="764"/>
      <c r="E112" s="766" t="s">
        <v>386</v>
      </c>
      <c r="F112" s="767"/>
      <c r="G112" s="768"/>
      <c r="H112" s="761"/>
      <c r="I112" s="770"/>
      <c r="J112" s="770"/>
      <c r="K112" s="770"/>
      <c r="L112" s="770"/>
      <c r="M112" s="770"/>
      <c r="N112" s="770"/>
      <c r="O112" s="771"/>
      <c r="P112" s="762" t="s">
        <v>30</v>
      </c>
      <c r="Q112" s="769"/>
      <c r="S112" s="90"/>
      <c r="T112" s="4" t="s">
        <v>205</v>
      </c>
    </row>
    <row r="113" spans="1:20" ht="15.75" customHeight="1">
      <c r="A113" s="760">
        <v>41</v>
      </c>
      <c r="B113" s="734" t="str">
        <f>B99</f>
        <v>R４</v>
      </c>
      <c r="C113" s="736"/>
      <c r="D113" s="737"/>
      <c r="E113" s="740"/>
      <c r="F113" s="741"/>
      <c r="G113" s="742"/>
      <c r="H113" s="754"/>
      <c r="I113" s="755"/>
      <c r="J113" s="755"/>
      <c r="K113" s="755"/>
      <c r="L113" s="755"/>
      <c r="M113" s="755"/>
      <c r="N113" s="755"/>
      <c r="O113" s="756"/>
      <c r="P113" s="746"/>
      <c r="Q113" s="748" t="s">
        <v>67</v>
      </c>
      <c r="S113" s="4"/>
      <c r="T113" s="4"/>
    </row>
    <row r="114" spans="1:20" ht="15.75" customHeight="1">
      <c r="A114" s="761"/>
      <c r="B114" s="735"/>
      <c r="C114" s="738"/>
      <c r="D114" s="739"/>
      <c r="E114" s="743"/>
      <c r="F114" s="744"/>
      <c r="G114" s="745"/>
      <c r="H114" s="757"/>
      <c r="I114" s="758"/>
      <c r="J114" s="758"/>
      <c r="K114" s="758"/>
      <c r="L114" s="758"/>
      <c r="M114" s="758"/>
      <c r="N114" s="758"/>
      <c r="O114" s="759"/>
      <c r="P114" s="747"/>
      <c r="Q114" s="749"/>
      <c r="R114" s="92"/>
      <c r="S114" s="100" t="s">
        <v>208</v>
      </c>
      <c r="T114" s="4"/>
    </row>
    <row r="115" spans="1:20" ht="15.75" customHeight="1">
      <c r="A115" s="762">
        <v>42</v>
      </c>
      <c r="B115" s="734" t="str">
        <f>B113</f>
        <v>R４</v>
      </c>
      <c r="C115" s="736"/>
      <c r="D115" s="737"/>
      <c r="E115" s="740"/>
      <c r="F115" s="741"/>
      <c r="G115" s="742"/>
      <c r="H115" s="754"/>
      <c r="I115" s="755"/>
      <c r="J115" s="755"/>
      <c r="K115" s="755"/>
      <c r="L115" s="755"/>
      <c r="M115" s="755"/>
      <c r="N115" s="755"/>
      <c r="O115" s="756"/>
      <c r="P115" s="746"/>
      <c r="Q115" s="748" t="s">
        <v>67</v>
      </c>
      <c r="R115" s="92"/>
      <c r="S115" s="100" t="s">
        <v>209</v>
      </c>
      <c r="T115" s="4"/>
    </row>
    <row r="116" spans="1:20" ht="15.75" customHeight="1">
      <c r="A116" s="762"/>
      <c r="B116" s="735"/>
      <c r="C116" s="738"/>
      <c r="D116" s="739"/>
      <c r="E116" s="743"/>
      <c r="F116" s="744"/>
      <c r="G116" s="745"/>
      <c r="H116" s="757"/>
      <c r="I116" s="758"/>
      <c r="J116" s="758"/>
      <c r="K116" s="758"/>
      <c r="L116" s="758"/>
      <c r="M116" s="758"/>
      <c r="N116" s="758"/>
      <c r="O116" s="759"/>
      <c r="P116" s="747"/>
      <c r="Q116" s="749"/>
      <c r="R116" s="92"/>
      <c r="S116" s="100" t="s">
        <v>433</v>
      </c>
    </row>
    <row r="117" spans="1:20" ht="15.75" customHeight="1">
      <c r="A117" s="760">
        <v>43</v>
      </c>
      <c r="B117" s="734" t="str">
        <f t="shared" ref="B117" si="36">B115</f>
        <v>R４</v>
      </c>
      <c r="C117" s="736"/>
      <c r="D117" s="737"/>
      <c r="E117" s="740"/>
      <c r="F117" s="741"/>
      <c r="G117" s="742"/>
      <c r="H117" s="754"/>
      <c r="I117" s="755"/>
      <c r="J117" s="755"/>
      <c r="K117" s="755"/>
      <c r="L117" s="755"/>
      <c r="M117" s="755"/>
      <c r="N117" s="755"/>
      <c r="O117" s="756"/>
      <c r="P117" s="746"/>
      <c r="Q117" s="748" t="s">
        <v>67</v>
      </c>
      <c r="R117" s="92"/>
    </row>
    <row r="118" spans="1:20" ht="15.75" customHeight="1">
      <c r="A118" s="761"/>
      <c r="B118" s="735"/>
      <c r="C118" s="738"/>
      <c r="D118" s="739"/>
      <c r="E118" s="743"/>
      <c r="F118" s="744"/>
      <c r="G118" s="745"/>
      <c r="H118" s="757"/>
      <c r="I118" s="758"/>
      <c r="J118" s="758"/>
      <c r="K118" s="758"/>
      <c r="L118" s="758"/>
      <c r="M118" s="758"/>
      <c r="N118" s="758"/>
      <c r="O118" s="759"/>
      <c r="P118" s="747"/>
      <c r="Q118" s="749"/>
      <c r="R118" s="92"/>
    </row>
    <row r="119" spans="1:20" ht="15.75" customHeight="1">
      <c r="A119" s="762">
        <v>44</v>
      </c>
      <c r="B119" s="734" t="str">
        <f t="shared" ref="B119" si="37">B117</f>
        <v>R４</v>
      </c>
      <c r="C119" s="736"/>
      <c r="D119" s="737"/>
      <c r="E119" s="740"/>
      <c r="F119" s="741"/>
      <c r="G119" s="742"/>
      <c r="H119" s="754"/>
      <c r="I119" s="755"/>
      <c r="J119" s="755"/>
      <c r="K119" s="755"/>
      <c r="L119" s="755"/>
      <c r="M119" s="755"/>
      <c r="N119" s="755"/>
      <c r="O119" s="756"/>
      <c r="P119" s="746"/>
      <c r="Q119" s="748" t="s">
        <v>67</v>
      </c>
      <c r="R119" s="92"/>
    </row>
    <row r="120" spans="1:20" ht="15.75" customHeight="1">
      <c r="A120" s="762"/>
      <c r="B120" s="735"/>
      <c r="C120" s="738"/>
      <c r="D120" s="739"/>
      <c r="E120" s="743"/>
      <c r="F120" s="744"/>
      <c r="G120" s="745"/>
      <c r="H120" s="757"/>
      <c r="I120" s="758"/>
      <c r="J120" s="758"/>
      <c r="K120" s="758"/>
      <c r="L120" s="758"/>
      <c r="M120" s="758"/>
      <c r="N120" s="758"/>
      <c r="O120" s="759"/>
      <c r="P120" s="747"/>
      <c r="Q120" s="749"/>
      <c r="R120" s="92"/>
    </row>
    <row r="121" spans="1:20" ht="15.75" customHeight="1">
      <c r="A121" s="760">
        <v>45</v>
      </c>
      <c r="B121" s="734" t="str">
        <f t="shared" ref="B121" si="38">B119</f>
        <v>R４</v>
      </c>
      <c r="C121" s="736"/>
      <c r="D121" s="737"/>
      <c r="E121" s="740"/>
      <c r="F121" s="741"/>
      <c r="G121" s="742"/>
      <c r="H121" s="754"/>
      <c r="I121" s="755"/>
      <c r="J121" s="755"/>
      <c r="K121" s="755"/>
      <c r="L121" s="755"/>
      <c r="M121" s="755"/>
      <c r="N121" s="755"/>
      <c r="O121" s="756"/>
      <c r="P121" s="746"/>
      <c r="Q121" s="748" t="s">
        <v>67</v>
      </c>
      <c r="R121" s="92"/>
    </row>
    <row r="122" spans="1:20" ht="15.75" customHeight="1">
      <c r="A122" s="761"/>
      <c r="B122" s="735"/>
      <c r="C122" s="738"/>
      <c r="D122" s="739"/>
      <c r="E122" s="743"/>
      <c r="F122" s="744"/>
      <c r="G122" s="745"/>
      <c r="H122" s="757"/>
      <c r="I122" s="758"/>
      <c r="J122" s="758"/>
      <c r="K122" s="758"/>
      <c r="L122" s="758"/>
      <c r="M122" s="758"/>
      <c r="N122" s="758"/>
      <c r="O122" s="759"/>
      <c r="P122" s="747"/>
      <c r="Q122" s="749"/>
      <c r="R122" s="92"/>
    </row>
    <row r="123" spans="1:20" ht="15.75" customHeight="1">
      <c r="A123" s="762">
        <v>46</v>
      </c>
      <c r="B123" s="734" t="str">
        <f t="shared" ref="B123" si="39">B121</f>
        <v>R４</v>
      </c>
      <c r="C123" s="736"/>
      <c r="D123" s="737"/>
      <c r="E123" s="740"/>
      <c r="F123" s="741"/>
      <c r="G123" s="742"/>
      <c r="H123" s="754"/>
      <c r="I123" s="755"/>
      <c r="J123" s="755"/>
      <c r="K123" s="755"/>
      <c r="L123" s="755"/>
      <c r="M123" s="755"/>
      <c r="N123" s="755"/>
      <c r="O123" s="756"/>
      <c r="P123" s="746"/>
      <c r="Q123" s="748" t="s">
        <v>67</v>
      </c>
      <c r="R123" s="92"/>
    </row>
    <row r="124" spans="1:20" ht="15.75" customHeight="1">
      <c r="A124" s="762"/>
      <c r="B124" s="735"/>
      <c r="C124" s="738"/>
      <c r="D124" s="739"/>
      <c r="E124" s="743"/>
      <c r="F124" s="744"/>
      <c r="G124" s="745"/>
      <c r="H124" s="757"/>
      <c r="I124" s="758"/>
      <c r="J124" s="758"/>
      <c r="K124" s="758"/>
      <c r="L124" s="758"/>
      <c r="M124" s="758"/>
      <c r="N124" s="758"/>
      <c r="O124" s="759"/>
      <c r="P124" s="747"/>
      <c r="Q124" s="749"/>
      <c r="R124" s="92"/>
    </row>
    <row r="125" spans="1:20" ht="15.75" customHeight="1">
      <c r="A125" s="760">
        <v>47</v>
      </c>
      <c r="B125" s="734" t="str">
        <f t="shared" ref="B125" si="40">B123</f>
        <v>R４</v>
      </c>
      <c r="C125" s="736"/>
      <c r="D125" s="737"/>
      <c r="E125" s="740"/>
      <c r="F125" s="741"/>
      <c r="G125" s="742"/>
      <c r="H125" s="754"/>
      <c r="I125" s="755"/>
      <c r="J125" s="755"/>
      <c r="K125" s="755"/>
      <c r="L125" s="755"/>
      <c r="M125" s="755"/>
      <c r="N125" s="755"/>
      <c r="O125" s="756"/>
      <c r="P125" s="746"/>
      <c r="Q125" s="748" t="s">
        <v>67</v>
      </c>
      <c r="R125" s="92"/>
    </row>
    <row r="126" spans="1:20" ht="15.75" customHeight="1">
      <c r="A126" s="761"/>
      <c r="B126" s="735"/>
      <c r="C126" s="738"/>
      <c r="D126" s="739"/>
      <c r="E126" s="743"/>
      <c r="F126" s="744"/>
      <c r="G126" s="745"/>
      <c r="H126" s="757"/>
      <c r="I126" s="758"/>
      <c r="J126" s="758"/>
      <c r="K126" s="758"/>
      <c r="L126" s="758"/>
      <c r="M126" s="758"/>
      <c r="N126" s="758"/>
      <c r="O126" s="759"/>
      <c r="P126" s="747"/>
      <c r="Q126" s="749"/>
      <c r="R126" s="92"/>
    </row>
    <row r="127" spans="1:20" ht="15.75" customHeight="1">
      <c r="A127" s="762">
        <v>48</v>
      </c>
      <c r="B127" s="734" t="str">
        <f t="shared" ref="B127" si="41">B125</f>
        <v>R４</v>
      </c>
      <c r="C127" s="736"/>
      <c r="D127" s="737"/>
      <c r="E127" s="740"/>
      <c r="F127" s="741"/>
      <c r="G127" s="742"/>
      <c r="H127" s="754"/>
      <c r="I127" s="755"/>
      <c r="J127" s="755"/>
      <c r="K127" s="755"/>
      <c r="L127" s="755"/>
      <c r="M127" s="755"/>
      <c r="N127" s="755"/>
      <c r="O127" s="756"/>
      <c r="P127" s="746"/>
      <c r="Q127" s="748" t="s">
        <v>67</v>
      </c>
      <c r="R127" s="92"/>
    </row>
    <row r="128" spans="1:20" ht="15.75" customHeight="1">
      <c r="A128" s="762"/>
      <c r="B128" s="735"/>
      <c r="C128" s="738"/>
      <c r="D128" s="739"/>
      <c r="E128" s="743"/>
      <c r="F128" s="744"/>
      <c r="G128" s="745"/>
      <c r="H128" s="757"/>
      <c r="I128" s="758"/>
      <c r="J128" s="758"/>
      <c r="K128" s="758"/>
      <c r="L128" s="758"/>
      <c r="M128" s="758"/>
      <c r="N128" s="758"/>
      <c r="O128" s="759"/>
      <c r="P128" s="747"/>
      <c r="Q128" s="749"/>
      <c r="R128" s="92"/>
    </row>
    <row r="129" spans="1:18" ht="15.75" customHeight="1">
      <c r="A129" s="760">
        <v>49</v>
      </c>
      <c r="B129" s="734" t="str">
        <f t="shared" ref="B129" si="42">B127</f>
        <v>R４</v>
      </c>
      <c r="C129" s="736"/>
      <c r="D129" s="737"/>
      <c r="E129" s="740"/>
      <c r="F129" s="741"/>
      <c r="G129" s="742"/>
      <c r="H129" s="754"/>
      <c r="I129" s="755"/>
      <c r="J129" s="755"/>
      <c r="K129" s="755"/>
      <c r="L129" s="755"/>
      <c r="M129" s="755"/>
      <c r="N129" s="755"/>
      <c r="O129" s="756"/>
      <c r="P129" s="746"/>
      <c r="Q129" s="748" t="s">
        <v>67</v>
      </c>
      <c r="R129" s="92"/>
    </row>
    <row r="130" spans="1:18" ht="15.75" customHeight="1">
      <c r="A130" s="761"/>
      <c r="B130" s="735"/>
      <c r="C130" s="738"/>
      <c r="D130" s="739"/>
      <c r="E130" s="743"/>
      <c r="F130" s="744"/>
      <c r="G130" s="745"/>
      <c r="H130" s="757"/>
      <c r="I130" s="758"/>
      <c r="J130" s="758"/>
      <c r="K130" s="758"/>
      <c r="L130" s="758"/>
      <c r="M130" s="758"/>
      <c r="N130" s="758"/>
      <c r="O130" s="759"/>
      <c r="P130" s="747"/>
      <c r="Q130" s="749"/>
      <c r="R130" s="92"/>
    </row>
    <row r="131" spans="1:18" ht="15.75" customHeight="1">
      <c r="A131" s="762">
        <v>50</v>
      </c>
      <c r="B131" s="734" t="str">
        <f t="shared" ref="B131" si="43">B129</f>
        <v>R４</v>
      </c>
      <c r="C131" s="736"/>
      <c r="D131" s="737"/>
      <c r="E131" s="740"/>
      <c r="F131" s="741"/>
      <c r="G131" s="742"/>
      <c r="H131" s="754"/>
      <c r="I131" s="755"/>
      <c r="J131" s="755"/>
      <c r="K131" s="755"/>
      <c r="L131" s="755"/>
      <c r="M131" s="755"/>
      <c r="N131" s="755"/>
      <c r="O131" s="756"/>
      <c r="P131" s="746"/>
      <c r="Q131" s="748" t="s">
        <v>67</v>
      </c>
      <c r="R131" s="92"/>
    </row>
    <row r="132" spans="1:18" ht="15.75" customHeight="1">
      <c r="A132" s="762"/>
      <c r="B132" s="735"/>
      <c r="C132" s="738"/>
      <c r="D132" s="739"/>
      <c r="E132" s="743"/>
      <c r="F132" s="744"/>
      <c r="G132" s="745"/>
      <c r="H132" s="757"/>
      <c r="I132" s="758"/>
      <c r="J132" s="758"/>
      <c r="K132" s="758"/>
      <c r="L132" s="758"/>
      <c r="M132" s="758"/>
      <c r="N132" s="758"/>
      <c r="O132" s="759"/>
      <c r="P132" s="747"/>
      <c r="Q132" s="749"/>
      <c r="R132" s="92"/>
    </row>
    <row r="133" spans="1:18" ht="15.75" customHeight="1">
      <c r="A133" s="760">
        <v>51</v>
      </c>
      <c r="B133" s="734" t="str">
        <f t="shared" ref="B133" si="44">B131</f>
        <v>R４</v>
      </c>
      <c r="C133" s="736"/>
      <c r="D133" s="737"/>
      <c r="E133" s="740"/>
      <c r="F133" s="741"/>
      <c r="G133" s="742"/>
      <c r="H133" s="754"/>
      <c r="I133" s="755"/>
      <c r="J133" s="755"/>
      <c r="K133" s="755"/>
      <c r="L133" s="755"/>
      <c r="M133" s="755"/>
      <c r="N133" s="755"/>
      <c r="O133" s="756"/>
      <c r="P133" s="746"/>
      <c r="Q133" s="748" t="s">
        <v>67</v>
      </c>
      <c r="R133" s="92"/>
    </row>
    <row r="134" spans="1:18" ht="15.75" customHeight="1">
      <c r="A134" s="761"/>
      <c r="B134" s="735"/>
      <c r="C134" s="738"/>
      <c r="D134" s="739"/>
      <c r="E134" s="743"/>
      <c r="F134" s="744"/>
      <c r="G134" s="745"/>
      <c r="H134" s="757"/>
      <c r="I134" s="758"/>
      <c r="J134" s="758"/>
      <c r="K134" s="758"/>
      <c r="L134" s="758"/>
      <c r="M134" s="758"/>
      <c r="N134" s="758"/>
      <c r="O134" s="759"/>
      <c r="P134" s="747"/>
      <c r="Q134" s="749"/>
      <c r="R134" s="92"/>
    </row>
    <row r="135" spans="1:18" ht="15.75" customHeight="1">
      <c r="A135" s="762">
        <v>52</v>
      </c>
      <c r="B135" s="734" t="str">
        <f t="shared" ref="B135" si="45">B133</f>
        <v>R４</v>
      </c>
      <c r="C135" s="736"/>
      <c r="D135" s="737"/>
      <c r="E135" s="740"/>
      <c r="F135" s="741"/>
      <c r="G135" s="742"/>
      <c r="H135" s="754"/>
      <c r="I135" s="755"/>
      <c r="J135" s="755"/>
      <c r="K135" s="755"/>
      <c r="L135" s="755"/>
      <c r="M135" s="755"/>
      <c r="N135" s="755"/>
      <c r="O135" s="756"/>
      <c r="P135" s="746"/>
      <c r="Q135" s="748" t="s">
        <v>67</v>
      </c>
      <c r="R135" s="92"/>
    </row>
    <row r="136" spans="1:18" ht="15.75" customHeight="1">
      <c r="A136" s="762"/>
      <c r="B136" s="735"/>
      <c r="C136" s="738"/>
      <c r="D136" s="739"/>
      <c r="E136" s="743"/>
      <c r="F136" s="744"/>
      <c r="G136" s="745"/>
      <c r="H136" s="757"/>
      <c r="I136" s="758"/>
      <c r="J136" s="758"/>
      <c r="K136" s="758"/>
      <c r="L136" s="758"/>
      <c r="M136" s="758"/>
      <c r="N136" s="758"/>
      <c r="O136" s="759"/>
      <c r="P136" s="747"/>
      <c r="Q136" s="749"/>
      <c r="R136" s="92"/>
    </row>
    <row r="137" spans="1:18" ht="15.75" customHeight="1">
      <c r="A137" s="760">
        <v>53</v>
      </c>
      <c r="B137" s="734" t="str">
        <f t="shared" ref="B137" si="46">B135</f>
        <v>R４</v>
      </c>
      <c r="C137" s="736"/>
      <c r="D137" s="737"/>
      <c r="E137" s="740"/>
      <c r="F137" s="741"/>
      <c r="G137" s="742"/>
      <c r="H137" s="754"/>
      <c r="I137" s="755"/>
      <c r="J137" s="755"/>
      <c r="K137" s="755"/>
      <c r="L137" s="755"/>
      <c r="M137" s="755"/>
      <c r="N137" s="755"/>
      <c r="O137" s="756"/>
      <c r="P137" s="746"/>
      <c r="Q137" s="748" t="s">
        <v>67</v>
      </c>
      <c r="R137" s="92"/>
    </row>
    <row r="138" spans="1:18" ht="15.75" customHeight="1">
      <c r="A138" s="761"/>
      <c r="B138" s="735"/>
      <c r="C138" s="738"/>
      <c r="D138" s="739"/>
      <c r="E138" s="743"/>
      <c r="F138" s="744"/>
      <c r="G138" s="745"/>
      <c r="H138" s="757"/>
      <c r="I138" s="758"/>
      <c r="J138" s="758"/>
      <c r="K138" s="758"/>
      <c r="L138" s="758"/>
      <c r="M138" s="758"/>
      <c r="N138" s="758"/>
      <c r="O138" s="759"/>
      <c r="P138" s="747"/>
      <c r="Q138" s="749"/>
      <c r="R138" s="92"/>
    </row>
    <row r="139" spans="1:18" ht="15.75" customHeight="1">
      <c r="A139" s="762">
        <v>54</v>
      </c>
      <c r="B139" s="734" t="str">
        <f t="shared" ref="B139" si="47">B137</f>
        <v>R４</v>
      </c>
      <c r="C139" s="736"/>
      <c r="D139" s="737"/>
      <c r="E139" s="740"/>
      <c r="F139" s="741"/>
      <c r="G139" s="742"/>
      <c r="H139" s="754"/>
      <c r="I139" s="755"/>
      <c r="J139" s="755"/>
      <c r="K139" s="755"/>
      <c r="L139" s="755"/>
      <c r="M139" s="755"/>
      <c r="N139" s="755"/>
      <c r="O139" s="756"/>
      <c r="P139" s="746"/>
      <c r="Q139" s="748" t="s">
        <v>67</v>
      </c>
      <c r="R139" s="92"/>
    </row>
    <row r="140" spans="1:18" ht="15.75" customHeight="1">
      <c r="A140" s="762"/>
      <c r="B140" s="735"/>
      <c r="C140" s="738"/>
      <c r="D140" s="739"/>
      <c r="E140" s="743"/>
      <c r="F140" s="744"/>
      <c r="G140" s="745"/>
      <c r="H140" s="757"/>
      <c r="I140" s="758"/>
      <c r="J140" s="758"/>
      <c r="K140" s="758"/>
      <c r="L140" s="758"/>
      <c r="M140" s="758"/>
      <c r="N140" s="758"/>
      <c r="O140" s="759"/>
      <c r="P140" s="747"/>
      <c r="Q140" s="749"/>
      <c r="R140" s="92"/>
    </row>
    <row r="141" spans="1:18" ht="15.75" customHeight="1">
      <c r="A141" s="760">
        <v>55</v>
      </c>
      <c r="B141" s="734" t="str">
        <f t="shared" ref="B141" si="48">B139</f>
        <v>R４</v>
      </c>
      <c r="C141" s="736"/>
      <c r="D141" s="737"/>
      <c r="E141" s="740"/>
      <c r="F141" s="741"/>
      <c r="G141" s="742"/>
      <c r="H141" s="754"/>
      <c r="I141" s="755"/>
      <c r="J141" s="755"/>
      <c r="K141" s="755"/>
      <c r="L141" s="755"/>
      <c r="M141" s="755"/>
      <c r="N141" s="755"/>
      <c r="O141" s="756"/>
      <c r="P141" s="746"/>
      <c r="Q141" s="748" t="s">
        <v>67</v>
      </c>
      <c r="R141" s="92"/>
    </row>
    <row r="142" spans="1:18" ht="15.75" customHeight="1">
      <c r="A142" s="761"/>
      <c r="B142" s="735"/>
      <c r="C142" s="738"/>
      <c r="D142" s="739"/>
      <c r="E142" s="743"/>
      <c r="F142" s="744"/>
      <c r="G142" s="745"/>
      <c r="H142" s="757"/>
      <c r="I142" s="758"/>
      <c r="J142" s="758"/>
      <c r="K142" s="758"/>
      <c r="L142" s="758"/>
      <c r="M142" s="758"/>
      <c r="N142" s="758"/>
      <c r="O142" s="759"/>
      <c r="P142" s="747"/>
      <c r="Q142" s="749"/>
      <c r="R142" s="92"/>
    </row>
    <row r="143" spans="1:18" ht="15.75" customHeight="1">
      <c r="A143" s="762">
        <v>56</v>
      </c>
      <c r="B143" s="734" t="str">
        <f t="shared" ref="B143" si="49">B141</f>
        <v>R４</v>
      </c>
      <c r="C143" s="736"/>
      <c r="D143" s="737"/>
      <c r="E143" s="740"/>
      <c r="F143" s="741"/>
      <c r="G143" s="742"/>
      <c r="H143" s="754"/>
      <c r="I143" s="755"/>
      <c r="J143" s="755"/>
      <c r="K143" s="755"/>
      <c r="L143" s="755"/>
      <c r="M143" s="755"/>
      <c r="N143" s="755"/>
      <c r="O143" s="756"/>
      <c r="P143" s="746"/>
      <c r="Q143" s="748" t="s">
        <v>67</v>
      </c>
      <c r="R143" s="92"/>
    </row>
    <row r="144" spans="1:18" ht="15.75" customHeight="1">
      <c r="A144" s="762"/>
      <c r="B144" s="735"/>
      <c r="C144" s="738"/>
      <c r="D144" s="739"/>
      <c r="E144" s="743"/>
      <c r="F144" s="744"/>
      <c r="G144" s="745"/>
      <c r="H144" s="757"/>
      <c r="I144" s="758"/>
      <c r="J144" s="758"/>
      <c r="K144" s="758"/>
      <c r="L144" s="758"/>
      <c r="M144" s="758"/>
      <c r="N144" s="758"/>
      <c r="O144" s="759"/>
      <c r="P144" s="747"/>
      <c r="Q144" s="749"/>
      <c r="R144" s="92"/>
    </row>
    <row r="145" spans="1:18" ht="15.75" customHeight="1">
      <c r="A145" s="760">
        <v>57</v>
      </c>
      <c r="B145" s="734" t="str">
        <f t="shared" ref="B145" si="50">B143</f>
        <v>R４</v>
      </c>
      <c r="C145" s="736"/>
      <c r="D145" s="737"/>
      <c r="E145" s="740"/>
      <c r="F145" s="741"/>
      <c r="G145" s="742"/>
      <c r="H145" s="754"/>
      <c r="I145" s="755"/>
      <c r="J145" s="755"/>
      <c r="K145" s="755"/>
      <c r="L145" s="755"/>
      <c r="M145" s="755"/>
      <c r="N145" s="755"/>
      <c r="O145" s="756"/>
      <c r="P145" s="746"/>
      <c r="Q145" s="748" t="s">
        <v>67</v>
      </c>
      <c r="R145" s="92"/>
    </row>
    <row r="146" spans="1:18" ht="15.75" customHeight="1">
      <c r="A146" s="761"/>
      <c r="B146" s="735"/>
      <c r="C146" s="738"/>
      <c r="D146" s="739"/>
      <c r="E146" s="743"/>
      <c r="F146" s="744"/>
      <c r="G146" s="745"/>
      <c r="H146" s="757"/>
      <c r="I146" s="758"/>
      <c r="J146" s="758"/>
      <c r="K146" s="758"/>
      <c r="L146" s="758"/>
      <c r="M146" s="758"/>
      <c r="N146" s="758"/>
      <c r="O146" s="759"/>
      <c r="P146" s="747"/>
      <c r="Q146" s="749"/>
      <c r="R146" s="92"/>
    </row>
    <row r="147" spans="1:18" ht="15.75" customHeight="1">
      <c r="A147" s="762">
        <v>58</v>
      </c>
      <c r="B147" s="734" t="str">
        <f t="shared" ref="B147" si="51">B145</f>
        <v>R４</v>
      </c>
      <c r="C147" s="736"/>
      <c r="D147" s="737"/>
      <c r="E147" s="740"/>
      <c r="F147" s="741"/>
      <c r="G147" s="742"/>
      <c r="H147" s="754"/>
      <c r="I147" s="755"/>
      <c r="J147" s="755"/>
      <c r="K147" s="755"/>
      <c r="L147" s="755"/>
      <c r="M147" s="755"/>
      <c r="N147" s="755"/>
      <c r="O147" s="756"/>
      <c r="P147" s="746"/>
      <c r="Q147" s="748" t="s">
        <v>67</v>
      </c>
      <c r="R147" s="92"/>
    </row>
    <row r="148" spans="1:18" ht="15.75" customHeight="1">
      <c r="A148" s="762"/>
      <c r="B148" s="735"/>
      <c r="C148" s="738"/>
      <c r="D148" s="739"/>
      <c r="E148" s="743"/>
      <c r="F148" s="744"/>
      <c r="G148" s="745"/>
      <c r="H148" s="757"/>
      <c r="I148" s="758"/>
      <c r="J148" s="758"/>
      <c r="K148" s="758"/>
      <c r="L148" s="758"/>
      <c r="M148" s="758"/>
      <c r="N148" s="758"/>
      <c r="O148" s="759"/>
      <c r="P148" s="747"/>
      <c r="Q148" s="749"/>
      <c r="R148" s="92"/>
    </row>
    <row r="149" spans="1:18" ht="15.75" customHeight="1">
      <c r="A149" s="760">
        <v>59</v>
      </c>
      <c r="B149" s="734" t="str">
        <f t="shared" ref="B149" si="52">B147</f>
        <v>R４</v>
      </c>
      <c r="C149" s="736"/>
      <c r="D149" s="737"/>
      <c r="E149" s="740"/>
      <c r="F149" s="741"/>
      <c r="G149" s="742"/>
      <c r="H149" s="754"/>
      <c r="I149" s="755"/>
      <c r="J149" s="755"/>
      <c r="K149" s="755"/>
      <c r="L149" s="755"/>
      <c r="M149" s="755"/>
      <c r="N149" s="755"/>
      <c r="O149" s="756"/>
      <c r="P149" s="746"/>
      <c r="Q149" s="748" t="s">
        <v>67</v>
      </c>
      <c r="R149" s="92"/>
    </row>
    <row r="150" spans="1:18" ht="15.75" customHeight="1">
      <c r="A150" s="761"/>
      <c r="B150" s="735"/>
      <c r="C150" s="738"/>
      <c r="D150" s="739"/>
      <c r="E150" s="743"/>
      <c r="F150" s="744"/>
      <c r="G150" s="745"/>
      <c r="H150" s="757"/>
      <c r="I150" s="758"/>
      <c r="J150" s="758"/>
      <c r="K150" s="758"/>
      <c r="L150" s="758"/>
      <c r="M150" s="758"/>
      <c r="N150" s="758"/>
      <c r="O150" s="759"/>
      <c r="P150" s="747"/>
      <c r="Q150" s="749"/>
      <c r="R150" s="92"/>
    </row>
    <row r="151" spans="1:18" ht="15.75" customHeight="1">
      <c r="A151" s="684">
        <v>60</v>
      </c>
      <c r="B151" s="734" t="str">
        <f t="shared" ref="B151" si="53">B149</f>
        <v>R４</v>
      </c>
      <c r="C151" s="736"/>
      <c r="D151" s="737"/>
      <c r="E151" s="740"/>
      <c r="F151" s="741"/>
      <c r="G151" s="742"/>
      <c r="H151" s="754"/>
      <c r="I151" s="755"/>
      <c r="J151" s="755"/>
      <c r="K151" s="755"/>
      <c r="L151" s="755"/>
      <c r="M151" s="755"/>
      <c r="N151" s="755"/>
      <c r="O151" s="756"/>
      <c r="P151" s="746"/>
      <c r="Q151" s="748" t="s">
        <v>67</v>
      </c>
      <c r="R151" s="92"/>
    </row>
    <row r="152" spans="1:18" ht="15.75" customHeight="1">
      <c r="A152" s="682"/>
      <c r="B152" s="735"/>
      <c r="C152" s="738"/>
      <c r="D152" s="739"/>
      <c r="E152" s="743"/>
      <c r="F152" s="744"/>
      <c r="G152" s="745"/>
      <c r="H152" s="757"/>
      <c r="I152" s="758"/>
      <c r="J152" s="758"/>
      <c r="K152" s="758"/>
      <c r="L152" s="758"/>
      <c r="M152" s="758"/>
      <c r="N152" s="758"/>
      <c r="O152" s="759"/>
      <c r="P152" s="747"/>
      <c r="Q152" s="749"/>
      <c r="R152" s="92"/>
    </row>
    <row r="153" spans="1:18" ht="15.75" customHeight="1">
      <c r="A153" s="130" t="s">
        <v>27</v>
      </c>
      <c r="B153" s="752" t="s">
        <v>307</v>
      </c>
      <c r="C153" s="753"/>
      <c r="D153" s="753"/>
      <c r="E153" s="753"/>
      <c r="F153" s="753"/>
      <c r="G153" s="753"/>
      <c r="H153" s="753"/>
      <c r="I153" s="753"/>
      <c r="J153" s="753"/>
      <c r="K153" s="753"/>
      <c r="L153" s="753"/>
      <c r="M153" s="753"/>
      <c r="N153" s="753"/>
      <c r="O153" s="753"/>
      <c r="P153" s="753"/>
      <c r="Q153" s="156"/>
      <c r="R153" s="92"/>
    </row>
    <row r="154" spans="1:18" ht="15.75" customHeight="1">
      <c r="A154" s="130" t="s">
        <v>28</v>
      </c>
      <c r="B154" s="732" t="s">
        <v>475</v>
      </c>
      <c r="C154" s="732"/>
      <c r="D154" s="732"/>
      <c r="E154" s="732"/>
      <c r="F154" s="732"/>
      <c r="G154" s="732"/>
      <c r="H154" s="732"/>
      <c r="I154" s="732"/>
      <c r="J154" s="732"/>
      <c r="K154" s="732"/>
      <c r="L154" s="732"/>
      <c r="M154" s="732"/>
      <c r="N154" s="732"/>
      <c r="O154" s="732"/>
      <c r="P154" s="732"/>
      <c r="Q154" s="732"/>
      <c r="R154" s="92"/>
    </row>
    <row r="155" spans="1:18" ht="15.75" customHeight="1">
      <c r="A155" s="130"/>
      <c r="B155" s="732"/>
      <c r="C155" s="732"/>
      <c r="D155" s="732"/>
      <c r="E155" s="732"/>
      <c r="F155" s="732"/>
      <c r="G155" s="732"/>
      <c r="H155" s="732"/>
      <c r="I155" s="732"/>
      <c r="J155" s="732"/>
      <c r="K155" s="732"/>
      <c r="L155" s="732"/>
      <c r="M155" s="732"/>
      <c r="N155" s="732"/>
      <c r="O155" s="732"/>
      <c r="P155" s="732"/>
      <c r="Q155" s="732"/>
      <c r="R155" s="92"/>
    </row>
    <row r="156" spans="1:18" ht="15.75" customHeight="1">
      <c r="R156" s="92"/>
    </row>
    <row r="157" spans="1:18">
      <c r="R157" s="166"/>
    </row>
    <row r="158" spans="1:18">
      <c r="R158" s="166"/>
    </row>
    <row r="159" spans="1:18" ht="15.75" customHeight="1"/>
  </sheetData>
  <mergeCells count="519">
    <mergeCell ref="A1:F1"/>
    <mergeCell ref="A2:E2"/>
    <mergeCell ref="A53:F53"/>
    <mergeCell ref="A54:E54"/>
    <mergeCell ref="A105:F105"/>
    <mergeCell ref="A106:E106"/>
    <mergeCell ref="A21:A22"/>
    <mergeCell ref="C11:D12"/>
    <mergeCell ref="C13:D14"/>
    <mergeCell ref="A25:A26"/>
    <mergeCell ref="A27:A28"/>
    <mergeCell ref="A3:Q3"/>
    <mergeCell ref="Q15:Q16"/>
    <mergeCell ref="P17:P18"/>
    <mergeCell ref="Q17:Q18"/>
    <mergeCell ref="P19:P20"/>
    <mergeCell ref="Q19:Q20"/>
    <mergeCell ref="P21:P22"/>
    <mergeCell ref="Q21:Q22"/>
    <mergeCell ref="P23:P24"/>
    <mergeCell ref="E11:G11"/>
    <mergeCell ref="E12:G12"/>
    <mergeCell ref="E13:G13"/>
    <mergeCell ref="E14:G14"/>
    <mergeCell ref="A37:A38"/>
    <mergeCell ref="A39:A40"/>
    <mergeCell ref="A41:A42"/>
    <mergeCell ref="A43:A44"/>
    <mergeCell ref="A45:A46"/>
    <mergeCell ref="Q29:Q30"/>
    <mergeCell ref="A47:A48"/>
    <mergeCell ref="A29:A30"/>
    <mergeCell ref="A31:A32"/>
    <mergeCell ref="A33:A34"/>
    <mergeCell ref="A35:A36"/>
    <mergeCell ref="B47:B48"/>
    <mergeCell ref="B39:B40"/>
    <mergeCell ref="B41:B42"/>
    <mergeCell ref="H39:O40"/>
    <mergeCell ref="H41:O42"/>
    <mergeCell ref="Q39:Q40"/>
    <mergeCell ref="P41:P42"/>
    <mergeCell ref="Q41:Q42"/>
    <mergeCell ref="P31:P32"/>
    <mergeCell ref="Q31:Q32"/>
    <mergeCell ref="P33:P34"/>
    <mergeCell ref="Q33:Q34"/>
    <mergeCell ref="P35:P36"/>
    <mergeCell ref="C7:D8"/>
    <mergeCell ref="A23:A24"/>
    <mergeCell ref="A9:A10"/>
    <mergeCell ref="A11:A12"/>
    <mergeCell ref="A13:A14"/>
    <mergeCell ref="A15:A16"/>
    <mergeCell ref="A17:A18"/>
    <mergeCell ref="A19:A20"/>
    <mergeCell ref="P8:Q8"/>
    <mergeCell ref="Q9:Q10"/>
    <mergeCell ref="P11:P12"/>
    <mergeCell ref="Q11:Q12"/>
    <mergeCell ref="P13:P14"/>
    <mergeCell ref="Q13:Q14"/>
    <mergeCell ref="P15:P16"/>
    <mergeCell ref="H7:O8"/>
    <mergeCell ref="C9:D10"/>
    <mergeCell ref="E7:G7"/>
    <mergeCell ref="E8:G8"/>
    <mergeCell ref="E9:G9"/>
    <mergeCell ref="E10:G10"/>
    <mergeCell ref="Q23:Q24"/>
    <mergeCell ref="P7:Q7"/>
    <mergeCell ref="C15:D16"/>
    <mergeCell ref="C17:D18"/>
    <mergeCell ref="C19:D20"/>
    <mergeCell ref="C21:D22"/>
    <mergeCell ref="C23:D24"/>
    <mergeCell ref="E17:G17"/>
    <mergeCell ref="E18:G18"/>
    <mergeCell ref="E19:G19"/>
    <mergeCell ref="E20:G20"/>
    <mergeCell ref="E21:G21"/>
    <mergeCell ref="E22:G22"/>
    <mergeCell ref="E23:G23"/>
    <mergeCell ref="E24:G24"/>
    <mergeCell ref="E15:G15"/>
    <mergeCell ref="E16:G16"/>
    <mergeCell ref="C37:D38"/>
    <mergeCell ref="C39:D40"/>
    <mergeCell ref="C41:D42"/>
    <mergeCell ref="C43:D44"/>
    <mergeCell ref="Q35:Q36"/>
    <mergeCell ref="P29:P30"/>
    <mergeCell ref="H33:O34"/>
    <mergeCell ref="H35:O36"/>
    <mergeCell ref="P25:P26"/>
    <mergeCell ref="Q25:Q26"/>
    <mergeCell ref="P27:P28"/>
    <mergeCell ref="Q27:Q28"/>
    <mergeCell ref="C25:D26"/>
    <mergeCell ref="E35:G35"/>
    <mergeCell ref="E36:G36"/>
    <mergeCell ref="C35:D36"/>
    <mergeCell ref="E30:G30"/>
    <mergeCell ref="E31:G31"/>
    <mergeCell ref="E32:G32"/>
    <mergeCell ref="E33:G33"/>
    <mergeCell ref="E34:G34"/>
    <mergeCell ref="E25:G25"/>
    <mergeCell ref="E26:G26"/>
    <mergeCell ref="E27:G27"/>
    <mergeCell ref="E28:G28"/>
    <mergeCell ref="C29:D30"/>
    <mergeCell ref="C31:D32"/>
    <mergeCell ref="C33:D34"/>
    <mergeCell ref="E29:G29"/>
    <mergeCell ref="C27:D28"/>
    <mergeCell ref="B49:P49"/>
    <mergeCell ref="H43:O44"/>
    <mergeCell ref="H45:O46"/>
    <mergeCell ref="H47:O48"/>
    <mergeCell ref="H37:O38"/>
    <mergeCell ref="P39:P40"/>
    <mergeCell ref="B37:B38"/>
    <mergeCell ref="E47:G47"/>
    <mergeCell ref="E48:G48"/>
    <mergeCell ref="E42:G42"/>
    <mergeCell ref="E43:G43"/>
    <mergeCell ref="E44:G44"/>
    <mergeCell ref="E37:G37"/>
    <mergeCell ref="E38:G38"/>
    <mergeCell ref="E39:G39"/>
    <mergeCell ref="E45:G45"/>
    <mergeCell ref="E46:G46"/>
    <mergeCell ref="E40:G40"/>
    <mergeCell ref="E41:G41"/>
    <mergeCell ref="B43:B44"/>
    <mergeCell ref="B45:B46"/>
    <mergeCell ref="C45:D46"/>
    <mergeCell ref="C47:D48"/>
    <mergeCell ref="E61:G61"/>
    <mergeCell ref="B50:Q51"/>
    <mergeCell ref="E62:G62"/>
    <mergeCell ref="P61:P62"/>
    <mergeCell ref="Q61:Q62"/>
    <mergeCell ref="A55:Q55"/>
    <mergeCell ref="C59:D60"/>
    <mergeCell ref="E59:G59"/>
    <mergeCell ref="P59:Q59"/>
    <mergeCell ref="E60:G60"/>
    <mergeCell ref="P60:Q60"/>
    <mergeCell ref="B61:B62"/>
    <mergeCell ref="H61:O62"/>
    <mergeCell ref="H59:O60"/>
    <mergeCell ref="A61:A62"/>
    <mergeCell ref="C61:D62"/>
    <mergeCell ref="A63:A64"/>
    <mergeCell ref="A65:A66"/>
    <mergeCell ref="A67:A68"/>
    <mergeCell ref="H65:O66"/>
    <mergeCell ref="H67:O68"/>
    <mergeCell ref="P63:P64"/>
    <mergeCell ref="Q63:Q64"/>
    <mergeCell ref="P65:P66"/>
    <mergeCell ref="Q65:Q66"/>
    <mergeCell ref="P67:P68"/>
    <mergeCell ref="Q67:Q68"/>
    <mergeCell ref="C63:D64"/>
    <mergeCell ref="E63:G63"/>
    <mergeCell ref="E64:G64"/>
    <mergeCell ref="C65:D66"/>
    <mergeCell ref="E65:G65"/>
    <mergeCell ref="E66:G66"/>
    <mergeCell ref="C67:D68"/>
    <mergeCell ref="E67:G67"/>
    <mergeCell ref="E68:G68"/>
    <mergeCell ref="B63:B64"/>
    <mergeCell ref="B65:B66"/>
    <mergeCell ref="B67:B68"/>
    <mergeCell ref="H63:O64"/>
    <mergeCell ref="A69:A70"/>
    <mergeCell ref="A71:A72"/>
    <mergeCell ref="A73:A74"/>
    <mergeCell ref="H69:O70"/>
    <mergeCell ref="H71:O72"/>
    <mergeCell ref="H73:O74"/>
    <mergeCell ref="P69:P70"/>
    <mergeCell ref="Q69:Q70"/>
    <mergeCell ref="P71:P72"/>
    <mergeCell ref="Q71:Q72"/>
    <mergeCell ref="P73:P74"/>
    <mergeCell ref="Q73:Q74"/>
    <mergeCell ref="B69:B70"/>
    <mergeCell ref="C69:D70"/>
    <mergeCell ref="E69:G69"/>
    <mergeCell ref="E70:G70"/>
    <mergeCell ref="B71:B72"/>
    <mergeCell ref="C71:D72"/>
    <mergeCell ref="E71:G71"/>
    <mergeCell ref="E72:G72"/>
    <mergeCell ref="B73:B74"/>
    <mergeCell ref="C73:D74"/>
    <mergeCell ref="E73:G73"/>
    <mergeCell ref="E74:G74"/>
    <mergeCell ref="A75:A76"/>
    <mergeCell ref="A77:A78"/>
    <mergeCell ref="A79:A80"/>
    <mergeCell ref="H75:O76"/>
    <mergeCell ref="H77:O78"/>
    <mergeCell ref="H79:O80"/>
    <mergeCell ref="P75:P76"/>
    <mergeCell ref="Q75:Q76"/>
    <mergeCell ref="P77:P78"/>
    <mergeCell ref="Q77:Q78"/>
    <mergeCell ref="P79:P80"/>
    <mergeCell ref="Q79:Q80"/>
    <mergeCell ref="B77:B78"/>
    <mergeCell ref="C77:D78"/>
    <mergeCell ref="E77:G77"/>
    <mergeCell ref="E78:G78"/>
    <mergeCell ref="B79:B80"/>
    <mergeCell ref="C79:D80"/>
    <mergeCell ref="E79:G79"/>
    <mergeCell ref="E80:G80"/>
    <mergeCell ref="B75:B76"/>
    <mergeCell ref="C75:D76"/>
    <mergeCell ref="E75:G75"/>
    <mergeCell ref="E76:G76"/>
    <mergeCell ref="A81:A82"/>
    <mergeCell ref="A83:A84"/>
    <mergeCell ref="A85:A86"/>
    <mergeCell ref="H81:O82"/>
    <mergeCell ref="H83:O84"/>
    <mergeCell ref="H85:O86"/>
    <mergeCell ref="P81:P82"/>
    <mergeCell ref="Q81:Q82"/>
    <mergeCell ref="P83:P84"/>
    <mergeCell ref="Q83:Q84"/>
    <mergeCell ref="P85:P86"/>
    <mergeCell ref="Q85:Q86"/>
    <mergeCell ref="B81:B82"/>
    <mergeCell ref="B85:B86"/>
    <mergeCell ref="C85:D86"/>
    <mergeCell ref="E85:G85"/>
    <mergeCell ref="E86:G86"/>
    <mergeCell ref="C81:D82"/>
    <mergeCell ref="E81:G81"/>
    <mergeCell ref="E82:G82"/>
    <mergeCell ref="B83:B84"/>
    <mergeCell ref="C83:D84"/>
    <mergeCell ref="E83:G83"/>
    <mergeCell ref="E84:G84"/>
    <mergeCell ref="A87:A88"/>
    <mergeCell ref="A89:A90"/>
    <mergeCell ref="A91:A92"/>
    <mergeCell ref="H87:O88"/>
    <mergeCell ref="H89:O90"/>
    <mergeCell ref="H91:O92"/>
    <mergeCell ref="P87:P88"/>
    <mergeCell ref="Q87:Q88"/>
    <mergeCell ref="P89:P90"/>
    <mergeCell ref="Q89:Q90"/>
    <mergeCell ref="P91:P92"/>
    <mergeCell ref="Q91:Q92"/>
    <mergeCell ref="B89:B90"/>
    <mergeCell ref="B87:B88"/>
    <mergeCell ref="C87:D88"/>
    <mergeCell ref="E87:G87"/>
    <mergeCell ref="E88:G88"/>
    <mergeCell ref="B91:B92"/>
    <mergeCell ref="A99:A100"/>
    <mergeCell ref="B101:P101"/>
    <mergeCell ref="A107:Q107"/>
    <mergeCell ref="H99:O100"/>
    <mergeCell ref="P99:P100"/>
    <mergeCell ref="Q99:Q100"/>
    <mergeCell ref="A93:A94"/>
    <mergeCell ref="A95:A96"/>
    <mergeCell ref="A97:A98"/>
    <mergeCell ref="H93:O94"/>
    <mergeCell ref="H95:O96"/>
    <mergeCell ref="H97:O98"/>
    <mergeCell ref="P93:P94"/>
    <mergeCell ref="Q93:Q94"/>
    <mergeCell ref="P95:P96"/>
    <mergeCell ref="Q95:Q96"/>
    <mergeCell ref="P97:P98"/>
    <mergeCell ref="Q97:Q98"/>
    <mergeCell ref="B93:B94"/>
    <mergeCell ref="C93:D94"/>
    <mergeCell ref="E93:G93"/>
    <mergeCell ref="E94:G94"/>
    <mergeCell ref="B95:B96"/>
    <mergeCell ref="C95:D96"/>
    <mergeCell ref="A113:A114"/>
    <mergeCell ref="C113:D114"/>
    <mergeCell ref="E113:G113"/>
    <mergeCell ref="E114:G114"/>
    <mergeCell ref="H113:O114"/>
    <mergeCell ref="P113:P114"/>
    <mergeCell ref="Q113:Q114"/>
    <mergeCell ref="C111:D112"/>
    <mergeCell ref="E111:G111"/>
    <mergeCell ref="P111:Q111"/>
    <mergeCell ref="E112:G112"/>
    <mergeCell ref="P112:Q112"/>
    <mergeCell ref="H111:O112"/>
    <mergeCell ref="A115:A116"/>
    <mergeCell ref="A117:A118"/>
    <mergeCell ref="A119:A120"/>
    <mergeCell ref="H115:O116"/>
    <mergeCell ref="H117:O118"/>
    <mergeCell ref="H119:O120"/>
    <mergeCell ref="P115:P116"/>
    <mergeCell ref="Q115:Q116"/>
    <mergeCell ref="P117:P118"/>
    <mergeCell ref="Q117:Q118"/>
    <mergeCell ref="P119:P120"/>
    <mergeCell ref="Q119:Q120"/>
    <mergeCell ref="B115:B116"/>
    <mergeCell ref="C115:D116"/>
    <mergeCell ref="E115:G115"/>
    <mergeCell ref="E116:G116"/>
    <mergeCell ref="B117:B118"/>
    <mergeCell ref="C117:D118"/>
    <mergeCell ref="E117:G117"/>
    <mergeCell ref="E118:G118"/>
    <mergeCell ref="A121:A122"/>
    <mergeCell ref="A123:A124"/>
    <mergeCell ref="A125:A126"/>
    <mergeCell ref="H121:O122"/>
    <mergeCell ref="H123:O124"/>
    <mergeCell ref="H125:O126"/>
    <mergeCell ref="P121:P122"/>
    <mergeCell ref="Q121:Q122"/>
    <mergeCell ref="P123:P124"/>
    <mergeCell ref="Q123:Q124"/>
    <mergeCell ref="P125:P126"/>
    <mergeCell ref="Q125:Q126"/>
    <mergeCell ref="B123:B124"/>
    <mergeCell ref="B125:B126"/>
    <mergeCell ref="C125:D126"/>
    <mergeCell ref="E125:G125"/>
    <mergeCell ref="E126:G126"/>
    <mergeCell ref="C121:D122"/>
    <mergeCell ref="E121:G121"/>
    <mergeCell ref="E122:G122"/>
    <mergeCell ref="A127:A128"/>
    <mergeCell ref="A129:A130"/>
    <mergeCell ref="A131:A132"/>
    <mergeCell ref="H127:O128"/>
    <mergeCell ref="H129:O130"/>
    <mergeCell ref="H131:O132"/>
    <mergeCell ref="P127:P128"/>
    <mergeCell ref="Q127:Q128"/>
    <mergeCell ref="P129:P130"/>
    <mergeCell ref="Q129:Q130"/>
    <mergeCell ref="P131:P132"/>
    <mergeCell ref="Q131:Q132"/>
    <mergeCell ref="B127:B128"/>
    <mergeCell ref="B131:B132"/>
    <mergeCell ref="C131:D132"/>
    <mergeCell ref="E131:G131"/>
    <mergeCell ref="E132:G132"/>
    <mergeCell ref="C127:D128"/>
    <mergeCell ref="E127:G127"/>
    <mergeCell ref="E128:G128"/>
    <mergeCell ref="B129:B130"/>
    <mergeCell ref="C129:D130"/>
    <mergeCell ref="E129:G129"/>
    <mergeCell ref="E130:G130"/>
    <mergeCell ref="A133:A134"/>
    <mergeCell ref="A135:A136"/>
    <mergeCell ref="A137:A138"/>
    <mergeCell ref="H133:O134"/>
    <mergeCell ref="H135:O136"/>
    <mergeCell ref="H137:O138"/>
    <mergeCell ref="P133:P134"/>
    <mergeCell ref="Q133:Q134"/>
    <mergeCell ref="P135:P136"/>
    <mergeCell ref="Q135:Q136"/>
    <mergeCell ref="P137:P138"/>
    <mergeCell ref="Q137:Q138"/>
    <mergeCell ref="B135:B136"/>
    <mergeCell ref="B133:B134"/>
    <mergeCell ref="C133:D134"/>
    <mergeCell ref="E133:G133"/>
    <mergeCell ref="E134:G134"/>
    <mergeCell ref="C135:D136"/>
    <mergeCell ref="E135:G135"/>
    <mergeCell ref="E136:G136"/>
    <mergeCell ref="B137:B138"/>
    <mergeCell ref="C137:D138"/>
    <mergeCell ref="E137:G137"/>
    <mergeCell ref="E138:G138"/>
    <mergeCell ref="Q147:Q148"/>
    <mergeCell ref="P149:P150"/>
    <mergeCell ref="Q149:Q150"/>
    <mergeCell ref="B147:B148"/>
    <mergeCell ref="A139:A140"/>
    <mergeCell ref="A141:A142"/>
    <mergeCell ref="A143:A144"/>
    <mergeCell ref="H139:O140"/>
    <mergeCell ref="H141:O142"/>
    <mergeCell ref="H143:O144"/>
    <mergeCell ref="P139:P140"/>
    <mergeCell ref="Q139:Q140"/>
    <mergeCell ref="P141:P142"/>
    <mergeCell ref="Q141:Q142"/>
    <mergeCell ref="P143:P144"/>
    <mergeCell ref="Q143:Q144"/>
    <mergeCell ref="B139:B140"/>
    <mergeCell ref="C141:D142"/>
    <mergeCell ref="E141:G141"/>
    <mergeCell ref="E142:G142"/>
    <mergeCell ref="E139:G139"/>
    <mergeCell ref="E140:G140"/>
    <mergeCell ref="B141:B142"/>
    <mergeCell ref="Q145:Q146"/>
    <mergeCell ref="A151:A152"/>
    <mergeCell ref="B153:P153"/>
    <mergeCell ref="H9:O10"/>
    <mergeCell ref="H11:O12"/>
    <mergeCell ref="H13:O14"/>
    <mergeCell ref="H15:O16"/>
    <mergeCell ref="H17:O18"/>
    <mergeCell ref="H19:O20"/>
    <mergeCell ref="H21:O22"/>
    <mergeCell ref="H23:O24"/>
    <mergeCell ref="H25:O26"/>
    <mergeCell ref="H27:O28"/>
    <mergeCell ref="H29:O30"/>
    <mergeCell ref="H31:O32"/>
    <mergeCell ref="A145:A146"/>
    <mergeCell ref="A147:A148"/>
    <mergeCell ref="A149:A150"/>
    <mergeCell ref="H145:O146"/>
    <mergeCell ref="H147:O148"/>
    <mergeCell ref="H149:O150"/>
    <mergeCell ref="P145:P146"/>
    <mergeCell ref="H151:O152"/>
    <mergeCell ref="P9:P10"/>
    <mergeCell ref="P147:P148"/>
    <mergeCell ref="P151:P152"/>
    <mergeCell ref="Q151:Q152"/>
    <mergeCell ref="B9:B10"/>
    <mergeCell ref="B11:B12"/>
    <mergeCell ref="B13:B14"/>
    <mergeCell ref="B15:B16"/>
    <mergeCell ref="B17:B18"/>
    <mergeCell ref="B19:B20"/>
    <mergeCell ref="B21:B22"/>
    <mergeCell ref="B23:B24"/>
    <mergeCell ref="B25:B26"/>
    <mergeCell ref="B27:B28"/>
    <mergeCell ref="B29:B30"/>
    <mergeCell ref="B31:B32"/>
    <mergeCell ref="B33:B34"/>
    <mergeCell ref="B35:B36"/>
    <mergeCell ref="P43:P44"/>
    <mergeCell ref="Q43:Q44"/>
    <mergeCell ref="P45:P46"/>
    <mergeCell ref="Q45:Q46"/>
    <mergeCell ref="P47:P48"/>
    <mergeCell ref="Q47:Q48"/>
    <mergeCell ref="P37:P38"/>
    <mergeCell ref="Q37:Q38"/>
    <mergeCell ref="E95:G95"/>
    <mergeCell ref="E96:G96"/>
    <mergeCell ref="C89:D90"/>
    <mergeCell ref="E89:G89"/>
    <mergeCell ref="E90:G90"/>
    <mergeCell ref="C91:D92"/>
    <mergeCell ref="E91:G91"/>
    <mergeCell ref="E92:G92"/>
    <mergeCell ref="C145:D146"/>
    <mergeCell ref="E145:G145"/>
    <mergeCell ref="E146:G146"/>
    <mergeCell ref="C139:D140"/>
    <mergeCell ref="B97:B98"/>
    <mergeCell ref="C97:D98"/>
    <mergeCell ref="E97:G97"/>
    <mergeCell ref="E98:G98"/>
    <mergeCell ref="B99:B100"/>
    <mergeCell ref="C99:D100"/>
    <mergeCell ref="E99:G99"/>
    <mergeCell ref="E100:G100"/>
    <mergeCell ref="C123:D124"/>
    <mergeCell ref="E123:G123"/>
    <mergeCell ref="E124:G124"/>
    <mergeCell ref="B119:B120"/>
    <mergeCell ref="C119:D120"/>
    <mergeCell ref="E119:G119"/>
    <mergeCell ref="E120:G120"/>
    <mergeCell ref="B121:B122"/>
    <mergeCell ref="B102:Q103"/>
    <mergeCell ref="B154:Q155"/>
    <mergeCell ref="K4:Q4"/>
    <mergeCell ref="K56:Q56"/>
    <mergeCell ref="K108:Q108"/>
    <mergeCell ref="H4:J4"/>
    <mergeCell ref="H56:J56"/>
    <mergeCell ref="H108:J108"/>
    <mergeCell ref="B151:B152"/>
    <mergeCell ref="C151:D152"/>
    <mergeCell ref="E151:G151"/>
    <mergeCell ref="E152:G152"/>
    <mergeCell ref="B113:B114"/>
    <mergeCell ref="C147:D148"/>
    <mergeCell ref="E147:G147"/>
    <mergeCell ref="E148:G148"/>
    <mergeCell ref="B149:B150"/>
    <mergeCell ref="C149:D150"/>
    <mergeCell ref="E149:G149"/>
    <mergeCell ref="E150:G150"/>
    <mergeCell ref="B143:B144"/>
    <mergeCell ref="C143:D144"/>
    <mergeCell ref="E143:G143"/>
    <mergeCell ref="E144:G144"/>
    <mergeCell ref="B145:B146"/>
  </mergeCells>
  <phoneticPr fontId="2"/>
  <printOptions horizontalCentered="1"/>
  <pageMargins left="0.70866141732283472" right="0.70866141732283472" top="0.74803149606299213" bottom="0.55118110236220474" header="0.31496062992125984" footer="0.31496062992125984"/>
  <pageSetup paperSize="9" scale="97" orientation="portrait" blackAndWhite="1" r:id="rId1"/>
  <rowBreaks count="1" manualBreakCount="1">
    <brk id="52" max="16"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66FF"/>
  </sheetPr>
  <dimension ref="A1:T159"/>
  <sheetViews>
    <sheetView view="pageBreakPreview" zoomScaleNormal="100" zoomScaleSheetLayoutView="100" workbookViewId="0">
      <selection activeCell="H11" sqref="H11:O12"/>
    </sheetView>
  </sheetViews>
  <sheetFormatPr defaultColWidth="9" defaultRowHeight="13.5"/>
  <cols>
    <col min="1" max="17" width="5.125" style="96" customWidth="1"/>
    <col min="18" max="18" width="5.125" style="95" customWidth="1"/>
    <col min="19" max="16384" width="9" style="96"/>
  </cols>
  <sheetData>
    <row r="1" spans="1:20" ht="15.75" customHeight="1">
      <c r="A1" s="671" t="str">
        <f>CONCATENATE("（様式-",INDEX(発注者入力シート!$B$20:$G$24,MATCH(発注者入力シート!L6,発注者入力シート!$C$20:$C$24,0),4),"-２）")</f>
        <v>（様式-２-２）</v>
      </c>
      <c r="B1" s="671"/>
      <c r="C1" s="671"/>
      <c r="D1" s="671"/>
      <c r="E1" s="671"/>
      <c r="F1" s="671"/>
      <c r="Q1" s="122" t="s">
        <v>655</v>
      </c>
      <c r="R1" s="169"/>
      <c r="S1" s="4" t="s">
        <v>202</v>
      </c>
      <c r="T1" s="4"/>
    </row>
    <row r="2" spans="1:20" ht="15.75" customHeight="1">
      <c r="A2" s="671" t="str">
        <f>CONCATENATE("評価項目",INDEX(発注者入力シート!$B$20:$G$24,MATCH(発注者入力シート!L6,発注者入力シート!$C$20:$C$24,0),5),"-",INDEX(発注者入力シート!$B$20:$G$24,MATCH(発注者入力シート!L6,発注者入力シート!$C$20:$C$24,0),6))</f>
        <v>評価項目（１）-①</v>
      </c>
      <c r="B2" s="671"/>
      <c r="C2" s="671"/>
      <c r="D2" s="671"/>
      <c r="E2" s="671"/>
      <c r="S2" s="4" t="s">
        <v>203</v>
      </c>
      <c r="T2" s="4"/>
    </row>
    <row r="3" spans="1:20" ht="15.75" customHeight="1">
      <c r="A3" s="772" t="s">
        <v>64</v>
      </c>
      <c r="B3" s="772"/>
      <c r="C3" s="772"/>
      <c r="D3" s="772"/>
      <c r="E3" s="772"/>
      <c r="F3" s="772"/>
      <c r="G3" s="772"/>
      <c r="H3" s="772"/>
      <c r="I3" s="772"/>
      <c r="J3" s="772"/>
      <c r="K3" s="772"/>
      <c r="L3" s="772"/>
      <c r="M3" s="772"/>
      <c r="N3" s="772"/>
      <c r="O3" s="772"/>
      <c r="P3" s="772"/>
      <c r="Q3" s="772"/>
      <c r="R3" s="163"/>
      <c r="S3" s="98"/>
      <c r="T3" s="4" t="s">
        <v>210</v>
      </c>
    </row>
    <row r="4" spans="1:20" ht="15.75" customHeight="1">
      <c r="H4" s="733" t="s">
        <v>146</v>
      </c>
      <c r="I4" s="733"/>
      <c r="J4" s="733"/>
      <c r="K4" s="680" t="str">
        <f>IF(企業入力シート!C7="","",企業入力シート!C7)</f>
        <v>〇〇建設</v>
      </c>
      <c r="L4" s="680"/>
      <c r="M4" s="680"/>
      <c r="N4" s="680"/>
      <c r="O4" s="680"/>
      <c r="P4" s="680"/>
      <c r="Q4" s="680"/>
      <c r="R4" s="163"/>
      <c r="S4" s="87"/>
      <c r="T4" s="4" t="s">
        <v>205</v>
      </c>
    </row>
    <row r="5" spans="1:20" ht="15.75" customHeight="1">
      <c r="R5" s="158"/>
      <c r="S5" s="123"/>
      <c r="T5" s="4"/>
    </row>
    <row r="6" spans="1:20" ht="15.75" customHeight="1">
      <c r="S6" s="4" t="s">
        <v>206</v>
      </c>
      <c r="T6" s="4"/>
    </row>
    <row r="7" spans="1:20" ht="15.75" customHeight="1">
      <c r="A7" s="124" t="s">
        <v>11</v>
      </c>
      <c r="B7" s="125" t="s">
        <v>13</v>
      </c>
      <c r="C7" s="763" t="s">
        <v>15</v>
      </c>
      <c r="D7" s="763"/>
      <c r="E7" s="760" t="s">
        <v>16</v>
      </c>
      <c r="F7" s="763"/>
      <c r="G7" s="765"/>
      <c r="H7" s="760" t="s">
        <v>17</v>
      </c>
      <c r="I7" s="763"/>
      <c r="J7" s="763"/>
      <c r="K7" s="763"/>
      <c r="L7" s="763"/>
      <c r="M7" s="763"/>
      <c r="N7" s="763"/>
      <c r="O7" s="765"/>
      <c r="P7" s="760" t="s">
        <v>31</v>
      </c>
      <c r="Q7" s="765"/>
      <c r="S7" s="89"/>
      <c r="T7" s="4" t="s">
        <v>207</v>
      </c>
    </row>
    <row r="8" spans="1:20" ht="15.75" customHeight="1">
      <c r="A8" s="126" t="s">
        <v>12</v>
      </c>
      <c r="B8" s="127" t="s">
        <v>14</v>
      </c>
      <c r="C8" s="764"/>
      <c r="D8" s="764"/>
      <c r="E8" s="766" t="s">
        <v>386</v>
      </c>
      <c r="F8" s="767"/>
      <c r="G8" s="768"/>
      <c r="H8" s="761"/>
      <c r="I8" s="770"/>
      <c r="J8" s="770"/>
      <c r="K8" s="770"/>
      <c r="L8" s="770"/>
      <c r="M8" s="770"/>
      <c r="N8" s="770"/>
      <c r="O8" s="771"/>
      <c r="P8" s="762" t="s">
        <v>30</v>
      </c>
      <c r="Q8" s="769"/>
      <c r="R8" s="92"/>
      <c r="S8" s="90"/>
      <c r="T8" s="4" t="s">
        <v>205</v>
      </c>
    </row>
    <row r="9" spans="1:20" ht="15.75" customHeight="1">
      <c r="A9" s="760">
        <v>1</v>
      </c>
      <c r="B9" s="750" t="s">
        <v>656</v>
      </c>
      <c r="C9" s="736"/>
      <c r="D9" s="737"/>
      <c r="E9" s="740"/>
      <c r="F9" s="741"/>
      <c r="G9" s="742"/>
      <c r="H9" s="754"/>
      <c r="I9" s="755"/>
      <c r="J9" s="755"/>
      <c r="K9" s="755"/>
      <c r="L9" s="755"/>
      <c r="M9" s="755"/>
      <c r="N9" s="755"/>
      <c r="O9" s="756"/>
      <c r="P9" s="746"/>
      <c r="Q9" s="748" t="s">
        <v>67</v>
      </c>
      <c r="R9" s="92"/>
      <c r="S9" s="4"/>
      <c r="T9" s="4"/>
    </row>
    <row r="10" spans="1:20" ht="15.75" customHeight="1">
      <c r="A10" s="761"/>
      <c r="B10" s="751"/>
      <c r="C10" s="738"/>
      <c r="D10" s="739"/>
      <c r="E10" s="743"/>
      <c r="F10" s="744"/>
      <c r="G10" s="745"/>
      <c r="H10" s="757"/>
      <c r="I10" s="758"/>
      <c r="J10" s="758"/>
      <c r="K10" s="758"/>
      <c r="L10" s="758"/>
      <c r="M10" s="758"/>
      <c r="N10" s="758"/>
      <c r="O10" s="759"/>
      <c r="P10" s="747"/>
      <c r="Q10" s="749"/>
      <c r="R10" s="92"/>
      <c r="S10" s="100" t="s">
        <v>208</v>
      </c>
      <c r="T10" s="4"/>
    </row>
    <row r="11" spans="1:20" ht="15.75" customHeight="1">
      <c r="A11" s="762">
        <v>2</v>
      </c>
      <c r="B11" s="734" t="str">
        <f>B9</f>
        <v>R5</v>
      </c>
      <c r="C11" s="736"/>
      <c r="D11" s="737"/>
      <c r="E11" s="740"/>
      <c r="F11" s="741"/>
      <c r="G11" s="742"/>
      <c r="H11" s="754"/>
      <c r="I11" s="755"/>
      <c r="J11" s="755"/>
      <c r="K11" s="755"/>
      <c r="L11" s="755"/>
      <c r="M11" s="755"/>
      <c r="N11" s="755"/>
      <c r="O11" s="756"/>
      <c r="P11" s="746"/>
      <c r="Q11" s="748" t="s">
        <v>67</v>
      </c>
      <c r="R11" s="92"/>
      <c r="S11" s="100" t="s">
        <v>209</v>
      </c>
      <c r="T11" s="4"/>
    </row>
    <row r="12" spans="1:20" ht="15.75" customHeight="1">
      <c r="A12" s="762"/>
      <c r="B12" s="735"/>
      <c r="C12" s="738"/>
      <c r="D12" s="739"/>
      <c r="E12" s="743"/>
      <c r="F12" s="744"/>
      <c r="G12" s="745"/>
      <c r="H12" s="757"/>
      <c r="I12" s="758"/>
      <c r="J12" s="758"/>
      <c r="K12" s="758"/>
      <c r="L12" s="758"/>
      <c r="M12" s="758"/>
      <c r="N12" s="758"/>
      <c r="O12" s="759"/>
      <c r="P12" s="747"/>
      <c r="Q12" s="749"/>
      <c r="R12" s="92"/>
      <c r="S12" s="100" t="s">
        <v>433</v>
      </c>
    </row>
    <row r="13" spans="1:20" ht="15.75" customHeight="1">
      <c r="A13" s="760">
        <v>3</v>
      </c>
      <c r="B13" s="734" t="str">
        <f>B11</f>
        <v>R5</v>
      </c>
      <c r="C13" s="736"/>
      <c r="D13" s="737"/>
      <c r="E13" s="740"/>
      <c r="F13" s="741"/>
      <c r="G13" s="742"/>
      <c r="H13" s="754"/>
      <c r="I13" s="755"/>
      <c r="J13" s="755"/>
      <c r="K13" s="755"/>
      <c r="L13" s="755"/>
      <c r="M13" s="755"/>
      <c r="N13" s="755"/>
      <c r="O13" s="756"/>
      <c r="P13" s="746"/>
      <c r="Q13" s="748" t="s">
        <v>67</v>
      </c>
      <c r="R13" s="92"/>
    </row>
    <row r="14" spans="1:20" ht="15.75" customHeight="1">
      <c r="A14" s="761"/>
      <c r="B14" s="735"/>
      <c r="C14" s="738"/>
      <c r="D14" s="739"/>
      <c r="E14" s="743"/>
      <c r="F14" s="744"/>
      <c r="G14" s="745"/>
      <c r="H14" s="757"/>
      <c r="I14" s="758"/>
      <c r="J14" s="758"/>
      <c r="K14" s="758"/>
      <c r="L14" s="758"/>
      <c r="M14" s="758"/>
      <c r="N14" s="758"/>
      <c r="O14" s="759"/>
      <c r="P14" s="747"/>
      <c r="Q14" s="749"/>
      <c r="R14" s="92"/>
    </row>
    <row r="15" spans="1:20" ht="15.75" customHeight="1">
      <c r="A15" s="762">
        <v>4</v>
      </c>
      <c r="B15" s="734" t="str">
        <f>B13</f>
        <v>R5</v>
      </c>
      <c r="C15" s="736"/>
      <c r="D15" s="737"/>
      <c r="E15" s="740"/>
      <c r="F15" s="741"/>
      <c r="G15" s="742"/>
      <c r="H15" s="754"/>
      <c r="I15" s="755"/>
      <c r="J15" s="755"/>
      <c r="K15" s="755"/>
      <c r="L15" s="755"/>
      <c r="M15" s="755"/>
      <c r="N15" s="755"/>
      <c r="O15" s="756"/>
      <c r="P15" s="746"/>
      <c r="Q15" s="748" t="s">
        <v>67</v>
      </c>
      <c r="R15" s="92"/>
    </row>
    <row r="16" spans="1:20" ht="15.75" customHeight="1">
      <c r="A16" s="762"/>
      <c r="B16" s="735"/>
      <c r="C16" s="738"/>
      <c r="D16" s="739"/>
      <c r="E16" s="743"/>
      <c r="F16" s="744"/>
      <c r="G16" s="745"/>
      <c r="H16" s="757"/>
      <c r="I16" s="758"/>
      <c r="J16" s="758"/>
      <c r="K16" s="758"/>
      <c r="L16" s="758"/>
      <c r="M16" s="758"/>
      <c r="N16" s="758"/>
      <c r="O16" s="759"/>
      <c r="P16" s="747"/>
      <c r="Q16" s="749"/>
      <c r="R16" s="92"/>
    </row>
    <row r="17" spans="1:18" ht="15.75" customHeight="1">
      <c r="A17" s="760">
        <v>5</v>
      </c>
      <c r="B17" s="734" t="str">
        <f>B15</f>
        <v>R5</v>
      </c>
      <c r="C17" s="736"/>
      <c r="D17" s="737"/>
      <c r="E17" s="740"/>
      <c r="F17" s="741"/>
      <c r="G17" s="742"/>
      <c r="H17" s="754"/>
      <c r="I17" s="755"/>
      <c r="J17" s="755"/>
      <c r="K17" s="755"/>
      <c r="L17" s="755"/>
      <c r="M17" s="755"/>
      <c r="N17" s="755"/>
      <c r="O17" s="756"/>
      <c r="P17" s="746"/>
      <c r="Q17" s="748" t="s">
        <v>67</v>
      </c>
      <c r="R17" s="92"/>
    </row>
    <row r="18" spans="1:18" ht="15.75" customHeight="1">
      <c r="A18" s="761"/>
      <c r="B18" s="735"/>
      <c r="C18" s="738"/>
      <c r="D18" s="739"/>
      <c r="E18" s="743"/>
      <c r="F18" s="744"/>
      <c r="G18" s="745"/>
      <c r="H18" s="757"/>
      <c r="I18" s="758"/>
      <c r="J18" s="758"/>
      <c r="K18" s="758"/>
      <c r="L18" s="758"/>
      <c r="M18" s="758"/>
      <c r="N18" s="758"/>
      <c r="O18" s="759"/>
      <c r="P18" s="747"/>
      <c r="Q18" s="749"/>
      <c r="R18" s="92"/>
    </row>
    <row r="19" spans="1:18" ht="15.75" customHeight="1">
      <c r="A19" s="762">
        <v>6</v>
      </c>
      <c r="B19" s="734" t="str">
        <f>B17</f>
        <v>R5</v>
      </c>
      <c r="C19" s="736"/>
      <c r="D19" s="737"/>
      <c r="E19" s="740"/>
      <c r="F19" s="741"/>
      <c r="G19" s="742"/>
      <c r="H19" s="754"/>
      <c r="I19" s="755"/>
      <c r="J19" s="755"/>
      <c r="K19" s="755"/>
      <c r="L19" s="755"/>
      <c r="M19" s="755"/>
      <c r="N19" s="755"/>
      <c r="O19" s="756"/>
      <c r="P19" s="746"/>
      <c r="Q19" s="748" t="s">
        <v>67</v>
      </c>
      <c r="R19" s="92"/>
    </row>
    <row r="20" spans="1:18" ht="15.75" customHeight="1">
      <c r="A20" s="762"/>
      <c r="B20" s="735"/>
      <c r="C20" s="738"/>
      <c r="D20" s="739"/>
      <c r="E20" s="743"/>
      <c r="F20" s="744"/>
      <c r="G20" s="745"/>
      <c r="H20" s="757"/>
      <c r="I20" s="758"/>
      <c r="J20" s="758"/>
      <c r="K20" s="758"/>
      <c r="L20" s="758"/>
      <c r="M20" s="758"/>
      <c r="N20" s="758"/>
      <c r="O20" s="759"/>
      <c r="P20" s="747"/>
      <c r="Q20" s="749"/>
      <c r="R20" s="92"/>
    </row>
    <row r="21" spans="1:18" ht="15.75" customHeight="1">
      <c r="A21" s="760">
        <v>7</v>
      </c>
      <c r="B21" s="734" t="str">
        <f>B19</f>
        <v>R5</v>
      </c>
      <c r="C21" s="736"/>
      <c r="D21" s="737"/>
      <c r="E21" s="740"/>
      <c r="F21" s="741"/>
      <c r="G21" s="742"/>
      <c r="H21" s="754"/>
      <c r="I21" s="755"/>
      <c r="J21" s="755"/>
      <c r="K21" s="755"/>
      <c r="L21" s="755"/>
      <c r="M21" s="755"/>
      <c r="N21" s="755"/>
      <c r="O21" s="756"/>
      <c r="P21" s="746"/>
      <c r="Q21" s="748" t="s">
        <v>67</v>
      </c>
      <c r="R21" s="92"/>
    </row>
    <row r="22" spans="1:18" ht="15.75" customHeight="1">
      <c r="A22" s="761"/>
      <c r="B22" s="735"/>
      <c r="C22" s="738"/>
      <c r="D22" s="739"/>
      <c r="E22" s="743"/>
      <c r="F22" s="744"/>
      <c r="G22" s="745"/>
      <c r="H22" s="757"/>
      <c r="I22" s="758"/>
      <c r="J22" s="758"/>
      <c r="K22" s="758"/>
      <c r="L22" s="758"/>
      <c r="M22" s="758"/>
      <c r="N22" s="758"/>
      <c r="O22" s="759"/>
      <c r="P22" s="747"/>
      <c r="Q22" s="749"/>
      <c r="R22" s="92"/>
    </row>
    <row r="23" spans="1:18" ht="15.75" customHeight="1">
      <c r="A23" s="762">
        <v>8</v>
      </c>
      <c r="B23" s="734" t="str">
        <f>B21</f>
        <v>R5</v>
      </c>
      <c r="C23" s="736"/>
      <c r="D23" s="737"/>
      <c r="E23" s="740"/>
      <c r="F23" s="741"/>
      <c r="G23" s="742"/>
      <c r="H23" s="754"/>
      <c r="I23" s="755"/>
      <c r="J23" s="755"/>
      <c r="K23" s="755"/>
      <c r="L23" s="755"/>
      <c r="M23" s="755"/>
      <c r="N23" s="755"/>
      <c r="O23" s="756"/>
      <c r="P23" s="746"/>
      <c r="Q23" s="748" t="s">
        <v>67</v>
      </c>
      <c r="R23" s="92"/>
    </row>
    <row r="24" spans="1:18" ht="15.75" customHeight="1">
      <c r="A24" s="762"/>
      <c r="B24" s="735"/>
      <c r="C24" s="738"/>
      <c r="D24" s="739"/>
      <c r="E24" s="743"/>
      <c r="F24" s="744"/>
      <c r="G24" s="745"/>
      <c r="H24" s="757"/>
      <c r="I24" s="758"/>
      <c r="J24" s="758"/>
      <c r="K24" s="758"/>
      <c r="L24" s="758"/>
      <c r="M24" s="758"/>
      <c r="N24" s="758"/>
      <c r="O24" s="759"/>
      <c r="P24" s="747"/>
      <c r="Q24" s="749"/>
      <c r="R24" s="92"/>
    </row>
    <row r="25" spans="1:18" ht="15.75" customHeight="1">
      <c r="A25" s="760">
        <v>9</v>
      </c>
      <c r="B25" s="734" t="str">
        <f>B23</f>
        <v>R5</v>
      </c>
      <c r="C25" s="736"/>
      <c r="D25" s="737"/>
      <c r="E25" s="740"/>
      <c r="F25" s="741"/>
      <c r="G25" s="742"/>
      <c r="H25" s="754"/>
      <c r="I25" s="755"/>
      <c r="J25" s="755"/>
      <c r="K25" s="755"/>
      <c r="L25" s="755"/>
      <c r="M25" s="755"/>
      <c r="N25" s="755"/>
      <c r="O25" s="756"/>
      <c r="P25" s="746"/>
      <c r="Q25" s="748" t="s">
        <v>67</v>
      </c>
      <c r="R25" s="92"/>
    </row>
    <row r="26" spans="1:18" ht="15.75" customHeight="1">
      <c r="A26" s="761"/>
      <c r="B26" s="735"/>
      <c r="C26" s="738"/>
      <c r="D26" s="739"/>
      <c r="E26" s="743"/>
      <c r="F26" s="744"/>
      <c r="G26" s="745"/>
      <c r="H26" s="757"/>
      <c r="I26" s="758"/>
      <c r="J26" s="758"/>
      <c r="K26" s="758"/>
      <c r="L26" s="758"/>
      <c r="M26" s="758"/>
      <c r="N26" s="758"/>
      <c r="O26" s="759"/>
      <c r="P26" s="747"/>
      <c r="Q26" s="749"/>
      <c r="R26" s="92"/>
    </row>
    <row r="27" spans="1:18" ht="15.75" customHeight="1">
      <c r="A27" s="762">
        <v>10</v>
      </c>
      <c r="B27" s="734" t="str">
        <f>B25</f>
        <v>R5</v>
      </c>
      <c r="C27" s="736"/>
      <c r="D27" s="737"/>
      <c r="E27" s="740"/>
      <c r="F27" s="741"/>
      <c r="G27" s="742"/>
      <c r="H27" s="754"/>
      <c r="I27" s="755"/>
      <c r="J27" s="755"/>
      <c r="K27" s="755"/>
      <c r="L27" s="755"/>
      <c r="M27" s="755"/>
      <c r="N27" s="755"/>
      <c r="O27" s="756"/>
      <c r="P27" s="746"/>
      <c r="Q27" s="748" t="s">
        <v>67</v>
      </c>
      <c r="R27" s="92"/>
    </row>
    <row r="28" spans="1:18" ht="15.75" customHeight="1">
      <c r="A28" s="762"/>
      <c r="B28" s="735"/>
      <c r="C28" s="738"/>
      <c r="D28" s="739"/>
      <c r="E28" s="743"/>
      <c r="F28" s="744"/>
      <c r="G28" s="745"/>
      <c r="H28" s="757"/>
      <c r="I28" s="758"/>
      <c r="J28" s="758"/>
      <c r="K28" s="758"/>
      <c r="L28" s="758"/>
      <c r="M28" s="758"/>
      <c r="N28" s="758"/>
      <c r="O28" s="759"/>
      <c r="P28" s="747"/>
      <c r="Q28" s="749"/>
      <c r="R28" s="92"/>
    </row>
    <row r="29" spans="1:18" ht="15.75" customHeight="1">
      <c r="A29" s="760">
        <v>11</v>
      </c>
      <c r="B29" s="734" t="str">
        <f>B27</f>
        <v>R5</v>
      </c>
      <c r="C29" s="736"/>
      <c r="D29" s="737"/>
      <c r="E29" s="740"/>
      <c r="F29" s="741"/>
      <c r="G29" s="742"/>
      <c r="H29" s="754"/>
      <c r="I29" s="755"/>
      <c r="J29" s="755"/>
      <c r="K29" s="755"/>
      <c r="L29" s="755"/>
      <c r="M29" s="755"/>
      <c r="N29" s="755"/>
      <c r="O29" s="756"/>
      <c r="P29" s="746"/>
      <c r="Q29" s="748" t="s">
        <v>67</v>
      </c>
      <c r="R29" s="92"/>
    </row>
    <row r="30" spans="1:18" ht="15.75" customHeight="1">
      <c r="A30" s="761"/>
      <c r="B30" s="735"/>
      <c r="C30" s="738"/>
      <c r="D30" s="739"/>
      <c r="E30" s="743"/>
      <c r="F30" s="744"/>
      <c r="G30" s="745"/>
      <c r="H30" s="757"/>
      <c r="I30" s="758"/>
      <c r="J30" s="758"/>
      <c r="K30" s="758"/>
      <c r="L30" s="758"/>
      <c r="M30" s="758"/>
      <c r="N30" s="758"/>
      <c r="O30" s="759"/>
      <c r="P30" s="747"/>
      <c r="Q30" s="749"/>
      <c r="R30" s="92"/>
    </row>
    <row r="31" spans="1:18" ht="15.75" customHeight="1">
      <c r="A31" s="762">
        <v>12</v>
      </c>
      <c r="B31" s="734" t="str">
        <f>B29</f>
        <v>R5</v>
      </c>
      <c r="C31" s="736"/>
      <c r="D31" s="737"/>
      <c r="E31" s="740"/>
      <c r="F31" s="741"/>
      <c r="G31" s="742"/>
      <c r="H31" s="754"/>
      <c r="I31" s="755"/>
      <c r="J31" s="755"/>
      <c r="K31" s="755"/>
      <c r="L31" s="755"/>
      <c r="M31" s="755"/>
      <c r="N31" s="755"/>
      <c r="O31" s="756"/>
      <c r="P31" s="746"/>
      <c r="Q31" s="748" t="s">
        <v>67</v>
      </c>
      <c r="R31" s="92"/>
    </row>
    <row r="32" spans="1:18" ht="15.75" customHeight="1">
      <c r="A32" s="762"/>
      <c r="B32" s="735"/>
      <c r="C32" s="738"/>
      <c r="D32" s="739"/>
      <c r="E32" s="743"/>
      <c r="F32" s="744"/>
      <c r="G32" s="745"/>
      <c r="H32" s="757"/>
      <c r="I32" s="758"/>
      <c r="J32" s="758"/>
      <c r="K32" s="758"/>
      <c r="L32" s="758"/>
      <c r="M32" s="758"/>
      <c r="N32" s="758"/>
      <c r="O32" s="759"/>
      <c r="P32" s="747"/>
      <c r="Q32" s="749"/>
      <c r="R32" s="92"/>
    </row>
    <row r="33" spans="1:18" ht="15.75" customHeight="1">
      <c r="A33" s="760">
        <v>13</v>
      </c>
      <c r="B33" s="734" t="str">
        <f>B31</f>
        <v>R5</v>
      </c>
      <c r="C33" s="736"/>
      <c r="D33" s="737"/>
      <c r="E33" s="740"/>
      <c r="F33" s="741"/>
      <c r="G33" s="742"/>
      <c r="H33" s="754"/>
      <c r="I33" s="755"/>
      <c r="J33" s="755"/>
      <c r="K33" s="755"/>
      <c r="L33" s="755"/>
      <c r="M33" s="755"/>
      <c r="N33" s="755"/>
      <c r="O33" s="756"/>
      <c r="P33" s="746"/>
      <c r="Q33" s="748" t="s">
        <v>67</v>
      </c>
      <c r="R33" s="92"/>
    </row>
    <row r="34" spans="1:18" ht="15.75" customHeight="1">
      <c r="A34" s="761"/>
      <c r="B34" s="735"/>
      <c r="C34" s="738"/>
      <c r="D34" s="739"/>
      <c r="E34" s="743"/>
      <c r="F34" s="744"/>
      <c r="G34" s="745"/>
      <c r="H34" s="757"/>
      <c r="I34" s="758"/>
      <c r="J34" s="758"/>
      <c r="K34" s="758"/>
      <c r="L34" s="758"/>
      <c r="M34" s="758"/>
      <c r="N34" s="758"/>
      <c r="O34" s="759"/>
      <c r="P34" s="747"/>
      <c r="Q34" s="749"/>
      <c r="R34" s="92"/>
    </row>
    <row r="35" spans="1:18" ht="15.75" customHeight="1">
      <c r="A35" s="762">
        <v>14</v>
      </c>
      <c r="B35" s="734" t="str">
        <f>B33</f>
        <v>R5</v>
      </c>
      <c r="C35" s="736"/>
      <c r="D35" s="737"/>
      <c r="E35" s="740"/>
      <c r="F35" s="741"/>
      <c r="G35" s="742"/>
      <c r="H35" s="754"/>
      <c r="I35" s="755"/>
      <c r="J35" s="755"/>
      <c r="K35" s="755"/>
      <c r="L35" s="755"/>
      <c r="M35" s="755"/>
      <c r="N35" s="755"/>
      <c r="O35" s="756"/>
      <c r="P35" s="746"/>
      <c r="Q35" s="748" t="s">
        <v>67</v>
      </c>
      <c r="R35" s="92"/>
    </row>
    <row r="36" spans="1:18" ht="15.75" customHeight="1">
      <c r="A36" s="762"/>
      <c r="B36" s="735"/>
      <c r="C36" s="738"/>
      <c r="D36" s="739"/>
      <c r="E36" s="743"/>
      <c r="F36" s="744"/>
      <c r="G36" s="745"/>
      <c r="H36" s="757"/>
      <c r="I36" s="758"/>
      <c r="J36" s="758"/>
      <c r="K36" s="758"/>
      <c r="L36" s="758"/>
      <c r="M36" s="758"/>
      <c r="N36" s="758"/>
      <c r="O36" s="759"/>
      <c r="P36" s="747"/>
      <c r="Q36" s="749"/>
      <c r="R36" s="92"/>
    </row>
    <row r="37" spans="1:18" ht="15.75" customHeight="1">
      <c r="A37" s="760">
        <v>15</v>
      </c>
      <c r="B37" s="734" t="str">
        <f>B35</f>
        <v>R5</v>
      </c>
      <c r="C37" s="736"/>
      <c r="D37" s="737"/>
      <c r="E37" s="740"/>
      <c r="F37" s="741"/>
      <c r="G37" s="742"/>
      <c r="H37" s="754"/>
      <c r="I37" s="755"/>
      <c r="J37" s="755"/>
      <c r="K37" s="755"/>
      <c r="L37" s="755"/>
      <c r="M37" s="755"/>
      <c r="N37" s="755"/>
      <c r="O37" s="756"/>
      <c r="P37" s="746"/>
      <c r="Q37" s="748" t="s">
        <v>67</v>
      </c>
      <c r="R37" s="92"/>
    </row>
    <row r="38" spans="1:18" ht="15.75" customHeight="1">
      <c r="A38" s="761"/>
      <c r="B38" s="735"/>
      <c r="C38" s="738"/>
      <c r="D38" s="739"/>
      <c r="E38" s="743"/>
      <c r="F38" s="744"/>
      <c r="G38" s="745"/>
      <c r="H38" s="757"/>
      <c r="I38" s="758"/>
      <c r="J38" s="758"/>
      <c r="K38" s="758"/>
      <c r="L38" s="758"/>
      <c r="M38" s="758"/>
      <c r="N38" s="758"/>
      <c r="O38" s="759"/>
      <c r="P38" s="747"/>
      <c r="Q38" s="749"/>
      <c r="R38" s="92"/>
    </row>
    <row r="39" spans="1:18" ht="15.75" customHeight="1">
      <c r="A39" s="762">
        <v>16</v>
      </c>
      <c r="B39" s="734" t="str">
        <f>B37</f>
        <v>R5</v>
      </c>
      <c r="C39" s="736"/>
      <c r="D39" s="737"/>
      <c r="E39" s="740"/>
      <c r="F39" s="741"/>
      <c r="G39" s="742"/>
      <c r="H39" s="754"/>
      <c r="I39" s="755"/>
      <c r="J39" s="755"/>
      <c r="K39" s="755"/>
      <c r="L39" s="755"/>
      <c r="M39" s="755"/>
      <c r="N39" s="755"/>
      <c r="O39" s="756"/>
      <c r="P39" s="746"/>
      <c r="Q39" s="748" t="s">
        <v>67</v>
      </c>
      <c r="R39" s="92"/>
    </row>
    <row r="40" spans="1:18" ht="15.75" customHeight="1">
      <c r="A40" s="762"/>
      <c r="B40" s="735"/>
      <c r="C40" s="738"/>
      <c r="D40" s="739"/>
      <c r="E40" s="743"/>
      <c r="F40" s="744"/>
      <c r="G40" s="745"/>
      <c r="H40" s="757"/>
      <c r="I40" s="758"/>
      <c r="J40" s="758"/>
      <c r="K40" s="758"/>
      <c r="L40" s="758"/>
      <c r="M40" s="758"/>
      <c r="N40" s="758"/>
      <c r="O40" s="759"/>
      <c r="P40" s="747"/>
      <c r="Q40" s="749"/>
      <c r="R40" s="92"/>
    </row>
    <row r="41" spans="1:18" ht="15.75" customHeight="1">
      <c r="A41" s="760">
        <v>17</v>
      </c>
      <c r="B41" s="734" t="str">
        <f>B39</f>
        <v>R5</v>
      </c>
      <c r="C41" s="736"/>
      <c r="D41" s="737"/>
      <c r="E41" s="740"/>
      <c r="F41" s="741"/>
      <c r="G41" s="742"/>
      <c r="H41" s="754"/>
      <c r="I41" s="755"/>
      <c r="J41" s="755"/>
      <c r="K41" s="755"/>
      <c r="L41" s="755"/>
      <c r="M41" s="755"/>
      <c r="N41" s="755"/>
      <c r="O41" s="756"/>
      <c r="P41" s="746"/>
      <c r="Q41" s="748" t="s">
        <v>67</v>
      </c>
      <c r="R41" s="92"/>
    </row>
    <row r="42" spans="1:18" ht="15.75" customHeight="1">
      <c r="A42" s="761"/>
      <c r="B42" s="735"/>
      <c r="C42" s="738"/>
      <c r="D42" s="739"/>
      <c r="E42" s="743"/>
      <c r="F42" s="744"/>
      <c r="G42" s="745"/>
      <c r="H42" s="757"/>
      <c r="I42" s="758"/>
      <c r="J42" s="758"/>
      <c r="K42" s="758"/>
      <c r="L42" s="758"/>
      <c r="M42" s="758"/>
      <c r="N42" s="758"/>
      <c r="O42" s="759"/>
      <c r="P42" s="747"/>
      <c r="Q42" s="749"/>
      <c r="R42" s="92"/>
    </row>
    <row r="43" spans="1:18" ht="15.75" customHeight="1">
      <c r="A43" s="762">
        <v>18</v>
      </c>
      <c r="B43" s="734" t="str">
        <f>B41</f>
        <v>R5</v>
      </c>
      <c r="C43" s="736"/>
      <c r="D43" s="737"/>
      <c r="E43" s="740"/>
      <c r="F43" s="741"/>
      <c r="G43" s="742"/>
      <c r="H43" s="754"/>
      <c r="I43" s="755"/>
      <c r="J43" s="755"/>
      <c r="K43" s="755"/>
      <c r="L43" s="755"/>
      <c r="M43" s="755"/>
      <c r="N43" s="755"/>
      <c r="O43" s="756"/>
      <c r="P43" s="746"/>
      <c r="Q43" s="748" t="s">
        <v>67</v>
      </c>
      <c r="R43" s="92"/>
    </row>
    <row r="44" spans="1:18" ht="15.75" customHeight="1">
      <c r="A44" s="762"/>
      <c r="B44" s="735"/>
      <c r="C44" s="738"/>
      <c r="D44" s="739"/>
      <c r="E44" s="743"/>
      <c r="F44" s="744"/>
      <c r="G44" s="745"/>
      <c r="H44" s="757"/>
      <c r="I44" s="758"/>
      <c r="J44" s="758"/>
      <c r="K44" s="758"/>
      <c r="L44" s="758"/>
      <c r="M44" s="758"/>
      <c r="N44" s="758"/>
      <c r="O44" s="759"/>
      <c r="P44" s="747"/>
      <c r="Q44" s="749"/>
      <c r="R44" s="92"/>
    </row>
    <row r="45" spans="1:18" ht="15.75" customHeight="1">
      <c r="A45" s="760">
        <v>19</v>
      </c>
      <c r="B45" s="734" t="str">
        <f>B43</f>
        <v>R5</v>
      </c>
      <c r="C45" s="736"/>
      <c r="D45" s="737"/>
      <c r="E45" s="740"/>
      <c r="F45" s="741"/>
      <c r="G45" s="742"/>
      <c r="H45" s="754"/>
      <c r="I45" s="755"/>
      <c r="J45" s="755"/>
      <c r="K45" s="755"/>
      <c r="L45" s="755"/>
      <c r="M45" s="755"/>
      <c r="N45" s="755"/>
      <c r="O45" s="756"/>
      <c r="P45" s="746"/>
      <c r="Q45" s="748" t="s">
        <v>67</v>
      </c>
      <c r="R45" s="92"/>
    </row>
    <row r="46" spans="1:18" ht="15.75" customHeight="1">
      <c r="A46" s="761"/>
      <c r="B46" s="735"/>
      <c r="C46" s="738"/>
      <c r="D46" s="739"/>
      <c r="E46" s="743"/>
      <c r="F46" s="744"/>
      <c r="G46" s="745"/>
      <c r="H46" s="757"/>
      <c r="I46" s="758"/>
      <c r="J46" s="758"/>
      <c r="K46" s="758"/>
      <c r="L46" s="758"/>
      <c r="M46" s="758"/>
      <c r="N46" s="758"/>
      <c r="O46" s="759"/>
      <c r="P46" s="747"/>
      <c r="Q46" s="749"/>
      <c r="R46" s="92"/>
    </row>
    <row r="47" spans="1:18" ht="15.75" customHeight="1">
      <c r="A47" s="762">
        <v>20</v>
      </c>
      <c r="B47" s="734" t="str">
        <f>B45</f>
        <v>R5</v>
      </c>
      <c r="C47" s="736"/>
      <c r="D47" s="737"/>
      <c r="E47" s="740"/>
      <c r="F47" s="741"/>
      <c r="G47" s="742"/>
      <c r="H47" s="754"/>
      <c r="I47" s="755"/>
      <c r="J47" s="755"/>
      <c r="K47" s="755"/>
      <c r="L47" s="755"/>
      <c r="M47" s="755"/>
      <c r="N47" s="755"/>
      <c r="O47" s="756"/>
      <c r="P47" s="746"/>
      <c r="Q47" s="748" t="s">
        <v>67</v>
      </c>
      <c r="R47" s="92"/>
    </row>
    <row r="48" spans="1:18" ht="15.75" customHeight="1">
      <c r="A48" s="761"/>
      <c r="B48" s="735"/>
      <c r="C48" s="738"/>
      <c r="D48" s="739"/>
      <c r="E48" s="743"/>
      <c r="F48" s="744"/>
      <c r="G48" s="745"/>
      <c r="H48" s="757"/>
      <c r="I48" s="758"/>
      <c r="J48" s="758"/>
      <c r="K48" s="758"/>
      <c r="L48" s="758"/>
      <c r="M48" s="758"/>
      <c r="N48" s="758"/>
      <c r="O48" s="759"/>
      <c r="P48" s="747"/>
      <c r="Q48" s="749"/>
      <c r="R48" s="92"/>
    </row>
    <row r="49" spans="1:20" ht="15.75" customHeight="1">
      <c r="A49" s="130" t="s">
        <v>27</v>
      </c>
      <c r="B49" s="752" t="s">
        <v>307</v>
      </c>
      <c r="C49" s="753"/>
      <c r="D49" s="753"/>
      <c r="E49" s="753"/>
      <c r="F49" s="753"/>
      <c r="G49" s="753"/>
      <c r="H49" s="753"/>
      <c r="I49" s="753"/>
      <c r="J49" s="753"/>
      <c r="K49" s="753"/>
      <c r="L49" s="753"/>
      <c r="M49" s="753"/>
      <c r="N49" s="753"/>
      <c r="O49" s="753"/>
      <c r="P49" s="753"/>
      <c r="Q49" s="156"/>
      <c r="R49" s="92"/>
    </row>
    <row r="50" spans="1:20">
      <c r="A50" s="130" t="s">
        <v>28</v>
      </c>
      <c r="B50" s="732" t="s">
        <v>475</v>
      </c>
      <c r="C50" s="732"/>
      <c r="D50" s="732"/>
      <c r="E50" s="732"/>
      <c r="F50" s="732"/>
      <c r="G50" s="732"/>
      <c r="H50" s="732"/>
      <c r="I50" s="732"/>
      <c r="J50" s="732"/>
      <c r="K50" s="732"/>
      <c r="L50" s="732"/>
      <c r="M50" s="732"/>
      <c r="N50" s="732"/>
      <c r="O50" s="732"/>
      <c r="P50" s="732"/>
      <c r="Q50" s="732"/>
      <c r="R50" s="166"/>
    </row>
    <row r="51" spans="1:20">
      <c r="B51" s="732"/>
      <c r="C51" s="732"/>
      <c r="D51" s="732"/>
      <c r="E51" s="732"/>
      <c r="F51" s="732"/>
      <c r="G51" s="732"/>
      <c r="H51" s="732"/>
      <c r="I51" s="732"/>
      <c r="J51" s="732"/>
      <c r="K51" s="732"/>
      <c r="L51" s="732"/>
      <c r="M51" s="732"/>
      <c r="N51" s="732"/>
      <c r="O51" s="732"/>
      <c r="P51" s="732"/>
      <c r="Q51" s="732"/>
      <c r="R51" s="166"/>
    </row>
    <row r="52" spans="1:20">
      <c r="R52" s="417"/>
    </row>
    <row r="53" spans="1:20" ht="15.75" customHeight="1">
      <c r="A53" s="671" t="str">
        <f>CONCATENATE("（様式-",INDEX(発注者入力シート!$B$20:$G$24,MATCH(発注者入力シート!L6,発注者入力シート!$C$20:$C$24,0),4),"-２）")</f>
        <v>（様式-２-２）</v>
      </c>
      <c r="B53" s="671"/>
      <c r="C53" s="671"/>
      <c r="D53" s="671"/>
      <c r="E53" s="671"/>
      <c r="F53" s="671"/>
      <c r="Q53" s="122" t="str">
        <f>Q1</f>
        <v>【令和５年度完成工事分】</v>
      </c>
      <c r="S53" s="4" t="s">
        <v>202</v>
      </c>
      <c r="T53" s="4"/>
    </row>
    <row r="54" spans="1:20" ht="15.75" customHeight="1">
      <c r="A54" s="671" t="str">
        <f>CONCATENATE("評価項目",INDEX(発注者入力シート!$B$20:$G$24,MATCH(発注者入力シート!L6,発注者入力シート!$C$20:$C$24,0),5),"-",INDEX(発注者入力シート!$B$20:$G$24,MATCH(発注者入力シート!L6,発注者入力シート!$C$20:$C$24,0),6))</f>
        <v>評価項目（１）-①</v>
      </c>
      <c r="B54" s="671"/>
      <c r="C54" s="671"/>
      <c r="D54" s="671"/>
      <c r="E54" s="671"/>
      <c r="R54" s="169"/>
      <c r="S54" s="4" t="s">
        <v>203</v>
      </c>
      <c r="T54" s="4"/>
    </row>
    <row r="55" spans="1:20" ht="15.75" customHeight="1">
      <c r="A55" s="772" t="s">
        <v>65</v>
      </c>
      <c r="B55" s="772"/>
      <c r="C55" s="772"/>
      <c r="D55" s="772"/>
      <c r="E55" s="772"/>
      <c r="F55" s="772"/>
      <c r="G55" s="772"/>
      <c r="H55" s="772"/>
      <c r="I55" s="772"/>
      <c r="J55" s="772"/>
      <c r="K55" s="772"/>
      <c r="L55" s="772"/>
      <c r="M55" s="772"/>
      <c r="N55" s="772"/>
      <c r="O55" s="772"/>
      <c r="P55" s="772"/>
      <c r="Q55" s="772"/>
      <c r="S55" s="98"/>
      <c r="T55" s="4" t="s">
        <v>210</v>
      </c>
    </row>
    <row r="56" spans="1:20" ht="15.75" customHeight="1">
      <c r="H56" s="733" t="s">
        <v>146</v>
      </c>
      <c r="I56" s="733"/>
      <c r="J56" s="733"/>
      <c r="K56" s="680" t="str">
        <f>IF(企業入力シート!C7="","",企業入力シート!C7)</f>
        <v>〇〇建設</v>
      </c>
      <c r="L56" s="680"/>
      <c r="M56" s="680"/>
      <c r="N56" s="680"/>
      <c r="O56" s="680"/>
      <c r="P56" s="680"/>
      <c r="Q56" s="680"/>
      <c r="R56" s="163"/>
      <c r="S56" s="87"/>
      <c r="T56" s="4" t="s">
        <v>205</v>
      </c>
    </row>
    <row r="57" spans="1:20" ht="15.75" customHeight="1">
      <c r="R57" s="163"/>
      <c r="S57" s="123"/>
      <c r="T57" s="4"/>
    </row>
    <row r="58" spans="1:20" ht="15.75" customHeight="1">
      <c r="R58" s="158"/>
      <c r="S58" s="4" t="s">
        <v>206</v>
      </c>
      <c r="T58" s="4"/>
    </row>
    <row r="59" spans="1:20" ht="15.75" customHeight="1">
      <c r="A59" s="124" t="s">
        <v>11</v>
      </c>
      <c r="B59" s="125" t="s">
        <v>13</v>
      </c>
      <c r="C59" s="763" t="s">
        <v>15</v>
      </c>
      <c r="D59" s="763"/>
      <c r="E59" s="760" t="s">
        <v>16</v>
      </c>
      <c r="F59" s="763"/>
      <c r="G59" s="765"/>
      <c r="H59" s="760" t="s">
        <v>17</v>
      </c>
      <c r="I59" s="763"/>
      <c r="J59" s="763"/>
      <c r="K59" s="763"/>
      <c r="L59" s="763"/>
      <c r="M59" s="763"/>
      <c r="N59" s="763"/>
      <c r="O59" s="765"/>
      <c r="P59" s="760" t="s">
        <v>31</v>
      </c>
      <c r="Q59" s="765"/>
      <c r="S59" s="89"/>
      <c r="T59" s="4" t="s">
        <v>207</v>
      </c>
    </row>
    <row r="60" spans="1:20" ht="15.75" customHeight="1">
      <c r="A60" s="126" t="s">
        <v>12</v>
      </c>
      <c r="B60" s="127" t="s">
        <v>14</v>
      </c>
      <c r="C60" s="764"/>
      <c r="D60" s="764"/>
      <c r="E60" s="766" t="s">
        <v>386</v>
      </c>
      <c r="F60" s="767"/>
      <c r="G60" s="768"/>
      <c r="H60" s="761"/>
      <c r="I60" s="770"/>
      <c r="J60" s="770"/>
      <c r="K60" s="770"/>
      <c r="L60" s="770"/>
      <c r="M60" s="770"/>
      <c r="N60" s="770"/>
      <c r="O60" s="771"/>
      <c r="P60" s="762" t="s">
        <v>30</v>
      </c>
      <c r="Q60" s="769"/>
      <c r="S60" s="90"/>
      <c r="T60" s="4" t="s">
        <v>205</v>
      </c>
    </row>
    <row r="61" spans="1:20" ht="15.75" customHeight="1">
      <c r="A61" s="760">
        <v>21</v>
      </c>
      <c r="B61" s="734" t="str">
        <f>B47</f>
        <v>R5</v>
      </c>
      <c r="C61" s="736"/>
      <c r="D61" s="737"/>
      <c r="E61" s="740"/>
      <c r="F61" s="741"/>
      <c r="G61" s="742"/>
      <c r="H61" s="754"/>
      <c r="I61" s="755"/>
      <c r="J61" s="755"/>
      <c r="K61" s="755"/>
      <c r="L61" s="755"/>
      <c r="M61" s="755"/>
      <c r="N61" s="755"/>
      <c r="O61" s="756"/>
      <c r="P61" s="746"/>
      <c r="Q61" s="748" t="s">
        <v>67</v>
      </c>
      <c r="R61" s="92"/>
      <c r="S61" s="4"/>
      <c r="T61" s="4"/>
    </row>
    <row r="62" spans="1:20" ht="15.75" customHeight="1">
      <c r="A62" s="761"/>
      <c r="B62" s="735"/>
      <c r="C62" s="738"/>
      <c r="D62" s="739"/>
      <c r="E62" s="743"/>
      <c r="F62" s="744"/>
      <c r="G62" s="745"/>
      <c r="H62" s="757"/>
      <c r="I62" s="758"/>
      <c r="J62" s="758"/>
      <c r="K62" s="758"/>
      <c r="L62" s="758"/>
      <c r="M62" s="758"/>
      <c r="N62" s="758"/>
      <c r="O62" s="759"/>
      <c r="P62" s="747"/>
      <c r="Q62" s="749"/>
      <c r="R62" s="92"/>
      <c r="S62" s="100" t="s">
        <v>208</v>
      </c>
      <c r="T62" s="4"/>
    </row>
    <row r="63" spans="1:20" ht="15.75" customHeight="1">
      <c r="A63" s="762">
        <v>22</v>
      </c>
      <c r="B63" s="734" t="str">
        <f>B61</f>
        <v>R5</v>
      </c>
      <c r="C63" s="736"/>
      <c r="D63" s="737"/>
      <c r="E63" s="740"/>
      <c r="F63" s="741"/>
      <c r="G63" s="742"/>
      <c r="H63" s="754"/>
      <c r="I63" s="755"/>
      <c r="J63" s="755"/>
      <c r="K63" s="755"/>
      <c r="L63" s="755"/>
      <c r="M63" s="755"/>
      <c r="N63" s="755"/>
      <c r="O63" s="756"/>
      <c r="P63" s="746"/>
      <c r="Q63" s="748" t="s">
        <v>67</v>
      </c>
      <c r="R63" s="92"/>
      <c r="S63" s="100" t="s">
        <v>209</v>
      </c>
      <c r="T63" s="4"/>
    </row>
    <row r="64" spans="1:20" ht="15.75" customHeight="1">
      <c r="A64" s="762"/>
      <c r="B64" s="735"/>
      <c r="C64" s="738"/>
      <c r="D64" s="739"/>
      <c r="E64" s="743"/>
      <c r="F64" s="744"/>
      <c r="G64" s="745"/>
      <c r="H64" s="757"/>
      <c r="I64" s="758"/>
      <c r="J64" s="758"/>
      <c r="K64" s="758"/>
      <c r="L64" s="758"/>
      <c r="M64" s="758"/>
      <c r="N64" s="758"/>
      <c r="O64" s="759"/>
      <c r="P64" s="747"/>
      <c r="Q64" s="749"/>
      <c r="R64" s="92"/>
      <c r="S64" s="100" t="s">
        <v>433</v>
      </c>
    </row>
    <row r="65" spans="1:18" ht="15.75" customHeight="1">
      <c r="A65" s="760">
        <v>23</v>
      </c>
      <c r="B65" s="734" t="str">
        <f t="shared" ref="B65" si="0">B63</f>
        <v>R5</v>
      </c>
      <c r="C65" s="736"/>
      <c r="D65" s="737"/>
      <c r="E65" s="740"/>
      <c r="F65" s="741"/>
      <c r="G65" s="742"/>
      <c r="H65" s="754"/>
      <c r="I65" s="755"/>
      <c r="J65" s="755"/>
      <c r="K65" s="755"/>
      <c r="L65" s="755"/>
      <c r="M65" s="755"/>
      <c r="N65" s="755"/>
      <c r="O65" s="756"/>
      <c r="P65" s="746"/>
      <c r="Q65" s="748" t="s">
        <v>67</v>
      </c>
      <c r="R65" s="92"/>
    </row>
    <row r="66" spans="1:18" ht="15.75" customHeight="1">
      <c r="A66" s="761"/>
      <c r="B66" s="735"/>
      <c r="C66" s="738"/>
      <c r="D66" s="739"/>
      <c r="E66" s="743"/>
      <c r="F66" s="744"/>
      <c r="G66" s="745"/>
      <c r="H66" s="757"/>
      <c r="I66" s="758"/>
      <c r="J66" s="758"/>
      <c r="K66" s="758"/>
      <c r="L66" s="758"/>
      <c r="M66" s="758"/>
      <c r="N66" s="758"/>
      <c r="O66" s="759"/>
      <c r="P66" s="747"/>
      <c r="Q66" s="749"/>
      <c r="R66" s="92"/>
    </row>
    <row r="67" spans="1:18" ht="15.75" customHeight="1">
      <c r="A67" s="762">
        <v>24</v>
      </c>
      <c r="B67" s="734" t="str">
        <f t="shared" ref="B67" si="1">B65</f>
        <v>R5</v>
      </c>
      <c r="C67" s="736"/>
      <c r="D67" s="737"/>
      <c r="E67" s="740"/>
      <c r="F67" s="741"/>
      <c r="G67" s="742"/>
      <c r="H67" s="754"/>
      <c r="I67" s="755"/>
      <c r="J67" s="755"/>
      <c r="K67" s="755"/>
      <c r="L67" s="755"/>
      <c r="M67" s="755"/>
      <c r="N67" s="755"/>
      <c r="O67" s="756"/>
      <c r="P67" s="746"/>
      <c r="Q67" s="748" t="s">
        <v>67</v>
      </c>
      <c r="R67" s="92"/>
    </row>
    <row r="68" spans="1:18" ht="15.75" customHeight="1">
      <c r="A68" s="762"/>
      <c r="B68" s="735"/>
      <c r="C68" s="738"/>
      <c r="D68" s="739"/>
      <c r="E68" s="743"/>
      <c r="F68" s="744"/>
      <c r="G68" s="745"/>
      <c r="H68" s="757"/>
      <c r="I68" s="758"/>
      <c r="J68" s="758"/>
      <c r="K68" s="758"/>
      <c r="L68" s="758"/>
      <c r="M68" s="758"/>
      <c r="N68" s="758"/>
      <c r="O68" s="759"/>
      <c r="P68" s="747"/>
      <c r="Q68" s="749"/>
      <c r="R68" s="92"/>
    </row>
    <row r="69" spans="1:18" ht="15.75" customHeight="1">
      <c r="A69" s="760">
        <v>25</v>
      </c>
      <c r="B69" s="734" t="str">
        <f t="shared" ref="B69" si="2">B67</f>
        <v>R5</v>
      </c>
      <c r="C69" s="736"/>
      <c r="D69" s="737"/>
      <c r="E69" s="740"/>
      <c r="F69" s="741"/>
      <c r="G69" s="742"/>
      <c r="H69" s="754"/>
      <c r="I69" s="755"/>
      <c r="J69" s="755"/>
      <c r="K69" s="755"/>
      <c r="L69" s="755"/>
      <c r="M69" s="755"/>
      <c r="N69" s="755"/>
      <c r="O69" s="756"/>
      <c r="P69" s="746"/>
      <c r="Q69" s="748" t="s">
        <v>67</v>
      </c>
      <c r="R69" s="92"/>
    </row>
    <row r="70" spans="1:18" ht="15.75" customHeight="1">
      <c r="A70" s="761"/>
      <c r="B70" s="735"/>
      <c r="C70" s="738"/>
      <c r="D70" s="739"/>
      <c r="E70" s="743"/>
      <c r="F70" s="744"/>
      <c r="G70" s="745"/>
      <c r="H70" s="757"/>
      <c r="I70" s="758"/>
      <c r="J70" s="758"/>
      <c r="K70" s="758"/>
      <c r="L70" s="758"/>
      <c r="M70" s="758"/>
      <c r="N70" s="758"/>
      <c r="O70" s="759"/>
      <c r="P70" s="747"/>
      <c r="Q70" s="749"/>
      <c r="R70" s="92"/>
    </row>
    <row r="71" spans="1:18" ht="15.75" customHeight="1">
      <c r="A71" s="762">
        <v>26</v>
      </c>
      <c r="B71" s="734" t="str">
        <f t="shared" ref="B71" si="3">B69</f>
        <v>R5</v>
      </c>
      <c r="C71" s="736"/>
      <c r="D71" s="737"/>
      <c r="E71" s="740"/>
      <c r="F71" s="741"/>
      <c r="G71" s="742"/>
      <c r="H71" s="754"/>
      <c r="I71" s="755"/>
      <c r="J71" s="755"/>
      <c r="K71" s="755"/>
      <c r="L71" s="755"/>
      <c r="M71" s="755"/>
      <c r="N71" s="755"/>
      <c r="O71" s="756"/>
      <c r="P71" s="746"/>
      <c r="Q71" s="748" t="s">
        <v>67</v>
      </c>
      <c r="R71" s="92"/>
    </row>
    <row r="72" spans="1:18" ht="15.75" customHeight="1">
      <c r="A72" s="762"/>
      <c r="B72" s="735"/>
      <c r="C72" s="738"/>
      <c r="D72" s="739"/>
      <c r="E72" s="743"/>
      <c r="F72" s="744"/>
      <c r="G72" s="745"/>
      <c r="H72" s="757"/>
      <c r="I72" s="758"/>
      <c r="J72" s="758"/>
      <c r="K72" s="758"/>
      <c r="L72" s="758"/>
      <c r="M72" s="758"/>
      <c r="N72" s="758"/>
      <c r="O72" s="759"/>
      <c r="P72" s="747"/>
      <c r="Q72" s="749"/>
      <c r="R72" s="92"/>
    </row>
    <row r="73" spans="1:18" ht="15.75" customHeight="1">
      <c r="A73" s="760">
        <v>27</v>
      </c>
      <c r="B73" s="734" t="str">
        <f t="shared" ref="B73" si="4">B71</f>
        <v>R5</v>
      </c>
      <c r="C73" s="736"/>
      <c r="D73" s="737"/>
      <c r="E73" s="740"/>
      <c r="F73" s="741"/>
      <c r="G73" s="742"/>
      <c r="H73" s="754"/>
      <c r="I73" s="755"/>
      <c r="J73" s="755"/>
      <c r="K73" s="755"/>
      <c r="L73" s="755"/>
      <c r="M73" s="755"/>
      <c r="N73" s="755"/>
      <c r="O73" s="756"/>
      <c r="P73" s="746"/>
      <c r="Q73" s="748" t="s">
        <v>67</v>
      </c>
      <c r="R73" s="92"/>
    </row>
    <row r="74" spans="1:18" ht="15.75" customHeight="1">
      <c r="A74" s="761"/>
      <c r="B74" s="735"/>
      <c r="C74" s="738"/>
      <c r="D74" s="739"/>
      <c r="E74" s="743"/>
      <c r="F74" s="744"/>
      <c r="G74" s="745"/>
      <c r="H74" s="757"/>
      <c r="I74" s="758"/>
      <c r="J74" s="758"/>
      <c r="K74" s="758"/>
      <c r="L74" s="758"/>
      <c r="M74" s="758"/>
      <c r="N74" s="758"/>
      <c r="O74" s="759"/>
      <c r="P74" s="747"/>
      <c r="Q74" s="749"/>
      <c r="R74" s="92"/>
    </row>
    <row r="75" spans="1:18" ht="15.75" customHeight="1">
      <c r="A75" s="762">
        <v>28</v>
      </c>
      <c r="B75" s="734" t="str">
        <f t="shared" ref="B75" si="5">B73</f>
        <v>R5</v>
      </c>
      <c r="C75" s="736"/>
      <c r="D75" s="737"/>
      <c r="E75" s="740"/>
      <c r="F75" s="741"/>
      <c r="G75" s="742"/>
      <c r="H75" s="754"/>
      <c r="I75" s="755"/>
      <c r="J75" s="755"/>
      <c r="K75" s="755"/>
      <c r="L75" s="755"/>
      <c r="M75" s="755"/>
      <c r="N75" s="755"/>
      <c r="O75" s="756"/>
      <c r="P75" s="746"/>
      <c r="Q75" s="748" t="s">
        <v>67</v>
      </c>
      <c r="R75" s="92"/>
    </row>
    <row r="76" spans="1:18" ht="15.75" customHeight="1">
      <c r="A76" s="762"/>
      <c r="B76" s="735"/>
      <c r="C76" s="738"/>
      <c r="D76" s="739"/>
      <c r="E76" s="743"/>
      <c r="F76" s="744"/>
      <c r="G76" s="745"/>
      <c r="H76" s="757"/>
      <c r="I76" s="758"/>
      <c r="J76" s="758"/>
      <c r="K76" s="758"/>
      <c r="L76" s="758"/>
      <c r="M76" s="758"/>
      <c r="N76" s="758"/>
      <c r="O76" s="759"/>
      <c r="P76" s="747"/>
      <c r="Q76" s="749"/>
      <c r="R76" s="92"/>
    </row>
    <row r="77" spans="1:18" ht="15.75" customHeight="1">
      <c r="A77" s="760">
        <v>29</v>
      </c>
      <c r="B77" s="734" t="str">
        <f t="shared" ref="B77" si="6">B75</f>
        <v>R5</v>
      </c>
      <c r="C77" s="736"/>
      <c r="D77" s="737"/>
      <c r="E77" s="740"/>
      <c r="F77" s="741"/>
      <c r="G77" s="742"/>
      <c r="H77" s="754"/>
      <c r="I77" s="755"/>
      <c r="J77" s="755"/>
      <c r="K77" s="755"/>
      <c r="L77" s="755"/>
      <c r="M77" s="755"/>
      <c r="N77" s="755"/>
      <c r="O77" s="756"/>
      <c r="P77" s="746"/>
      <c r="Q77" s="748" t="s">
        <v>67</v>
      </c>
      <c r="R77" s="92"/>
    </row>
    <row r="78" spans="1:18" ht="15.75" customHeight="1">
      <c r="A78" s="761"/>
      <c r="B78" s="735"/>
      <c r="C78" s="738"/>
      <c r="D78" s="739"/>
      <c r="E78" s="743"/>
      <c r="F78" s="744"/>
      <c r="G78" s="745"/>
      <c r="H78" s="757"/>
      <c r="I78" s="758"/>
      <c r="J78" s="758"/>
      <c r="K78" s="758"/>
      <c r="L78" s="758"/>
      <c r="M78" s="758"/>
      <c r="N78" s="758"/>
      <c r="O78" s="759"/>
      <c r="P78" s="747"/>
      <c r="Q78" s="749"/>
      <c r="R78" s="92"/>
    </row>
    <row r="79" spans="1:18" ht="15.75" customHeight="1">
      <c r="A79" s="762">
        <v>30</v>
      </c>
      <c r="B79" s="734" t="str">
        <f t="shared" ref="B79" si="7">B77</f>
        <v>R5</v>
      </c>
      <c r="C79" s="736"/>
      <c r="D79" s="737"/>
      <c r="E79" s="740"/>
      <c r="F79" s="741"/>
      <c r="G79" s="742"/>
      <c r="H79" s="754"/>
      <c r="I79" s="755"/>
      <c r="J79" s="755"/>
      <c r="K79" s="755"/>
      <c r="L79" s="755"/>
      <c r="M79" s="755"/>
      <c r="N79" s="755"/>
      <c r="O79" s="756"/>
      <c r="P79" s="746"/>
      <c r="Q79" s="748" t="s">
        <v>67</v>
      </c>
      <c r="R79" s="92"/>
    </row>
    <row r="80" spans="1:18" ht="15.75" customHeight="1">
      <c r="A80" s="762"/>
      <c r="B80" s="735"/>
      <c r="C80" s="738"/>
      <c r="D80" s="739"/>
      <c r="E80" s="743"/>
      <c r="F80" s="744"/>
      <c r="G80" s="745"/>
      <c r="H80" s="757"/>
      <c r="I80" s="758"/>
      <c r="J80" s="758"/>
      <c r="K80" s="758"/>
      <c r="L80" s="758"/>
      <c r="M80" s="758"/>
      <c r="N80" s="758"/>
      <c r="O80" s="759"/>
      <c r="P80" s="747"/>
      <c r="Q80" s="749"/>
      <c r="R80" s="92"/>
    </row>
    <row r="81" spans="1:18" ht="15.75" customHeight="1">
      <c r="A81" s="760">
        <v>31</v>
      </c>
      <c r="B81" s="734" t="str">
        <f t="shared" ref="B81" si="8">B79</f>
        <v>R5</v>
      </c>
      <c r="C81" s="736"/>
      <c r="D81" s="737"/>
      <c r="E81" s="740"/>
      <c r="F81" s="741"/>
      <c r="G81" s="742"/>
      <c r="H81" s="754"/>
      <c r="I81" s="755"/>
      <c r="J81" s="755"/>
      <c r="K81" s="755"/>
      <c r="L81" s="755"/>
      <c r="M81" s="755"/>
      <c r="N81" s="755"/>
      <c r="O81" s="756"/>
      <c r="P81" s="746"/>
      <c r="Q81" s="748" t="s">
        <v>67</v>
      </c>
      <c r="R81" s="92"/>
    </row>
    <row r="82" spans="1:18" ht="15.75" customHeight="1">
      <c r="A82" s="761"/>
      <c r="B82" s="735"/>
      <c r="C82" s="738"/>
      <c r="D82" s="739"/>
      <c r="E82" s="743"/>
      <c r="F82" s="744"/>
      <c r="G82" s="745"/>
      <c r="H82" s="757"/>
      <c r="I82" s="758"/>
      <c r="J82" s="758"/>
      <c r="K82" s="758"/>
      <c r="L82" s="758"/>
      <c r="M82" s="758"/>
      <c r="N82" s="758"/>
      <c r="O82" s="759"/>
      <c r="P82" s="747"/>
      <c r="Q82" s="749"/>
      <c r="R82" s="92"/>
    </row>
    <row r="83" spans="1:18" ht="15.75" customHeight="1">
      <c r="A83" s="762">
        <v>32</v>
      </c>
      <c r="B83" s="734" t="str">
        <f t="shared" ref="B83" si="9">B81</f>
        <v>R5</v>
      </c>
      <c r="C83" s="736"/>
      <c r="D83" s="737"/>
      <c r="E83" s="740"/>
      <c r="F83" s="741"/>
      <c r="G83" s="742"/>
      <c r="H83" s="754"/>
      <c r="I83" s="755"/>
      <c r="J83" s="755"/>
      <c r="K83" s="755"/>
      <c r="L83" s="755"/>
      <c r="M83" s="755"/>
      <c r="N83" s="755"/>
      <c r="O83" s="756"/>
      <c r="P83" s="746"/>
      <c r="Q83" s="748" t="s">
        <v>67</v>
      </c>
      <c r="R83" s="92"/>
    </row>
    <row r="84" spans="1:18" ht="15.75" customHeight="1">
      <c r="A84" s="762"/>
      <c r="B84" s="735"/>
      <c r="C84" s="738"/>
      <c r="D84" s="739"/>
      <c r="E84" s="743"/>
      <c r="F84" s="744"/>
      <c r="G84" s="745"/>
      <c r="H84" s="757"/>
      <c r="I84" s="758"/>
      <c r="J84" s="758"/>
      <c r="K84" s="758"/>
      <c r="L84" s="758"/>
      <c r="M84" s="758"/>
      <c r="N84" s="758"/>
      <c r="O84" s="759"/>
      <c r="P84" s="747"/>
      <c r="Q84" s="749"/>
      <c r="R84" s="92"/>
    </row>
    <row r="85" spans="1:18" ht="15.75" customHeight="1">
      <c r="A85" s="760">
        <v>33</v>
      </c>
      <c r="B85" s="734" t="str">
        <f t="shared" ref="B85" si="10">B83</f>
        <v>R5</v>
      </c>
      <c r="C85" s="736"/>
      <c r="D85" s="737"/>
      <c r="E85" s="740"/>
      <c r="F85" s="741"/>
      <c r="G85" s="742"/>
      <c r="H85" s="754"/>
      <c r="I85" s="755"/>
      <c r="J85" s="755"/>
      <c r="K85" s="755"/>
      <c r="L85" s="755"/>
      <c r="M85" s="755"/>
      <c r="N85" s="755"/>
      <c r="O85" s="756"/>
      <c r="P85" s="746"/>
      <c r="Q85" s="748" t="s">
        <v>67</v>
      </c>
      <c r="R85" s="92"/>
    </row>
    <row r="86" spans="1:18" ht="15.75" customHeight="1">
      <c r="A86" s="761"/>
      <c r="B86" s="735"/>
      <c r="C86" s="738"/>
      <c r="D86" s="739"/>
      <c r="E86" s="743"/>
      <c r="F86" s="744"/>
      <c r="G86" s="745"/>
      <c r="H86" s="757"/>
      <c r="I86" s="758"/>
      <c r="J86" s="758"/>
      <c r="K86" s="758"/>
      <c r="L86" s="758"/>
      <c r="M86" s="758"/>
      <c r="N86" s="758"/>
      <c r="O86" s="759"/>
      <c r="P86" s="747"/>
      <c r="Q86" s="749"/>
      <c r="R86" s="92"/>
    </row>
    <row r="87" spans="1:18" ht="15.75" customHeight="1">
      <c r="A87" s="762">
        <v>34</v>
      </c>
      <c r="B87" s="734" t="str">
        <f t="shared" ref="B87" si="11">B85</f>
        <v>R5</v>
      </c>
      <c r="C87" s="736"/>
      <c r="D87" s="737"/>
      <c r="E87" s="740"/>
      <c r="F87" s="741"/>
      <c r="G87" s="742"/>
      <c r="H87" s="754"/>
      <c r="I87" s="755"/>
      <c r="J87" s="755"/>
      <c r="K87" s="755"/>
      <c r="L87" s="755"/>
      <c r="M87" s="755"/>
      <c r="N87" s="755"/>
      <c r="O87" s="756"/>
      <c r="P87" s="746"/>
      <c r="Q87" s="748" t="s">
        <v>67</v>
      </c>
      <c r="R87" s="92"/>
    </row>
    <row r="88" spans="1:18" ht="15.75" customHeight="1">
      <c r="A88" s="762"/>
      <c r="B88" s="735"/>
      <c r="C88" s="738"/>
      <c r="D88" s="739"/>
      <c r="E88" s="743"/>
      <c r="F88" s="744"/>
      <c r="G88" s="745"/>
      <c r="H88" s="757"/>
      <c r="I88" s="758"/>
      <c r="J88" s="758"/>
      <c r="K88" s="758"/>
      <c r="L88" s="758"/>
      <c r="M88" s="758"/>
      <c r="N88" s="758"/>
      <c r="O88" s="759"/>
      <c r="P88" s="747"/>
      <c r="Q88" s="749"/>
      <c r="R88" s="92"/>
    </row>
    <row r="89" spans="1:18" ht="15.75" customHeight="1">
      <c r="A89" s="760">
        <v>35</v>
      </c>
      <c r="B89" s="734" t="str">
        <f t="shared" ref="B89" si="12">B87</f>
        <v>R5</v>
      </c>
      <c r="C89" s="736"/>
      <c r="D89" s="737"/>
      <c r="E89" s="740"/>
      <c r="F89" s="741"/>
      <c r="G89" s="742"/>
      <c r="H89" s="754"/>
      <c r="I89" s="755"/>
      <c r="J89" s="755"/>
      <c r="K89" s="755"/>
      <c r="L89" s="755"/>
      <c r="M89" s="755"/>
      <c r="N89" s="755"/>
      <c r="O89" s="756"/>
      <c r="P89" s="746"/>
      <c r="Q89" s="748" t="s">
        <v>67</v>
      </c>
      <c r="R89" s="92"/>
    </row>
    <row r="90" spans="1:18" ht="15.75" customHeight="1">
      <c r="A90" s="761"/>
      <c r="B90" s="735"/>
      <c r="C90" s="738"/>
      <c r="D90" s="739"/>
      <c r="E90" s="743"/>
      <c r="F90" s="744"/>
      <c r="G90" s="745"/>
      <c r="H90" s="757"/>
      <c r="I90" s="758"/>
      <c r="J90" s="758"/>
      <c r="K90" s="758"/>
      <c r="L90" s="758"/>
      <c r="M90" s="758"/>
      <c r="N90" s="758"/>
      <c r="O90" s="759"/>
      <c r="P90" s="747"/>
      <c r="Q90" s="749"/>
      <c r="R90" s="92"/>
    </row>
    <row r="91" spans="1:18" ht="15.75" customHeight="1">
      <c r="A91" s="762">
        <v>36</v>
      </c>
      <c r="B91" s="734" t="str">
        <f t="shared" ref="B91" si="13">B89</f>
        <v>R5</v>
      </c>
      <c r="C91" s="736"/>
      <c r="D91" s="737"/>
      <c r="E91" s="740"/>
      <c r="F91" s="741"/>
      <c r="G91" s="742"/>
      <c r="H91" s="754"/>
      <c r="I91" s="755"/>
      <c r="J91" s="755"/>
      <c r="K91" s="755"/>
      <c r="L91" s="755"/>
      <c r="M91" s="755"/>
      <c r="N91" s="755"/>
      <c r="O91" s="756"/>
      <c r="P91" s="746"/>
      <c r="Q91" s="748" t="s">
        <v>67</v>
      </c>
      <c r="R91" s="92"/>
    </row>
    <row r="92" spans="1:18" ht="15.75" customHeight="1">
      <c r="A92" s="762"/>
      <c r="B92" s="735"/>
      <c r="C92" s="738"/>
      <c r="D92" s="739"/>
      <c r="E92" s="743"/>
      <c r="F92" s="744"/>
      <c r="G92" s="745"/>
      <c r="H92" s="757"/>
      <c r="I92" s="758"/>
      <c r="J92" s="758"/>
      <c r="K92" s="758"/>
      <c r="L92" s="758"/>
      <c r="M92" s="758"/>
      <c r="N92" s="758"/>
      <c r="O92" s="759"/>
      <c r="P92" s="747"/>
      <c r="Q92" s="749"/>
      <c r="R92" s="92"/>
    </row>
    <row r="93" spans="1:18" ht="15.75" customHeight="1">
      <c r="A93" s="760">
        <v>37</v>
      </c>
      <c r="B93" s="734" t="str">
        <f t="shared" ref="B93" si="14">B91</f>
        <v>R5</v>
      </c>
      <c r="C93" s="736"/>
      <c r="D93" s="737"/>
      <c r="E93" s="740"/>
      <c r="F93" s="741"/>
      <c r="G93" s="742"/>
      <c r="H93" s="754"/>
      <c r="I93" s="755"/>
      <c r="J93" s="755"/>
      <c r="K93" s="755"/>
      <c r="L93" s="755"/>
      <c r="M93" s="755"/>
      <c r="N93" s="755"/>
      <c r="O93" s="756"/>
      <c r="P93" s="746"/>
      <c r="Q93" s="748" t="s">
        <v>67</v>
      </c>
      <c r="R93" s="92"/>
    </row>
    <row r="94" spans="1:18" ht="15.75" customHeight="1">
      <c r="A94" s="761"/>
      <c r="B94" s="735"/>
      <c r="C94" s="738"/>
      <c r="D94" s="739"/>
      <c r="E94" s="743"/>
      <c r="F94" s="744"/>
      <c r="G94" s="745"/>
      <c r="H94" s="757"/>
      <c r="I94" s="758"/>
      <c r="J94" s="758"/>
      <c r="K94" s="758"/>
      <c r="L94" s="758"/>
      <c r="M94" s="758"/>
      <c r="N94" s="758"/>
      <c r="O94" s="759"/>
      <c r="P94" s="747"/>
      <c r="Q94" s="749"/>
      <c r="R94" s="92"/>
    </row>
    <row r="95" spans="1:18" ht="15.75" customHeight="1">
      <c r="A95" s="762">
        <v>38</v>
      </c>
      <c r="B95" s="734" t="str">
        <f t="shared" ref="B95" si="15">B93</f>
        <v>R5</v>
      </c>
      <c r="C95" s="736"/>
      <c r="D95" s="737"/>
      <c r="E95" s="740"/>
      <c r="F95" s="741"/>
      <c r="G95" s="742"/>
      <c r="H95" s="754"/>
      <c r="I95" s="755"/>
      <c r="J95" s="755"/>
      <c r="K95" s="755"/>
      <c r="L95" s="755"/>
      <c r="M95" s="755"/>
      <c r="N95" s="755"/>
      <c r="O95" s="756"/>
      <c r="P95" s="746"/>
      <c r="Q95" s="748" t="s">
        <v>67</v>
      </c>
      <c r="R95" s="92"/>
    </row>
    <row r="96" spans="1:18" ht="15.75" customHeight="1">
      <c r="A96" s="762"/>
      <c r="B96" s="735"/>
      <c r="C96" s="738"/>
      <c r="D96" s="739"/>
      <c r="E96" s="743"/>
      <c r="F96" s="744"/>
      <c r="G96" s="745"/>
      <c r="H96" s="757"/>
      <c r="I96" s="758"/>
      <c r="J96" s="758"/>
      <c r="K96" s="758"/>
      <c r="L96" s="758"/>
      <c r="M96" s="758"/>
      <c r="N96" s="758"/>
      <c r="O96" s="759"/>
      <c r="P96" s="747"/>
      <c r="Q96" s="749"/>
      <c r="R96" s="92"/>
    </row>
    <row r="97" spans="1:20" ht="15.75" customHeight="1">
      <c r="A97" s="760">
        <v>39</v>
      </c>
      <c r="B97" s="734" t="str">
        <f t="shared" ref="B97" si="16">B95</f>
        <v>R5</v>
      </c>
      <c r="C97" s="736"/>
      <c r="D97" s="737"/>
      <c r="E97" s="740"/>
      <c r="F97" s="741"/>
      <c r="G97" s="742"/>
      <c r="H97" s="754"/>
      <c r="I97" s="755"/>
      <c r="J97" s="755"/>
      <c r="K97" s="755"/>
      <c r="L97" s="755"/>
      <c r="M97" s="755"/>
      <c r="N97" s="755"/>
      <c r="O97" s="756"/>
      <c r="P97" s="746"/>
      <c r="Q97" s="748" t="s">
        <v>67</v>
      </c>
      <c r="R97" s="92"/>
    </row>
    <row r="98" spans="1:20" ht="15.75" customHeight="1">
      <c r="A98" s="761"/>
      <c r="B98" s="735"/>
      <c r="C98" s="738"/>
      <c r="D98" s="739"/>
      <c r="E98" s="743"/>
      <c r="F98" s="744"/>
      <c r="G98" s="745"/>
      <c r="H98" s="757"/>
      <c r="I98" s="758"/>
      <c r="J98" s="758"/>
      <c r="K98" s="758"/>
      <c r="L98" s="758"/>
      <c r="M98" s="758"/>
      <c r="N98" s="758"/>
      <c r="O98" s="759"/>
      <c r="P98" s="747"/>
      <c r="Q98" s="749"/>
      <c r="R98" s="92"/>
    </row>
    <row r="99" spans="1:20" ht="15.75" customHeight="1">
      <c r="A99" s="684">
        <v>40</v>
      </c>
      <c r="B99" s="734" t="str">
        <f t="shared" ref="B99" si="17">B97</f>
        <v>R5</v>
      </c>
      <c r="C99" s="736"/>
      <c r="D99" s="737"/>
      <c r="E99" s="740"/>
      <c r="F99" s="741"/>
      <c r="G99" s="742"/>
      <c r="H99" s="754"/>
      <c r="I99" s="755"/>
      <c r="J99" s="755"/>
      <c r="K99" s="755"/>
      <c r="L99" s="755"/>
      <c r="M99" s="755"/>
      <c r="N99" s="755"/>
      <c r="O99" s="756"/>
      <c r="P99" s="746"/>
      <c r="Q99" s="748" t="s">
        <v>67</v>
      </c>
      <c r="R99" s="92"/>
    </row>
    <row r="100" spans="1:20" ht="15.75" customHeight="1">
      <c r="A100" s="682"/>
      <c r="B100" s="735"/>
      <c r="C100" s="738"/>
      <c r="D100" s="739"/>
      <c r="E100" s="743"/>
      <c r="F100" s="744"/>
      <c r="G100" s="745"/>
      <c r="H100" s="757"/>
      <c r="I100" s="758"/>
      <c r="J100" s="758"/>
      <c r="K100" s="758"/>
      <c r="L100" s="758"/>
      <c r="M100" s="758"/>
      <c r="N100" s="758"/>
      <c r="O100" s="759"/>
      <c r="P100" s="747"/>
      <c r="Q100" s="749"/>
      <c r="R100" s="92"/>
    </row>
    <row r="101" spans="1:20" ht="15.75" customHeight="1">
      <c r="A101" s="130" t="s">
        <v>27</v>
      </c>
      <c r="B101" s="752" t="s">
        <v>307</v>
      </c>
      <c r="C101" s="753"/>
      <c r="D101" s="753"/>
      <c r="E101" s="753"/>
      <c r="F101" s="753"/>
      <c r="G101" s="753"/>
      <c r="H101" s="753"/>
      <c r="I101" s="753"/>
      <c r="J101" s="753"/>
      <c r="K101" s="753"/>
      <c r="L101" s="753"/>
      <c r="M101" s="753"/>
      <c r="N101" s="753"/>
      <c r="O101" s="753"/>
      <c r="P101" s="753"/>
      <c r="Q101" s="156"/>
      <c r="R101" s="92"/>
    </row>
    <row r="102" spans="1:20" ht="15.75" customHeight="1">
      <c r="A102" s="130" t="s">
        <v>28</v>
      </c>
      <c r="B102" s="732" t="s">
        <v>475</v>
      </c>
      <c r="C102" s="732"/>
      <c r="D102" s="732"/>
      <c r="E102" s="732"/>
      <c r="F102" s="732"/>
      <c r="G102" s="732"/>
      <c r="H102" s="732"/>
      <c r="I102" s="732"/>
      <c r="J102" s="732"/>
      <c r="K102" s="732"/>
      <c r="L102" s="732"/>
      <c r="M102" s="732"/>
      <c r="N102" s="732"/>
      <c r="O102" s="732"/>
      <c r="P102" s="732"/>
      <c r="Q102" s="732"/>
      <c r="R102" s="92"/>
    </row>
    <row r="103" spans="1:20">
      <c r="A103" s="214"/>
      <c r="B103" s="732"/>
      <c r="C103" s="732"/>
      <c r="D103" s="732"/>
      <c r="E103" s="732"/>
      <c r="F103" s="732"/>
      <c r="G103" s="732"/>
      <c r="H103" s="732"/>
      <c r="I103" s="732"/>
      <c r="J103" s="732"/>
      <c r="K103" s="732"/>
      <c r="L103" s="732"/>
      <c r="M103" s="732"/>
      <c r="N103" s="732"/>
      <c r="O103" s="732"/>
      <c r="P103" s="732"/>
      <c r="Q103" s="732"/>
      <c r="R103" s="166"/>
    </row>
    <row r="104" spans="1:20">
      <c r="A104" s="214"/>
      <c r="B104" s="214"/>
      <c r="C104" s="214"/>
      <c r="D104" s="214"/>
      <c r="E104" s="214"/>
      <c r="F104" s="214"/>
      <c r="G104" s="214"/>
      <c r="H104" s="214"/>
      <c r="I104" s="214"/>
      <c r="J104" s="214"/>
      <c r="K104" s="214"/>
      <c r="L104" s="214"/>
      <c r="M104" s="214"/>
      <c r="N104" s="214"/>
      <c r="O104" s="214"/>
      <c r="P104" s="214"/>
      <c r="Q104" s="214"/>
      <c r="R104" s="417"/>
    </row>
    <row r="105" spans="1:20" ht="15.75" customHeight="1">
      <c r="A105" s="671" t="str">
        <f>CONCATENATE("（様式-",INDEX(発注者入力シート!$B$20:$G$24,MATCH(発注者入力シート!L6,発注者入力シート!$C$20:$C$24,0),4),"-２）")</f>
        <v>（様式-２-２）</v>
      </c>
      <c r="B105" s="671"/>
      <c r="C105" s="671"/>
      <c r="D105" s="671"/>
      <c r="E105" s="671"/>
      <c r="F105" s="671"/>
      <c r="Q105" s="122" t="str">
        <f>Q1</f>
        <v>【令和５年度完成工事分】</v>
      </c>
      <c r="R105" s="166"/>
      <c r="S105" s="4" t="s">
        <v>202</v>
      </c>
      <c r="T105" s="4"/>
    </row>
    <row r="106" spans="1:20" ht="15.75" customHeight="1">
      <c r="A106" s="671" t="str">
        <f>CONCATENATE("評価項目",INDEX(発注者入力シート!$B$20:$G$24,MATCH(発注者入力シート!L6,発注者入力シート!$C$20:$C$24,0),5),"-",INDEX(発注者入力シート!$B$20:$G$24,MATCH(発注者入力シート!L6,発注者入力シート!$C$20:$C$24,0),6))</f>
        <v>評価項目（１）-①</v>
      </c>
      <c r="B106" s="671"/>
      <c r="C106" s="671"/>
      <c r="D106" s="671"/>
      <c r="E106" s="671"/>
      <c r="S106" s="4" t="s">
        <v>203</v>
      </c>
      <c r="T106" s="4"/>
    </row>
    <row r="107" spans="1:20" ht="15.75" customHeight="1">
      <c r="A107" s="772" t="s">
        <v>66</v>
      </c>
      <c r="B107" s="772"/>
      <c r="C107" s="772"/>
      <c r="D107" s="772"/>
      <c r="E107" s="772"/>
      <c r="F107" s="772"/>
      <c r="G107" s="772"/>
      <c r="H107" s="772"/>
      <c r="I107" s="772"/>
      <c r="J107" s="772"/>
      <c r="K107" s="772"/>
      <c r="L107" s="772"/>
      <c r="M107" s="772"/>
      <c r="N107" s="772"/>
      <c r="O107" s="772"/>
      <c r="P107" s="772"/>
      <c r="Q107" s="772"/>
      <c r="R107" s="169"/>
      <c r="S107" s="98"/>
      <c r="T107" s="4" t="s">
        <v>210</v>
      </c>
    </row>
    <row r="108" spans="1:20" ht="15.75" customHeight="1">
      <c r="H108" s="733" t="s">
        <v>146</v>
      </c>
      <c r="I108" s="733"/>
      <c r="J108" s="733"/>
      <c r="K108" s="680" t="str">
        <f>IF(企業入力シート!C7="","",企業入力シート!C7)</f>
        <v>〇〇建設</v>
      </c>
      <c r="L108" s="680"/>
      <c r="M108" s="680"/>
      <c r="N108" s="680"/>
      <c r="O108" s="680"/>
      <c r="P108" s="680"/>
      <c r="Q108" s="680"/>
      <c r="S108" s="87"/>
      <c r="T108" s="4" t="s">
        <v>205</v>
      </c>
    </row>
    <row r="109" spans="1:20" ht="15.75" customHeight="1">
      <c r="R109" s="163"/>
      <c r="S109" s="123"/>
      <c r="T109" s="4"/>
    </row>
    <row r="110" spans="1:20" ht="15.75" customHeight="1">
      <c r="R110" s="163"/>
      <c r="S110" s="4" t="s">
        <v>206</v>
      </c>
      <c r="T110" s="4"/>
    </row>
    <row r="111" spans="1:20" ht="15.75" customHeight="1">
      <c r="A111" s="124" t="s">
        <v>11</v>
      </c>
      <c r="B111" s="125" t="s">
        <v>13</v>
      </c>
      <c r="C111" s="763" t="s">
        <v>15</v>
      </c>
      <c r="D111" s="763"/>
      <c r="E111" s="760" t="s">
        <v>16</v>
      </c>
      <c r="F111" s="763"/>
      <c r="G111" s="765"/>
      <c r="H111" s="760" t="s">
        <v>17</v>
      </c>
      <c r="I111" s="763"/>
      <c r="J111" s="763"/>
      <c r="K111" s="763"/>
      <c r="L111" s="763"/>
      <c r="M111" s="763"/>
      <c r="N111" s="763"/>
      <c r="O111" s="765"/>
      <c r="P111" s="760" t="s">
        <v>31</v>
      </c>
      <c r="Q111" s="765"/>
      <c r="R111" s="158"/>
      <c r="S111" s="89"/>
      <c r="T111" s="4" t="s">
        <v>207</v>
      </c>
    </row>
    <row r="112" spans="1:20" ht="15.75" customHeight="1">
      <c r="A112" s="126" t="s">
        <v>12</v>
      </c>
      <c r="B112" s="127" t="s">
        <v>14</v>
      </c>
      <c r="C112" s="764"/>
      <c r="D112" s="764"/>
      <c r="E112" s="766" t="s">
        <v>386</v>
      </c>
      <c r="F112" s="767"/>
      <c r="G112" s="768"/>
      <c r="H112" s="761"/>
      <c r="I112" s="770"/>
      <c r="J112" s="770"/>
      <c r="K112" s="770"/>
      <c r="L112" s="770"/>
      <c r="M112" s="770"/>
      <c r="N112" s="770"/>
      <c r="O112" s="771"/>
      <c r="P112" s="762" t="s">
        <v>30</v>
      </c>
      <c r="Q112" s="769"/>
      <c r="S112" s="90"/>
      <c r="T112" s="4" t="s">
        <v>205</v>
      </c>
    </row>
    <row r="113" spans="1:20" ht="15.75" customHeight="1">
      <c r="A113" s="760">
        <v>41</v>
      </c>
      <c r="B113" s="734" t="str">
        <f>B99</f>
        <v>R5</v>
      </c>
      <c r="C113" s="736"/>
      <c r="D113" s="737"/>
      <c r="E113" s="740"/>
      <c r="F113" s="741"/>
      <c r="G113" s="742"/>
      <c r="H113" s="754"/>
      <c r="I113" s="755"/>
      <c r="J113" s="755"/>
      <c r="K113" s="755"/>
      <c r="L113" s="755"/>
      <c r="M113" s="755"/>
      <c r="N113" s="755"/>
      <c r="O113" s="756"/>
      <c r="P113" s="746"/>
      <c r="Q113" s="748" t="s">
        <v>67</v>
      </c>
      <c r="S113" s="4"/>
      <c r="T113" s="4"/>
    </row>
    <row r="114" spans="1:20" ht="15.75" customHeight="1">
      <c r="A114" s="761"/>
      <c r="B114" s="735"/>
      <c r="C114" s="738"/>
      <c r="D114" s="739"/>
      <c r="E114" s="743"/>
      <c r="F114" s="744"/>
      <c r="G114" s="745"/>
      <c r="H114" s="757"/>
      <c r="I114" s="758"/>
      <c r="J114" s="758"/>
      <c r="K114" s="758"/>
      <c r="L114" s="758"/>
      <c r="M114" s="758"/>
      <c r="N114" s="758"/>
      <c r="O114" s="759"/>
      <c r="P114" s="747"/>
      <c r="Q114" s="749"/>
      <c r="R114" s="92"/>
      <c r="S114" s="100" t="s">
        <v>208</v>
      </c>
      <c r="T114" s="4"/>
    </row>
    <row r="115" spans="1:20" ht="15.75" customHeight="1">
      <c r="A115" s="762">
        <v>42</v>
      </c>
      <c r="B115" s="734" t="str">
        <f>B113</f>
        <v>R5</v>
      </c>
      <c r="C115" s="736"/>
      <c r="D115" s="737"/>
      <c r="E115" s="740"/>
      <c r="F115" s="741"/>
      <c r="G115" s="742"/>
      <c r="H115" s="754"/>
      <c r="I115" s="755"/>
      <c r="J115" s="755"/>
      <c r="K115" s="755"/>
      <c r="L115" s="755"/>
      <c r="M115" s="755"/>
      <c r="N115" s="755"/>
      <c r="O115" s="756"/>
      <c r="P115" s="746"/>
      <c r="Q115" s="748" t="s">
        <v>67</v>
      </c>
      <c r="R115" s="92"/>
      <c r="S115" s="100" t="s">
        <v>209</v>
      </c>
      <c r="T115" s="4"/>
    </row>
    <row r="116" spans="1:20" ht="15.75" customHeight="1">
      <c r="A116" s="762"/>
      <c r="B116" s="735"/>
      <c r="C116" s="738"/>
      <c r="D116" s="739"/>
      <c r="E116" s="743"/>
      <c r="F116" s="744"/>
      <c r="G116" s="745"/>
      <c r="H116" s="757"/>
      <c r="I116" s="758"/>
      <c r="J116" s="758"/>
      <c r="K116" s="758"/>
      <c r="L116" s="758"/>
      <c r="M116" s="758"/>
      <c r="N116" s="758"/>
      <c r="O116" s="759"/>
      <c r="P116" s="747"/>
      <c r="Q116" s="749"/>
      <c r="R116" s="92"/>
      <c r="S116" s="100" t="s">
        <v>433</v>
      </c>
    </row>
    <row r="117" spans="1:20" ht="15.75" customHeight="1">
      <c r="A117" s="760">
        <v>43</v>
      </c>
      <c r="B117" s="734" t="str">
        <f t="shared" ref="B117" si="18">B115</f>
        <v>R5</v>
      </c>
      <c r="C117" s="736"/>
      <c r="D117" s="737"/>
      <c r="E117" s="740"/>
      <c r="F117" s="741"/>
      <c r="G117" s="742"/>
      <c r="H117" s="754"/>
      <c r="I117" s="755"/>
      <c r="J117" s="755"/>
      <c r="K117" s="755"/>
      <c r="L117" s="755"/>
      <c r="M117" s="755"/>
      <c r="N117" s="755"/>
      <c r="O117" s="756"/>
      <c r="P117" s="746"/>
      <c r="Q117" s="748" t="s">
        <v>67</v>
      </c>
      <c r="R117" s="92"/>
    </row>
    <row r="118" spans="1:20" ht="15.75" customHeight="1">
      <c r="A118" s="761"/>
      <c r="B118" s="735"/>
      <c r="C118" s="738"/>
      <c r="D118" s="739"/>
      <c r="E118" s="743"/>
      <c r="F118" s="744"/>
      <c r="G118" s="745"/>
      <c r="H118" s="757"/>
      <c r="I118" s="758"/>
      <c r="J118" s="758"/>
      <c r="K118" s="758"/>
      <c r="L118" s="758"/>
      <c r="M118" s="758"/>
      <c r="N118" s="758"/>
      <c r="O118" s="759"/>
      <c r="P118" s="747"/>
      <c r="Q118" s="749"/>
      <c r="R118" s="92"/>
    </row>
    <row r="119" spans="1:20" ht="15.75" customHeight="1">
      <c r="A119" s="762">
        <v>44</v>
      </c>
      <c r="B119" s="734" t="str">
        <f t="shared" ref="B119" si="19">B117</f>
        <v>R5</v>
      </c>
      <c r="C119" s="736"/>
      <c r="D119" s="737"/>
      <c r="E119" s="740"/>
      <c r="F119" s="741"/>
      <c r="G119" s="742"/>
      <c r="H119" s="754"/>
      <c r="I119" s="755"/>
      <c r="J119" s="755"/>
      <c r="K119" s="755"/>
      <c r="L119" s="755"/>
      <c r="M119" s="755"/>
      <c r="N119" s="755"/>
      <c r="O119" s="756"/>
      <c r="P119" s="746"/>
      <c r="Q119" s="748" t="s">
        <v>67</v>
      </c>
      <c r="R119" s="92"/>
    </row>
    <row r="120" spans="1:20" ht="15.75" customHeight="1">
      <c r="A120" s="762"/>
      <c r="B120" s="735"/>
      <c r="C120" s="738"/>
      <c r="D120" s="739"/>
      <c r="E120" s="743"/>
      <c r="F120" s="744"/>
      <c r="G120" s="745"/>
      <c r="H120" s="757"/>
      <c r="I120" s="758"/>
      <c r="J120" s="758"/>
      <c r="K120" s="758"/>
      <c r="L120" s="758"/>
      <c r="M120" s="758"/>
      <c r="N120" s="758"/>
      <c r="O120" s="759"/>
      <c r="P120" s="747"/>
      <c r="Q120" s="749"/>
      <c r="R120" s="92"/>
    </row>
    <row r="121" spans="1:20" ht="15.75" customHeight="1">
      <c r="A121" s="760">
        <v>45</v>
      </c>
      <c r="B121" s="734" t="str">
        <f t="shared" ref="B121" si="20">B119</f>
        <v>R5</v>
      </c>
      <c r="C121" s="736"/>
      <c r="D121" s="737"/>
      <c r="E121" s="740"/>
      <c r="F121" s="741"/>
      <c r="G121" s="742"/>
      <c r="H121" s="754"/>
      <c r="I121" s="755"/>
      <c r="J121" s="755"/>
      <c r="K121" s="755"/>
      <c r="L121" s="755"/>
      <c r="M121" s="755"/>
      <c r="N121" s="755"/>
      <c r="O121" s="756"/>
      <c r="P121" s="746"/>
      <c r="Q121" s="748" t="s">
        <v>67</v>
      </c>
      <c r="R121" s="92"/>
    </row>
    <row r="122" spans="1:20" ht="15.75" customHeight="1">
      <c r="A122" s="761"/>
      <c r="B122" s="735"/>
      <c r="C122" s="738"/>
      <c r="D122" s="739"/>
      <c r="E122" s="743"/>
      <c r="F122" s="744"/>
      <c r="G122" s="745"/>
      <c r="H122" s="757"/>
      <c r="I122" s="758"/>
      <c r="J122" s="758"/>
      <c r="K122" s="758"/>
      <c r="L122" s="758"/>
      <c r="M122" s="758"/>
      <c r="N122" s="758"/>
      <c r="O122" s="759"/>
      <c r="P122" s="747"/>
      <c r="Q122" s="749"/>
      <c r="R122" s="92"/>
    </row>
    <row r="123" spans="1:20" ht="15.75" customHeight="1">
      <c r="A123" s="762">
        <v>46</v>
      </c>
      <c r="B123" s="734" t="str">
        <f t="shared" ref="B123" si="21">B121</f>
        <v>R5</v>
      </c>
      <c r="C123" s="736"/>
      <c r="D123" s="737"/>
      <c r="E123" s="740"/>
      <c r="F123" s="741"/>
      <c r="G123" s="742"/>
      <c r="H123" s="754"/>
      <c r="I123" s="755"/>
      <c r="J123" s="755"/>
      <c r="K123" s="755"/>
      <c r="L123" s="755"/>
      <c r="M123" s="755"/>
      <c r="N123" s="755"/>
      <c r="O123" s="756"/>
      <c r="P123" s="746"/>
      <c r="Q123" s="748" t="s">
        <v>67</v>
      </c>
      <c r="R123" s="92"/>
    </row>
    <row r="124" spans="1:20" ht="15.75" customHeight="1">
      <c r="A124" s="762"/>
      <c r="B124" s="735"/>
      <c r="C124" s="738"/>
      <c r="D124" s="739"/>
      <c r="E124" s="743"/>
      <c r="F124" s="744"/>
      <c r="G124" s="745"/>
      <c r="H124" s="757"/>
      <c r="I124" s="758"/>
      <c r="J124" s="758"/>
      <c r="K124" s="758"/>
      <c r="L124" s="758"/>
      <c r="M124" s="758"/>
      <c r="N124" s="758"/>
      <c r="O124" s="759"/>
      <c r="P124" s="747"/>
      <c r="Q124" s="749"/>
      <c r="R124" s="92"/>
    </row>
    <row r="125" spans="1:20" ht="15.75" customHeight="1">
      <c r="A125" s="760">
        <v>47</v>
      </c>
      <c r="B125" s="734" t="str">
        <f t="shared" ref="B125" si="22">B123</f>
        <v>R5</v>
      </c>
      <c r="C125" s="736"/>
      <c r="D125" s="737"/>
      <c r="E125" s="740"/>
      <c r="F125" s="741"/>
      <c r="G125" s="742"/>
      <c r="H125" s="754"/>
      <c r="I125" s="755"/>
      <c r="J125" s="755"/>
      <c r="K125" s="755"/>
      <c r="L125" s="755"/>
      <c r="M125" s="755"/>
      <c r="N125" s="755"/>
      <c r="O125" s="756"/>
      <c r="P125" s="746"/>
      <c r="Q125" s="748" t="s">
        <v>67</v>
      </c>
      <c r="R125" s="92"/>
    </row>
    <row r="126" spans="1:20" ht="15.75" customHeight="1">
      <c r="A126" s="761"/>
      <c r="B126" s="735"/>
      <c r="C126" s="738"/>
      <c r="D126" s="739"/>
      <c r="E126" s="743"/>
      <c r="F126" s="744"/>
      <c r="G126" s="745"/>
      <c r="H126" s="757"/>
      <c r="I126" s="758"/>
      <c r="J126" s="758"/>
      <c r="K126" s="758"/>
      <c r="L126" s="758"/>
      <c r="M126" s="758"/>
      <c r="N126" s="758"/>
      <c r="O126" s="759"/>
      <c r="P126" s="747"/>
      <c r="Q126" s="749"/>
      <c r="R126" s="92"/>
    </row>
    <row r="127" spans="1:20" ht="15.75" customHeight="1">
      <c r="A127" s="762">
        <v>48</v>
      </c>
      <c r="B127" s="734" t="str">
        <f t="shared" ref="B127" si="23">B125</f>
        <v>R5</v>
      </c>
      <c r="C127" s="736"/>
      <c r="D127" s="737"/>
      <c r="E127" s="740"/>
      <c r="F127" s="741"/>
      <c r="G127" s="742"/>
      <c r="H127" s="754"/>
      <c r="I127" s="755"/>
      <c r="J127" s="755"/>
      <c r="K127" s="755"/>
      <c r="L127" s="755"/>
      <c r="M127" s="755"/>
      <c r="N127" s="755"/>
      <c r="O127" s="756"/>
      <c r="P127" s="746"/>
      <c r="Q127" s="748" t="s">
        <v>67</v>
      </c>
      <c r="R127" s="92"/>
    </row>
    <row r="128" spans="1:20" ht="15.75" customHeight="1">
      <c r="A128" s="762"/>
      <c r="B128" s="735"/>
      <c r="C128" s="738"/>
      <c r="D128" s="739"/>
      <c r="E128" s="743"/>
      <c r="F128" s="744"/>
      <c r="G128" s="745"/>
      <c r="H128" s="757"/>
      <c r="I128" s="758"/>
      <c r="J128" s="758"/>
      <c r="K128" s="758"/>
      <c r="L128" s="758"/>
      <c r="M128" s="758"/>
      <c r="N128" s="758"/>
      <c r="O128" s="759"/>
      <c r="P128" s="747"/>
      <c r="Q128" s="749"/>
      <c r="R128" s="92"/>
    </row>
    <row r="129" spans="1:18" ht="15.75" customHeight="1">
      <c r="A129" s="760">
        <v>49</v>
      </c>
      <c r="B129" s="734" t="str">
        <f t="shared" ref="B129" si="24">B127</f>
        <v>R5</v>
      </c>
      <c r="C129" s="736"/>
      <c r="D129" s="737"/>
      <c r="E129" s="740"/>
      <c r="F129" s="741"/>
      <c r="G129" s="742"/>
      <c r="H129" s="754"/>
      <c r="I129" s="755"/>
      <c r="J129" s="755"/>
      <c r="K129" s="755"/>
      <c r="L129" s="755"/>
      <c r="M129" s="755"/>
      <c r="N129" s="755"/>
      <c r="O129" s="756"/>
      <c r="P129" s="746"/>
      <c r="Q129" s="748" t="s">
        <v>67</v>
      </c>
      <c r="R129" s="92"/>
    </row>
    <row r="130" spans="1:18" ht="15.75" customHeight="1">
      <c r="A130" s="761"/>
      <c r="B130" s="735"/>
      <c r="C130" s="738"/>
      <c r="D130" s="739"/>
      <c r="E130" s="743"/>
      <c r="F130" s="744"/>
      <c r="G130" s="745"/>
      <c r="H130" s="757"/>
      <c r="I130" s="758"/>
      <c r="J130" s="758"/>
      <c r="K130" s="758"/>
      <c r="L130" s="758"/>
      <c r="M130" s="758"/>
      <c r="N130" s="758"/>
      <c r="O130" s="759"/>
      <c r="P130" s="747"/>
      <c r="Q130" s="749"/>
      <c r="R130" s="92"/>
    </row>
    <row r="131" spans="1:18" ht="15.75" customHeight="1">
      <c r="A131" s="762">
        <v>50</v>
      </c>
      <c r="B131" s="734" t="str">
        <f t="shared" ref="B131" si="25">B129</f>
        <v>R5</v>
      </c>
      <c r="C131" s="736"/>
      <c r="D131" s="737"/>
      <c r="E131" s="740"/>
      <c r="F131" s="741"/>
      <c r="G131" s="742"/>
      <c r="H131" s="754"/>
      <c r="I131" s="755"/>
      <c r="J131" s="755"/>
      <c r="K131" s="755"/>
      <c r="L131" s="755"/>
      <c r="M131" s="755"/>
      <c r="N131" s="755"/>
      <c r="O131" s="756"/>
      <c r="P131" s="746"/>
      <c r="Q131" s="748" t="s">
        <v>67</v>
      </c>
      <c r="R131" s="92"/>
    </row>
    <row r="132" spans="1:18" ht="15.75" customHeight="1">
      <c r="A132" s="762"/>
      <c r="B132" s="735"/>
      <c r="C132" s="738"/>
      <c r="D132" s="739"/>
      <c r="E132" s="743"/>
      <c r="F132" s="744"/>
      <c r="G132" s="745"/>
      <c r="H132" s="757"/>
      <c r="I132" s="758"/>
      <c r="J132" s="758"/>
      <c r="K132" s="758"/>
      <c r="L132" s="758"/>
      <c r="M132" s="758"/>
      <c r="N132" s="758"/>
      <c r="O132" s="759"/>
      <c r="P132" s="747"/>
      <c r="Q132" s="749"/>
      <c r="R132" s="92"/>
    </row>
    <row r="133" spans="1:18" ht="15.75" customHeight="1">
      <c r="A133" s="760">
        <v>51</v>
      </c>
      <c r="B133" s="734" t="str">
        <f t="shared" ref="B133" si="26">B131</f>
        <v>R5</v>
      </c>
      <c r="C133" s="736"/>
      <c r="D133" s="737"/>
      <c r="E133" s="740"/>
      <c r="F133" s="741"/>
      <c r="G133" s="742"/>
      <c r="H133" s="754"/>
      <c r="I133" s="755"/>
      <c r="J133" s="755"/>
      <c r="K133" s="755"/>
      <c r="L133" s="755"/>
      <c r="M133" s="755"/>
      <c r="N133" s="755"/>
      <c r="O133" s="756"/>
      <c r="P133" s="746"/>
      <c r="Q133" s="748" t="s">
        <v>67</v>
      </c>
      <c r="R133" s="92"/>
    </row>
    <row r="134" spans="1:18" ht="15.75" customHeight="1">
      <c r="A134" s="761"/>
      <c r="B134" s="735"/>
      <c r="C134" s="738"/>
      <c r="D134" s="739"/>
      <c r="E134" s="743"/>
      <c r="F134" s="744"/>
      <c r="G134" s="745"/>
      <c r="H134" s="757"/>
      <c r="I134" s="758"/>
      <c r="J134" s="758"/>
      <c r="K134" s="758"/>
      <c r="L134" s="758"/>
      <c r="M134" s="758"/>
      <c r="N134" s="758"/>
      <c r="O134" s="759"/>
      <c r="P134" s="747"/>
      <c r="Q134" s="749"/>
      <c r="R134" s="92"/>
    </row>
    <row r="135" spans="1:18" ht="15.75" customHeight="1">
      <c r="A135" s="762">
        <v>52</v>
      </c>
      <c r="B135" s="734" t="str">
        <f t="shared" ref="B135" si="27">B133</f>
        <v>R5</v>
      </c>
      <c r="C135" s="736"/>
      <c r="D135" s="737"/>
      <c r="E135" s="740"/>
      <c r="F135" s="741"/>
      <c r="G135" s="742"/>
      <c r="H135" s="754"/>
      <c r="I135" s="755"/>
      <c r="J135" s="755"/>
      <c r="K135" s="755"/>
      <c r="L135" s="755"/>
      <c r="M135" s="755"/>
      <c r="N135" s="755"/>
      <c r="O135" s="756"/>
      <c r="P135" s="746"/>
      <c r="Q135" s="748" t="s">
        <v>67</v>
      </c>
      <c r="R135" s="92"/>
    </row>
    <row r="136" spans="1:18" ht="15.75" customHeight="1">
      <c r="A136" s="762"/>
      <c r="B136" s="735"/>
      <c r="C136" s="738"/>
      <c r="D136" s="739"/>
      <c r="E136" s="743"/>
      <c r="F136" s="744"/>
      <c r="G136" s="745"/>
      <c r="H136" s="757"/>
      <c r="I136" s="758"/>
      <c r="J136" s="758"/>
      <c r="K136" s="758"/>
      <c r="L136" s="758"/>
      <c r="M136" s="758"/>
      <c r="N136" s="758"/>
      <c r="O136" s="759"/>
      <c r="P136" s="747"/>
      <c r="Q136" s="749"/>
      <c r="R136" s="92"/>
    </row>
    <row r="137" spans="1:18" ht="15.75" customHeight="1">
      <c r="A137" s="760">
        <v>53</v>
      </c>
      <c r="B137" s="734" t="str">
        <f t="shared" ref="B137" si="28">B135</f>
        <v>R5</v>
      </c>
      <c r="C137" s="736"/>
      <c r="D137" s="737"/>
      <c r="E137" s="740"/>
      <c r="F137" s="741"/>
      <c r="G137" s="742"/>
      <c r="H137" s="754"/>
      <c r="I137" s="755"/>
      <c r="J137" s="755"/>
      <c r="K137" s="755"/>
      <c r="L137" s="755"/>
      <c r="M137" s="755"/>
      <c r="N137" s="755"/>
      <c r="O137" s="756"/>
      <c r="P137" s="746"/>
      <c r="Q137" s="748" t="s">
        <v>67</v>
      </c>
      <c r="R137" s="92"/>
    </row>
    <row r="138" spans="1:18" ht="15.75" customHeight="1">
      <c r="A138" s="761"/>
      <c r="B138" s="735"/>
      <c r="C138" s="738"/>
      <c r="D138" s="739"/>
      <c r="E138" s="743"/>
      <c r="F138" s="744"/>
      <c r="G138" s="745"/>
      <c r="H138" s="757"/>
      <c r="I138" s="758"/>
      <c r="J138" s="758"/>
      <c r="K138" s="758"/>
      <c r="L138" s="758"/>
      <c r="M138" s="758"/>
      <c r="N138" s="758"/>
      <c r="O138" s="759"/>
      <c r="P138" s="747"/>
      <c r="Q138" s="749"/>
      <c r="R138" s="92"/>
    </row>
    <row r="139" spans="1:18" ht="15.75" customHeight="1">
      <c r="A139" s="762">
        <v>54</v>
      </c>
      <c r="B139" s="734" t="str">
        <f t="shared" ref="B139" si="29">B137</f>
        <v>R5</v>
      </c>
      <c r="C139" s="736"/>
      <c r="D139" s="737"/>
      <c r="E139" s="740"/>
      <c r="F139" s="741"/>
      <c r="G139" s="742"/>
      <c r="H139" s="754"/>
      <c r="I139" s="755"/>
      <c r="J139" s="755"/>
      <c r="K139" s="755"/>
      <c r="L139" s="755"/>
      <c r="M139" s="755"/>
      <c r="N139" s="755"/>
      <c r="O139" s="756"/>
      <c r="P139" s="746"/>
      <c r="Q139" s="748" t="s">
        <v>67</v>
      </c>
      <c r="R139" s="92"/>
    </row>
    <row r="140" spans="1:18" ht="15.75" customHeight="1">
      <c r="A140" s="762"/>
      <c r="B140" s="735"/>
      <c r="C140" s="738"/>
      <c r="D140" s="739"/>
      <c r="E140" s="743"/>
      <c r="F140" s="744"/>
      <c r="G140" s="745"/>
      <c r="H140" s="757"/>
      <c r="I140" s="758"/>
      <c r="J140" s="758"/>
      <c r="K140" s="758"/>
      <c r="L140" s="758"/>
      <c r="M140" s="758"/>
      <c r="N140" s="758"/>
      <c r="O140" s="759"/>
      <c r="P140" s="747"/>
      <c r="Q140" s="749"/>
      <c r="R140" s="92"/>
    </row>
    <row r="141" spans="1:18" ht="15.75" customHeight="1">
      <c r="A141" s="760">
        <v>55</v>
      </c>
      <c r="B141" s="734" t="str">
        <f t="shared" ref="B141" si="30">B139</f>
        <v>R5</v>
      </c>
      <c r="C141" s="736"/>
      <c r="D141" s="737"/>
      <c r="E141" s="740"/>
      <c r="F141" s="741"/>
      <c r="G141" s="742"/>
      <c r="H141" s="754"/>
      <c r="I141" s="755"/>
      <c r="J141" s="755"/>
      <c r="K141" s="755"/>
      <c r="L141" s="755"/>
      <c r="M141" s="755"/>
      <c r="N141" s="755"/>
      <c r="O141" s="756"/>
      <c r="P141" s="746"/>
      <c r="Q141" s="748" t="s">
        <v>67</v>
      </c>
      <c r="R141" s="92"/>
    </row>
    <row r="142" spans="1:18" ht="15.75" customHeight="1">
      <c r="A142" s="761"/>
      <c r="B142" s="735"/>
      <c r="C142" s="738"/>
      <c r="D142" s="739"/>
      <c r="E142" s="743"/>
      <c r="F142" s="744"/>
      <c r="G142" s="745"/>
      <c r="H142" s="757"/>
      <c r="I142" s="758"/>
      <c r="J142" s="758"/>
      <c r="K142" s="758"/>
      <c r="L142" s="758"/>
      <c r="M142" s="758"/>
      <c r="N142" s="758"/>
      <c r="O142" s="759"/>
      <c r="P142" s="747"/>
      <c r="Q142" s="749"/>
      <c r="R142" s="92"/>
    </row>
    <row r="143" spans="1:18" ht="15.75" customHeight="1">
      <c r="A143" s="762">
        <v>56</v>
      </c>
      <c r="B143" s="734" t="str">
        <f t="shared" ref="B143" si="31">B141</f>
        <v>R5</v>
      </c>
      <c r="C143" s="736"/>
      <c r="D143" s="737"/>
      <c r="E143" s="740"/>
      <c r="F143" s="741"/>
      <c r="G143" s="742"/>
      <c r="H143" s="754"/>
      <c r="I143" s="755"/>
      <c r="J143" s="755"/>
      <c r="K143" s="755"/>
      <c r="L143" s="755"/>
      <c r="M143" s="755"/>
      <c r="N143" s="755"/>
      <c r="O143" s="756"/>
      <c r="P143" s="746"/>
      <c r="Q143" s="748" t="s">
        <v>67</v>
      </c>
      <c r="R143" s="92"/>
    </row>
    <row r="144" spans="1:18" ht="15.75" customHeight="1">
      <c r="A144" s="762"/>
      <c r="B144" s="735"/>
      <c r="C144" s="738"/>
      <c r="D144" s="739"/>
      <c r="E144" s="743"/>
      <c r="F144" s="744"/>
      <c r="G144" s="745"/>
      <c r="H144" s="757"/>
      <c r="I144" s="758"/>
      <c r="J144" s="758"/>
      <c r="K144" s="758"/>
      <c r="L144" s="758"/>
      <c r="M144" s="758"/>
      <c r="N144" s="758"/>
      <c r="O144" s="759"/>
      <c r="P144" s="747"/>
      <c r="Q144" s="749"/>
      <c r="R144" s="92"/>
    </row>
    <row r="145" spans="1:18" ht="15.75" customHeight="1">
      <c r="A145" s="760">
        <v>57</v>
      </c>
      <c r="B145" s="734" t="str">
        <f t="shared" ref="B145" si="32">B143</f>
        <v>R5</v>
      </c>
      <c r="C145" s="736"/>
      <c r="D145" s="737"/>
      <c r="E145" s="740"/>
      <c r="F145" s="741"/>
      <c r="G145" s="742"/>
      <c r="H145" s="754"/>
      <c r="I145" s="755"/>
      <c r="J145" s="755"/>
      <c r="K145" s="755"/>
      <c r="L145" s="755"/>
      <c r="M145" s="755"/>
      <c r="N145" s="755"/>
      <c r="O145" s="756"/>
      <c r="P145" s="746"/>
      <c r="Q145" s="748" t="s">
        <v>67</v>
      </c>
      <c r="R145" s="92"/>
    </row>
    <row r="146" spans="1:18" ht="15.75" customHeight="1">
      <c r="A146" s="761"/>
      <c r="B146" s="735"/>
      <c r="C146" s="738"/>
      <c r="D146" s="739"/>
      <c r="E146" s="743"/>
      <c r="F146" s="744"/>
      <c r="G146" s="745"/>
      <c r="H146" s="757"/>
      <c r="I146" s="758"/>
      <c r="J146" s="758"/>
      <c r="K146" s="758"/>
      <c r="L146" s="758"/>
      <c r="M146" s="758"/>
      <c r="N146" s="758"/>
      <c r="O146" s="759"/>
      <c r="P146" s="747"/>
      <c r="Q146" s="749"/>
      <c r="R146" s="92"/>
    </row>
    <row r="147" spans="1:18" ht="15.75" customHeight="1">
      <c r="A147" s="762">
        <v>58</v>
      </c>
      <c r="B147" s="734" t="str">
        <f t="shared" ref="B147" si="33">B145</f>
        <v>R5</v>
      </c>
      <c r="C147" s="736"/>
      <c r="D147" s="737"/>
      <c r="E147" s="740"/>
      <c r="F147" s="741"/>
      <c r="G147" s="742"/>
      <c r="H147" s="754"/>
      <c r="I147" s="755"/>
      <c r="J147" s="755"/>
      <c r="K147" s="755"/>
      <c r="L147" s="755"/>
      <c r="M147" s="755"/>
      <c r="N147" s="755"/>
      <c r="O147" s="756"/>
      <c r="P147" s="746"/>
      <c r="Q147" s="748" t="s">
        <v>67</v>
      </c>
      <c r="R147" s="92"/>
    </row>
    <row r="148" spans="1:18" ht="15.75" customHeight="1">
      <c r="A148" s="762"/>
      <c r="B148" s="735"/>
      <c r="C148" s="738"/>
      <c r="D148" s="739"/>
      <c r="E148" s="743"/>
      <c r="F148" s="744"/>
      <c r="G148" s="745"/>
      <c r="H148" s="757"/>
      <c r="I148" s="758"/>
      <c r="J148" s="758"/>
      <c r="K148" s="758"/>
      <c r="L148" s="758"/>
      <c r="M148" s="758"/>
      <c r="N148" s="758"/>
      <c r="O148" s="759"/>
      <c r="P148" s="747"/>
      <c r="Q148" s="749"/>
      <c r="R148" s="92"/>
    </row>
    <row r="149" spans="1:18" ht="15.75" customHeight="1">
      <c r="A149" s="760">
        <v>59</v>
      </c>
      <c r="B149" s="734" t="str">
        <f t="shared" ref="B149" si="34">B147</f>
        <v>R5</v>
      </c>
      <c r="C149" s="736"/>
      <c r="D149" s="737"/>
      <c r="E149" s="740"/>
      <c r="F149" s="741"/>
      <c r="G149" s="742"/>
      <c r="H149" s="754"/>
      <c r="I149" s="755"/>
      <c r="J149" s="755"/>
      <c r="K149" s="755"/>
      <c r="L149" s="755"/>
      <c r="M149" s="755"/>
      <c r="N149" s="755"/>
      <c r="O149" s="756"/>
      <c r="P149" s="746"/>
      <c r="Q149" s="748" t="s">
        <v>67</v>
      </c>
      <c r="R149" s="92"/>
    </row>
    <row r="150" spans="1:18" ht="15.75" customHeight="1">
      <c r="A150" s="761"/>
      <c r="B150" s="735"/>
      <c r="C150" s="738"/>
      <c r="D150" s="739"/>
      <c r="E150" s="743"/>
      <c r="F150" s="744"/>
      <c r="G150" s="745"/>
      <c r="H150" s="757"/>
      <c r="I150" s="758"/>
      <c r="J150" s="758"/>
      <c r="K150" s="758"/>
      <c r="L150" s="758"/>
      <c r="M150" s="758"/>
      <c r="N150" s="758"/>
      <c r="O150" s="759"/>
      <c r="P150" s="747"/>
      <c r="Q150" s="749"/>
      <c r="R150" s="92"/>
    </row>
    <row r="151" spans="1:18" ht="15.75" customHeight="1">
      <c r="A151" s="684">
        <v>60</v>
      </c>
      <c r="B151" s="734" t="str">
        <f t="shared" ref="B151" si="35">B149</f>
        <v>R5</v>
      </c>
      <c r="C151" s="736"/>
      <c r="D151" s="737"/>
      <c r="E151" s="740"/>
      <c r="F151" s="741"/>
      <c r="G151" s="742"/>
      <c r="H151" s="754"/>
      <c r="I151" s="755"/>
      <c r="J151" s="755"/>
      <c r="K151" s="755"/>
      <c r="L151" s="755"/>
      <c r="M151" s="755"/>
      <c r="N151" s="755"/>
      <c r="O151" s="756"/>
      <c r="P151" s="746"/>
      <c r="Q151" s="748" t="s">
        <v>67</v>
      </c>
      <c r="R151" s="92"/>
    </row>
    <row r="152" spans="1:18" ht="15.75" customHeight="1">
      <c r="A152" s="682"/>
      <c r="B152" s="735"/>
      <c r="C152" s="738"/>
      <c r="D152" s="739"/>
      <c r="E152" s="743"/>
      <c r="F152" s="744"/>
      <c r="G152" s="745"/>
      <c r="H152" s="757"/>
      <c r="I152" s="758"/>
      <c r="J152" s="758"/>
      <c r="K152" s="758"/>
      <c r="L152" s="758"/>
      <c r="M152" s="758"/>
      <c r="N152" s="758"/>
      <c r="O152" s="759"/>
      <c r="P152" s="747"/>
      <c r="Q152" s="749"/>
      <c r="R152" s="92"/>
    </row>
    <row r="153" spans="1:18" ht="15.75" customHeight="1">
      <c r="A153" s="130" t="s">
        <v>27</v>
      </c>
      <c r="B153" s="752" t="s">
        <v>307</v>
      </c>
      <c r="C153" s="753"/>
      <c r="D153" s="753"/>
      <c r="E153" s="753"/>
      <c r="F153" s="753"/>
      <c r="G153" s="753"/>
      <c r="H153" s="753"/>
      <c r="I153" s="753"/>
      <c r="J153" s="753"/>
      <c r="K153" s="753"/>
      <c r="L153" s="753"/>
      <c r="M153" s="753"/>
      <c r="N153" s="753"/>
      <c r="O153" s="753"/>
      <c r="P153" s="753"/>
      <c r="Q153" s="156"/>
      <c r="R153" s="92"/>
    </row>
    <row r="154" spans="1:18" ht="15.75" customHeight="1">
      <c r="A154" s="130" t="s">
        <v>28</v>
      </c>
      <c r="B154" s="732" t="s">
        <v>475</v>
      </c>
      <c r="C154" s="732"/>
      <c r="D154" s="732"/>
      <c r="E154" s="732"/>
      <c r="F154" s="732"/>
      <c r="G154" s="732"/>
      <c r="H154" s="732"/>
      <c r="I154" s="732"/>
      <c r="J154" s="732"/>
      <c r="K154" s="732"/>
      <c r="L154" s="732"/>
      <c r="M154" s="732"/>
      <c r="N154" s="732"/>
      <c r="O154" s="732"/>
      <c r="P154" s="732"/>
      <c r="Q154" s="732"/>
      <c r="R154" s="92"/>
    </row>
    <row r="155" spans="1:18" ht="15.75" customHeight="1">
      <c r="A155" s="130"/>
      <c r="B155" s="732"/>
      <c r="C155" s="732"/>
      <c r="D155" s="732"/>
      <c r="E155" s="732"/>
      <c r="F155" s="732"/>
      <c r="G155" s="732"/>
      <c r="H155" s="732"/>
      <c r="I155" s="732"/>
      <c r="J155" s="732"/>
      <c r="K155" s="732"/>
      <c r="L155" s="732"/>
      <c r="M155" s="732"/>
      <c r="N155" s="732"/>
      <c r="O155" s="732"/>
      <c r="P155" s="732"/>
      <c r="Q155" s="732"/>
      <c r="R155" s="92"/>
    </row>
    <row r="156" spans="1:18" ht="15.75" customHeight="1">
      <c r="B156" s="427"/>
      <c r="C156" s="427"/>
      <c r="D156" s="427"/>
      <c r="E156" s="427"/>
      <c r="F156" s="427"/>
      <c r="G156" s="427"/>
      <c r="H156" s="427"/>
      <c r="I156" s="427"/>
      <c r="J156" s="427"/>
      <c r="K156" s="427"/>
      <c r="L156" s="427"/>
      <c r="M156" s="427"/>
      <c r="N156" s="427"/>
      <c r="O156" s="427"/>
      <c r="P156" s="427"/>
      <c r="Q156" s="427"/>
      <c r="R156" s="92"/>
    </row>
    <row r="157" spans="1:18" s="214" customFormat="1">
      <c r="A157" s="96"/>
      <c r="B157" s="96"/>
      <c r="C157" s="96"/>
      <c r="D157" s="96"/>
      <c r="E157" s="96"/>
      <c r="F157" s="96"/>
      <c r="G157" s="96"/>
      <c r="H157" s="96"/>
      <c r="I157" s="96"/>
      <c r="J157" s="96"/>
      <c r="K157" s="96"/>
      <c r="L157" s="96"/>
      <c r="M157" s="96"/>
      <c r="N157" s="96"/>
      <c r="O157" s="96"/>
      <c r="P157" s="96"/>
      <c r="Q157" s="96"/>
      <c r="R157" s="218"/>
    </row>
    <row r="158" spans="1:18" s="214" customFormat="1">
      <c r="A158" s="96"/>
      <c r="B158" s="96"/>
      <c r="C158" s="96"/>
      <c r="D158" s="96"/>
      <c r="E158" s="96"/>
      <c r="F158" s="96"/>
      <c r="G158" s="96"/>
      <c r="H158" s="96"/>
      <c r="I158" s="96"/>
      <c r="J158" s="96"/>
      <c r="K158" s="96"/>
      <c r="L158" s="96"/>
      <c r="M158" s="96"/>
      <c r="N158" s="96"/>
      <c r="O158" s="96"/>
      <c r="P158" s="96"/>
      <c r="Q158" s="96"/>
      <c r="R158" s="218"/>
    </row>
    <row r="159" spans="1:18" ht="15.75" customHeight="1"/>
  </sheetData>
  <mergeCells count="519">
    <mergeCell ref="A1:F1"/>
    <mergeCell ref="A2:E2"/>
    <mergeCell ref="A53:F53"/>
    <mergeCell ref="A54:E54"/>
    <mergeCell ref="A105:F105"/>
    <mergeCell ref="A106:E106"/>
    <mergeCell ref="A3:Q3"/>
    <mergeCell ref="C7:D8"/>
    <mergeCell ref="E7:G7"/>
    <mergeCell ref="H7:O8"/>
    <mergeCell ref="P7:Q7"/>
    <mergeCell ref="E8:G8"/>
    <mergeCell ref="P8:Q8"/>
    <mergeCell ref="H4:J4"/>
    <mergeCell ref="Q9:Q10"/>
    <mergeCell ref="E10:G10"/>
    <mergeCell ref="A11:A12"/>
    <mergeCell ref="B11:B12"/>
    <mergeCell ref="C11:D12"/>
    <mergeCell ref="E11:G11"/>
    <mergeCell ref="H11:O12"/>
    <mergeCell ref="P11:P12"/>
    <mergeCell ref="Q11:Q12"/>
    <mergeCell ref="E12:G12"/>
    <mergeCell ref="A9:A10"/>
    <mergeCell ref="B9:B10"/>
    <mergeCell ref="C9:D10"/>
    <mergeCell ref="E9:G9"/>
    <mergeCell ref="H9:O10"/>
    <mergeCell ref="P9:P10"/>
    <mergeCell ref="Q13:Q14"/>
    <mergeCell ref="E14:G14"/>
    <mergeCell ref="A15:A16"/>
    <mergeCell ref="B15:B16"/>
    <mergeCell ref="C15:D16"/>
    <mergeCell ref="E15:G15"/>
    <mergeCell ref="H15:O16"/>
    <mergeCell ref="P15:P16"/>
    <mergeCell ref="Q15:Q16"/>
    <mergeCell ref="E16:G16"/>
    <mergeCell ref="A13:A14"/>
    <mergeCell ref="B13:B14"/>
    <mergeCell ref="C13:D14"/>
    <mergeCell ref="E13:G13"/>
    <mergeCell ref="H13:O14"/>
    <mergeCell ref="P13:P14"/>
    <mergeCell ref="Q17:Q18"/>
    <mergeCell ref="E18:G18"/>
    <mergeCell ref="A19:A20"/>
    <mergeCell ref="B19:B20"/>
    <mergeCell ref="C19:D20"/>
    <mergeCell ref="E19:G19"/>
    <mergeCell ref="H19:O20"/>
    <mergeCell ref="P19:P20"/>
    <mergeCell ref="Q19:Q20"/>
    <mergeCell ref="E20:G20"/>
    <mergeCell ref="A17:A18"/>
    <mergeCell ref="B17:B18"/>
    <mergeCell ref="C17:D18"/>
    <mergeCell ref="E17:G17"/>
    <mergeCell ref="H17:O18"/>
    <mergeCell ref="P17:P18"/>
    <mergeCell ref="Q21:Q22"/>
    <mergeCell ref="E22:G22"/>
    <mergeCell ref="A23:A24"/>
    <mergeCell ref="B23:B24"/>
    <mergeCell ref="C23:D24"/>
    <mergeCell ref="E23:G23"/>
    <mergeCell ref="H23:O24"/>
    <mergeCell ref="P23:P24"/>
    <mergeCell ref="Q23:Q24"/>
    <mergeCell ref="E24:G24"/>
    <mergeCell ref="A21:A22"/>
    <mergeCell ref="B21:B22"/>
    <mergeCell ref="C21:D22"/>
    <mergeCell ref="E21:G21"/>
    <mergeCell ref="H21:O22"/>
    <mergeCell ref="P21:P22"/>
    <mergeCell ref="Q25:Q26"/>
    <mergeCell ref="E26:G26"/>
    <mergeCell ref="A27:A28"/>
    <mergeCell ref="B27:B28"/>
    <mergeCell ref="C27:D28"/>
    <mergeCell ref="E27:G27"/>
    <mergeCell ref="H27:O28"/>
    <mergeCell ref="P27:P28"/>
    <mergeCell ref="Q27:Q28"/>
    <mergeCell ref="E28:G28"/>
    <mergeCell ref="A25:A26"/>
    <mergeCell ref="B25:B26"/>
    <mergeCell ref="C25:D26"/>
    <mergeCell ref="E25:G25"/>
    <mergeCell ref="H25:O26"/>
    <mergeCell ref="P25:P26"/>
    <mergeCell ref="Q29:Q30"/>
    <mergeCell ref="E30:G30"/>
    <mergeCell ref="A31:A32"/>
    <mergeCell ref="B31:B32"/>
    <mergeCell ref="C31:D32"/>
    <mergeCell ref="E31:G31"/>
    <mergeCell ref="H31:O32"/>
    <mergeCell ref="P31:P32"/>
    <mergeCell ref="Q31:Q32"/>
    <mergeCell ref="E32:G32"/>
    <mergeCell ref="A29:A30"/>
    <mergeCell ref="B29:B30"/>
    <mergeCell ref="C29:D30"/>
    <mergeCell ref="E29:G29"/>
    <mergeCell ref="H29:O30"/>
    <mergeCell ref="P29:P30"/>
    <mergeCell ref="Q33:Q34"/>
    <mergeCell ref="E34:G34"/>
    <mergeCell ref="A35:A36"/>
    <mergeCell ref="B35:B36"/>
    <mergeCell ref="C35:D36"/>
    <mergeCell ref="E35:G35"/>
    <mergeCell ref="H35:O36"/>
    <mergeCell ref="P35:P36"/>
    <mergeCell ref="Q35:Q36"/>
    <mergeCell ref="E36:G36"/>
    <mergeCell ref="A33:A34"/>
    <mergeCell ref="B33:B34"/>
    <mergeCell ref="C33:D34"/>
    <mergeCell ref="E33:G33"/>
    <mergeCell ref="H33:O34"/>
    <mergeCell ref="P33:P34"/>
    <mergeCell ref="Q37:Q38"/>
    <mergeCell ref="E38:G38"/>
    <mergeCell ref="A39:A40"/>
    <mergeCell ref="B39:B40"/>
    <mergeCell ref="C39:D40"/>
    <mergeCell ref="E39:G39"/>
    <mergeCell ref="H39:O40"/>
    <mergeCell ref="P39:P40"/>
    <mergeCell ref="Q39:Q40"/>
    <mergeCell ref="E40:G40"/>
    <mergeCell ref="A37:A38"/>
    <mergeCell ref="B37:B38"/>
    <mergeCell ref="C37:D38"/>
    <mergeCell ref="E37:G37"/>
    <mergeCell ref="H37:O38"/>
    <mergeCell ref="P37:P38"/>
    <mergeCell ref="Q41:Q42"/>
    <mergeCell ref="E42:G42"/>
    <mergeCell ref="A43:A44"/>
    <mergeCell ref="B43:B44"/>
    <mergeCell ref="C43:D44"/>
    <mergeCell ref="E43:G43"/>
    <mergeCell ref="H43:O44"/>
    <mergeCell ref="P43:P44"/>
    <mergeCell ref="Q43:Q44"/>
    <mergeCell ref="E44:G44"/>
    <mergeCell ref="A41:A42"/>
    <mergeCell ref="B41:B42"/>
    <mergeCell ref="C41:D42"/>
    <mergeCell ref="E41:G41"/>
    <mergeCell ref="H41:O42"/>
    <mergeCell ref="P41:P42"/>
    <mergeCell ref="Q45:Q46"/>
    <mergeCell ref="E46:G46"/>
    <mergeCell ref="A47:A48"/>
    <mergeCell ref="B47:B48"/>
    <mergeCell ref="C47:D48"/>
    <mergeCell ref="E47:G47"/>
    <mergeCell ref="H47:O48"/>
    <mergeCell ref="P47:P48"/>
    <mergeCell ref="Q47:Q48"/>
    <mergeCell ref="E48:G48"/>
    <mergeCell ref="A45:A46"/>
    <mergeCell ref="B45:B46"/>
    <mergeCell ref="C45:D46"/>
    <mergeCell ref="E45:G45"/>
    <mergeCell ref="H45:O46"/>
    <mergeCell ref="P45:P46"/>
    <mergeCell ref="B49:P49"/>
    <mergeCell ref="A55:Q55"/>
    <mergeCell ref="C59:D60"/>
    <mergeCell ref="E59:G59"/>
    <mergeCell ref="H59:O60"/>
    <mergeCell ref="P59:Q59"/>
    <mergeCell ref="E60:G60"/>
    <mergeCell ref="P60:Q60"/>
    <mergeCell ref="H56:J56"/>
    <mergeCell ref="B50:Q51"/>
    <mergeCell ref="A61:A62"/>
    <mergeCell ref="B61:B62"/>
    <mergeCell ref="C61:D62"/>
    <mergeCell ref="E61:G61"/>
    <mergeCell ref="H61:O62"/>
    <mergeCell ref="P61:P62"/>
    <mergeCell ref="Q61:Q62"/>
    <mergeCell ref="E62:G62"/>
    <mergeCell ref="Q63:Q64"/>
    <mergeCell ref="E64:G64"/>
    <mergeCell ref="A65:A66"/>
    <mergeCell ref="B65:B66"/>
    <mergeCell ref="C65:D66"/>
    <mergeCell ref="E65:G65"/>
    <mergeCell ref="H65:O66"/>
    <mergeCell ref="P65:P66"/>
    <mergeCell ref="Q65:Q66"/>
    <mergeCell ref="E66:G66"/>
    <mergeCell ref="A63:A64"/>
    <mergeCell ref="B63:B64"/>
    <mergeCell ref="C63:D64"/>
    <mergeCell ref="E63:G63"/>
    <mergeCell ref="H63:O64"/>
    <mergeCell ref="P63:P64"/>
    <mergeCell ref="Q67:Q68"/>
    <mergeCell ref="E68:G68"/>
    <mergeCell ref="A69:A70"/>
    <mergeCell ref="B69:B70"/>
    <mergeCell ref="C69:D70"/>
    <mergeCell ref="E69:G69"/>
    <mergeCell ref="H69:O70"/>
    <mergeCell ref="P69:P70"/>
    <mergeCell ref="Q69:Q70"/>
    <mergeCell ref="E70:G70"/>
    <mergeCell ref="A67:A68"/>
    <mergeCell ref="B67:B68"/>
    <mergeCell ref="C67:D68"/>
    <mergeCell ref="E67:G67"/>
    <mergeCell ref="H67:O68"/>
    <mergeCell ref="P67:P68"/>
    <mergeCell ref="Q71:Q72"/>
    <mergeCell ref="E72:G72"/>
    <mergeCell ref="A73:A74"/>
    <mergeCell ref="B73:B74"/>
    <mergeCell ref="C73:D74"/>
    <mergeCell ref="E73:G73"/>
    <mergeCell ref="H73:O74"/>
    <mergeCell ref="P73:P74"/>
    <mergeCell ref="Q73:Q74"/>
    <mergeCell ref="E74:G74"/>
    <mergeCell ref="A71:A72"/>
    <mergeCell ref="B71:B72"/>
    <mergeCell ref="C71:D72"/>
    <mergeCell ref="E71:G71"/>
    <mergeCell ref="H71:O72"/>
    <mergeCell ref="P71:P72"/>
    <mergeCell ref="Q75:Q76"/>
    <mergeCell ref="E76:G76"/>
    <mergeCell ref="A77:A78"/>
    <mergeCell ref="B77:B78"/>
    <mergeCell ref="C77:D78"/>
    <mergeCell ref="E77:G77"/>
    <mergeCell ref="H77:O78"/>
    <mergeCell ref="P77:P78"/>
    <mergeCell ref="Q77:Q78"/>
    <mergeCell ref="E78:G78"/>
    <mergeCell ref="A75:A76"/>
    <mergeCell ref="B75:B76"/>
    <mergeCell ref="C75:D76"/>
    <mergeCell ref="E75:G75"/>
    <mergeCell ref="H75:O76"/>
    <mergeCell ref="P75:P76"/>
    <mergeCell ref="Q79:Q80"/>
    <mergeCell ref="E80:G80"/>
    <mergeCell ref="A81:A82"/>
    <mergeCell ref="B81:B82"/>
    <mergeCell ref="C81:D82"/>
    <mergeCell ref="E81:G81"/>
    <mergeCell ref="H81:O82"/>
    <mergeCell ref="P81:P82"/>
    <mergeCell ref="Q81:Q82"/>
    <mergeCell ref="E82:G82"/>
    <mergeCell ref="A79:A80"/>
    <mergeCell ref="B79:B80"/>
    <mergeCell ref="C79:D80"/>
    <mergeCell ref="E79:G79"/>
    <mergeCell ref="H79:O80"/>
    <mergeCell ref="P79:P80"/>
    <mergeCell ref="Q83:Q84"/>
    <mergeCell ref="E84:G84"/>
    <mergeCell ref="A85:A86"/>
    <mergeCell ref="B85:B86"/>
    <mergeCell ref="C85:D86"/>
    <mergeCell ref="E85:G85"/>
    <mergeCell ref="H85:O86"/>
    <mergeCell ref="P85:P86"/>
    <mergeCell ref="Q85:Q86"/>
    <mergeCell ref="E86:G86"/>
    <mergeCell ref="A83:A84"/>
    <mergeCell ref="B83:B84"/>
    <mergeCell ref="C83:D84"/>
    <mergeCell ref="E83:G83"/>
    <mergeCell ref="H83:O84"/>
    <mergeCell ref="P83:P84"/>
    <mergeCell ref="Q87:Q88"/>
    <mergeCell ref="E88:G88"/>
    <mergeCell ref="A89:A90"/>
    <mergeCell ref="B89:B90"/>
    <mergeCell ref="C89:D90"/>
    <mergeCell ref="E89:G89"/>
    <mergeCell ref="H89:O90"/>
    <mergeCell ref="P89:P90"/>
    <mergeCell ref="Q89:Q90"/>
    <mergeCell ref="E90:G90"/>
    <mergeCell ref="A87:A88"/>
    <mergeCell ref="B87:B88"/>
    <mergeCell ref="C87:D88"/>
    <mergeCell ref="E87:G87"/>
    <mergeCell ref="H87:O88"/>
    <mergeCell ref="P87:P88"/>
    <mergeCell ref="Q91:Q92"/>
    <mergeCell ref="E92:G92"/>
    <mergeCell ref="A93:A94"/>
    <mergeCell ref="B93:B94"/>
    <mergeCell ref="C93:D94"/>
    <mergeCell ref="E93:G93"/>
    <mergeCell ref="H93:O94"/>
    <mergeCell ref="P93:P94"/>
    <mergeCell ref="Q93:Q94"/>
    <mergeCell ref="E94:G94"/>
    <mergeCell ref="A91:A92"/>
    <mergeCell ref="B91:B92"/>
    <mergeCell ref="C91:D92"/>
    <mergeCell ref="E91:G91"/>
    <mergeCell ref="H91:O92"/>
    <mergeCell ref="P91:P92"/>
    <mergeCell ref="Q95:Q96"/>
    <mergeCell ref="E96:G96"/>
    <mergeCell ref="A97:A98"/>
    <mergeCell ref="B97:B98"/>
    <mergeCell ref="C97:D98"/>
    <mergeCell ref="E97:G97"/>
    <mergeCell ref="H97:O98"/>
    <mergeCell ref="P97:P98"/>
    <mergeCell ref="Q97:Q98"/>
    <mergeCell ref="E98:G98"/>
    <mergeCell ref="A95:A96"/>
    <mergeCell ref="B95:B96"/>
    <mergeCell ref="C95:D96"/>
    <mergeCell ref="E95:G95"/>
    <mergeCell ref="H95:O96"/>
    <mergeCell ref="P95:P96"/>
    <mergeCell ref="C111:D112"/>
    <mergeCell ref="E111:G111"/>
    <mergeCell ref="H111:O112"/>
    <mergeCell ref="P111:Q111"/>
    <mergeCell ref="E112:G112"/>
    <mergeCell ref="P112:Q112"/>
    <mergeCell ref="Q99:Q100"/>
    <mergeCell ref="E100:G100"/>
    <mergeCell ref="B101:P101"/>
    <mergeCell ref="A107:Q107"/>
    <mergeCell ref="A99:A100"/>
    <mergeCell ref="B99:B100"/>
    <mergeCell ref="C99:D100"/>
    <mergeCell ref="E99:G99"/>
    <mergeCell ref="H99:O100"/>
    <mergeCell ref="P99:P100"/>
    <mergeCell ref="H108:J108"/>
    <mergeCell ref="B102:Q103"/>
    <mergeCell ref="Q113:Q114"/>
    <mergeCell ref="E114:G114"/>
    <mergeCell ref="A115:A116"/>
    <mergeCell ref="B115:B116"/>
    <mergeCell ref="C115:D116"/>
    <mergeCell ref="E115:G115"/>
    <mergeCell ref="H115:O116"/>
    <mergeCell ref="P115:P116"/>
    <mergeCell ref="Q115:Q116"/>
    <mergeCell ref="E116:G116"/>
    <mergeCell ref="A113:A114"/>
    <mergeCell ref="B113:B114"/>
    <mergeCell ref="C113:D114"/>
    <mergeCell ref="E113:G113"/>
    <mergeCell ref="H113:O114"/>
    <mergeCell ref="P113:P114"/>
    <mergeCell ref="Q117:Q118"/>
    <mergeCell ref="E118:G118"/>
    <mergeCell ref="A119:A120"/>
    <mergeCell ref="B119:B120"/>
    <mergeCell ref="C119:D120"/>
    <mergeCell ref="E119:G119"/>
    <mergeCell ref="H119:O120"/>
    <mergeCell ref="P119:P120"/>
    <mergeCell ref="Q119:Q120"/>
    <mergeCell ref="E120:G120"/>
    <mergeCell ref="A117:A118"/>
    <mergeCell ref="B117:B118"/>
    <mergeCell ref="C117:D118"/>
    <mergeCell ref="E117:G117"/>
    <mergeCell ref="H117:O118"/>
    <mergeCell ref="P117:P118"/>
    <mergeCell ref="Q121:Q122"/>
    <mergeCell ref="E122:G122"/>
    <mergeCell ref="A123:A124"/>
    <mergeCell ref="B123:B124"/>
    <mergeCell ref="C123:D124"/>
    <mergeCell ref="E123:G123"/>
    <mergeCell ref="H123:O124"/>
    <mergeCell ref="P123:P124"/>
    <mergeCell ref="Q123:Q124"/>
    <mergeCell ref="E124:G124"/>
    <mergeCell ref="A121:A122"/>
    <mergeCell ref="B121:B122"/>
    <mergeCell ref="C121:D122"/>
    <mergeCell ref="E121:G121"/>
    <mergeCell ref="H121:O122"/>
    <mergeCell ref="P121:P122"/>
    <mergeCell ref="Q125:Q126"/>
    <mergeCell ref="E126:G126"/>
    <mergeCell ref="A127:A128"/>
    <mergeCell ref="B127:B128"/>
    <mergeCell ref="C127:D128"/>
    <mergeCell ref="E127:G127"/>
    <mergeCell ref="H127:O128"/>
    <mergeCell ref="P127:P128"/>
    <mergeCell ref="Q127:Q128"/>
    <mergeCell ref="E128:G128"/>
    <mergeCell ref="A125:A126"/>
    <mergeCell ref="B125:B126"/>
    <mergeCell ref="C125:D126"/>
    <mergeCell ref="E125:G125"/>
    <mergeCell ref="H125:O126"/>
    <mergeCell ref="P125:P126"/>
    <mergeCell ref="Q129:Q130"/>
    <mergeCell ref="E130:G130"/>
    <mergeCell ref="A131:A132"/>
    <mergeCell ref="B131:B132"/>
    <mergeCell ref="C131:D132"/>
    <mergeCell ref="E131:G131"/>
    <mergeCell ref="H131:O132"/>
    <mergeCell ref="P131:P132"/>
    <mergeCell ref="Q131:Q132"/>
    <mergeCell ref="E132:G132"/>
    <mergeCell ref="A129:A130"/>
    <mergeCell ref="B129:B130"/>
    <mergeCell ref="C129:D130"/>
    <mergeCell ref="E129:G129"/>
    <mergeCell ref="H129:O130"/>
    <mergeCell ref="P129:P130"/>
    <mergeCell ref="Q133:Q134"/>
    <mergeCell ref="E134:G134"/>
    <mergeCell ref="A135:A136"/>
    <mergeCell ref="B135:B136"/>
    <mergeCell ref="C135:D136"/>
    <mergeCell ref="E135:G135"/>
    <mergeCell ref="H135:O136"/>
    <mergeCell ref="P135:P136"/>
    <mergeCell ref="Q135:Q136"/>
    <mergeCell ref="E136:G136"/>
    <mergeCell ref="A133:A134"/>
    <mergeCell ref="B133:B134"/>
    <mergeCell ref="C133:D134"/>
    <mergeCell ref="E133:G133"/>
    <mergeCell ref="H133:O134"/>
    <mergeCell ref="P133:P134"/>
    <mergeCell ref="Q137:Q138"/>
    <mergeCell ref="E138:G138"/>
    <mergeCell ref="A139:A140"/>
    <mergeCell ref="B139:B140"/>
    <mergeCell ref="C139:D140"/>
    <mergeCell ref="E139:G139"/>
    <mergeCell ref="H139:O140"/>
    <mergeCell ref="P139:P140"/>
    <mergeCell ref="Q139:Q140"/>
    <mergeCell ref="E140:G140"/>
    <mergeCell ref="A137:A138"/>
    <mergeCell ref="B137:B138"/>
    <mergeCell ref="C137:D138"/>
    <mergeCell ref="E137:G137"/>
    <mergeCell ref="H137:O138"/>
    <mergeCell ref="P137:P138"/>
    <mergeCell ref="Q141:Q142"/>
    <mergeCell ref="E142:G142"/>
    <mergeCell ref="A143:A144"/>
    <mergeCell ref="B143:B144"/>
    <mergeCell ref="C143:D144"/>
    <mergeCell ref="E143:G143"/>
    <mergeCell ref="H143:O144"/>
    <mergeCell ref="P143:P144"/>
    <mergeCell ref="Q143:Q144"/>
    <mergeCell ref="E144:G144"/>
    <mergeCell ref="A141:A142"/>
    <mergeCell ref="B141:B142"/>
    <mergeCell ref="C141:D142"/>
    <mergeCell ref="E141:G141"/>
    <mergeCell ref="H141:O142"/>
    <mergeCell ref="P141:P142"/>
    <mergeCell ref="B147:B148"/>
    <mergeCell ref="C147:D148"/>
    <mergeCell ref="E147:G147"/>
    <mergeCell ref="H147:O148"/>
    <mergeCell ref="P147:P148"/>
    <mergeCell ref="Q147:Q148"/>
    <mergeCell ref="E148:G148"/>
    <mergeCell ref="A145:A146"/>
    <mergeCell ref="B145:B146"/>
    <mergeCell ref="C145:D146"/>
    <mergeCell ref="E145:G145"/>
    <mergeCell ref="H145:O146"/>
    <mergeCell ref="P145:P146"/>
    <mergeCell ref="B154:Q155"/>
    <mergeCell ref="K4:Q4"/>
    <mergeCell ref="K56:Q56"/>
    <mergeCell ref="K108:Q108"/>
    <mergeCell ref="B153:P153"/>
    <mergeCell ref="Q149:Q150"/>
    <mergeCell ref="E150:G150"/>
    <mergeCell ref="A151:A152"/>
    <mergeCell ref="B151:B152"/>
    <mergeCell ref="C151:D152"/>
    <mergeCell ref="E151:G151"/>
    <mergeCell ref="H151:O152"/>
    <mergeCell ref="P151:P152"/>
    <mergeCell ref="Q151:Q152"/>
    <mergeCell ref="E152:G152"/>
    <mergeCell ref="A149:A150"/>
    <mergeCell ref="B149:B150"/>
    <mergeCell ref="C149:D150"/>
    <mergeCell ref="E149:G149"/>
    <mergeCell ref="H149:O150"/>
    <mergeCell ref="P149:P150"/>
    <mergeCell ref="Q145:Q146"/>
    <mergeCell ref="E146:G146"/>
    <mergeCell ref="A147:A148"/>
  </mergeCells>
  <phoneticPr fontId="2"/>
  <printOptions horizontalCentered="1"/>
  <pageMargins left="0.70866141732283472" right="0.70866141732283472" top="0.74803149606299213" bottom="0.55118110236220474" header="0.31496062992125984" footer="0.31496062992125984"/>
  <pageSetup paperSize="9" scale="97" orientation="portrait" blackAndWhite="1" r:id="rId1"/>
  <rowBreaks count="1" manualBreakCount="1">
    <brk id="52" max="16"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FF"/>
  </sheetPr>
  <dimension ref="A1:T159"/>
  <sheetViews>
    <sheetView view="pageBreakPreview" topLeftCell="A13" zoomScaleNormal="100" zoomScaleSheetLayoutView="100" workbookViewId="0">
      <selection activeCell="U18" sqref="U18"/>
    </sheetView>
  </sheetViews>
  <sheetFormatPr defaultColWidth="9" defaultRowHeight="13.5"/>
  <cols>
    <col min="1" max="17" width="5.125" style="484" customWidth="1"/>
    <col min="18" max="18" width="5.125" style="95" customWidth="1"/>
    <col min="19" max="16384" width="9" style="484"/>
  </cols>
  <sheetData>
    <row r="1" spans="1:20" ht="15.75" customHeight="1">
      <c r="A1" s="671" t="str">
        <f>CONCATENATE("（様式-",INDEX(発注者入力シート!$B$20:$G$24,MATCH(発注者入力シート!L6,発注者入力シート!$C$20:$C$24,0),4),"-２）")</f>
        <v>（様式-２-２）</v>
      </c>
      <c r="B1" s="671"/>
      <c r="C1" s="671"/>
      <c r="D1" s="671"/>
      <c r="E1" s="671"/>
      <c r="F1" s="671"/>
      <c r="Q1" s="122" t="s">
        <v>672</v>
      </c>
      <c r="R1" s="169"/>
      <c r="S1" s="4" t="s">
        <v>202</v>
      </c>
      <c r="T1" s="4"/>
    </row>
    <row r="2" spans="1:20" ht="15.75" customHeight="1">
      <c r="A2" s="671" t="str">
        <f>CONCATENATE("評価項目",INDEX(発注者入力シート!$B$20:$G$24,MATCH(発注者入力シート!L6,発注者入力シート!$C$20:$C$24,0),5),"-",INDEX(発注者入力シート!$B$20:$G$24,MATCH(発注者入力シート!L6,発注者入力シート!$C$20:$C$24,0),6))</f>
        <v>評価項目（１）-①</v>
      </c>
      <c r="B2" s="671"/>
      <c r="C2" s="671"/>
      <c r="D2" s="671"/>
      <c r="E2" s="671"/>
      <c r="S2" s="4" t="s">
        <v>203</v>
      </c>
      <c r="T2" s="4"/>
    </row>
    <row r="3" spans="1:20" ht="15.75" customHeight="1">
      <c r="A3" s="772" t="s">
        <v>64</v>
      </c>
      <c r="B3" s="772"/>
      <c r="C3" s="772"/>
      <c r="D3" s="772"/>
      <c r="E3" s="772"/>
      <c r="F3" s="772"/>
      <c r="G3" s="772"/>
      <c r="H3" s="772"/>
      <c r="I3" s="772"/>
      <c r="J3" s="772"/>
      <c r="K3" s="772"/>
      <c r="L3" s="772"/>
      <c r="M3" s="772"/>
      <c r="N3" s="772"/>
      <c r="O3" s="772"/>
      <c r="P3" s="772"/>
      <c r="Q3" s="772"/>
      <c r="R3" s="163"/>
      <c r="S3" s="98"/>
      <c r="T3" s="4" t="s">
        <v>210</v>
      </c>
    </row>
    <row r="4" spans="1:20" ht="15.75" customHeight="1">
      <c r="H4" s="733" t="s">
        <v>146</v>
      </c>
      <c r="I4" s="733"/>
      <c r="J4" s="733"/>
      <c r="K4" s="680" t="str">
        <f>IF(企業入力シート!C7="","",企業入力シート!C7)</f>
        <v>〇〇建設</v>
      </c>
      <c r="L4" s="680"/>
      <c r="M4" s="680"/>
      <c r="N4" s="680"/>
      <c r="O4" s="680"/>
      <c r="P4" s="680"/>
      <c r="Q4" s="680"/>
      <c r="R4" s="163"/>
      <c r="S4" s="87"/>
      <c r="T4" s="4" t="s">
        <v>205</v>
      </c>
    </row>
    <row r="5" spans="1:20" ht="15.75" customHeight="1">
      <c r="R5" s="212"/>
      <c r="S5" s="123"/>
      <c r="T5" s="4"/>
    </row>
    <row r="6" spans="1:20" ht="15.75" customHeight="1">
      <c r="S6" s="4" t="s">
        <v>206</v>
      </c>
      <c r="T6" s="4"/>
    </row>
    <row r="7" spans="1:20" ht="15.75" customHeight="1">
      <c r="A7" s="480" t="s">
        <v>11</v>
      </c>
      <c r="B7" s="478" t="s">
        <v>13</v>
      </c>
      <c r="C7" s="763" t="s">
        <v>15</v>
      </c>
      <c r="D7" s="763"/>
      <c r="E7" s="760" t="s">
        <v>16</v>
      </c>
      <c r="F7" s="763"/>
      <c r="G7" s="765"/>
      <c r="H7" s="760" t="s">
        <v>17</v>
      </c>
      <c r="I7" s="763"/>
      <c r="J7" s="763"/>
      <c r="K7" s="763"/>
      <c r="L7" s="763"/>
      <c r="M7" s="763"/>
      <c r="N7" s="763"/>
      <c r="O7" s="765"/>
      <c r="P7" s="760" t="s">
        <v>31</v>
      </c>
      <c r="Q7" s="765"/>
      <c r="S7" s="89"/>
      <c r="T7" s="4" t="s">
        <v>207</v>
      </c>
    </row>
    <row r="8" spans="1:20" ht="15.75" customHeight="1">
      <c r="A8" s="481" t="s">
        <v>12</v>
      </c>
      <c r="B8" s="127" t="s">
        <v>14</v>
      </c>
      <c r="C8" s="764"/>
      <c r="D8" s="764"/>
      <c r="E8" s="766" t="s">
        <v>386</v>
      </c>
      <c r="F8" s="767"/>
      <c r="G8" s="768"/>
      <c r="H8" s="761"/>
      <c r="I8" s="770"/>
      <c r="J8" s="770"/>
      <c r="K8" s="770"/>
      <c r="L8" s="770"/>
      <c r="M8" s="770"/>
      <c r="N8" s="770"/>
      <c r="O8" s="771"/>
      <c r="P8" s="762" t="s">
        <v>30</v>
      </c>
      <c r="Q8" s="769"/>
      <c r="R8" s="483"/>
      <c r="S8" s="90"/>
      <c r="T8" s="4" t="s">
        <v>205</v>
      </c>
    </row>
    <row r="9" spans="1:20" ht="15.75" customHeight="1">
      <c r="A9" s="760">
        <v>1</v>
      </c>
      <c r="B9" s="750" t="s">
        <v>671</v>
      </c>
      <c r="C9" s="736"/>
      <c r="D9" s="737"/>
      <c r="E9" s="740"/>
      <c r="F9" s="741"/>
      <c r="G9" s="742"/>
      <c r="H9" s="754"/>
      <c r="I9" s="755"/>
      <c r="J9" s="755"/>
      <c r="K9" s="755"/>
      <c r="L9" s="755"/>
      <c r="M9" s="755"/>
      <c r="N9" s="755"/>
      <c r="O9" s="756"/>
      <c r="P9" s="746"/>
      <c r="Q9" s="748" t="s">
        <v>67</v>
      </c>
      <c r="R9" s="483"/>
      <c r="S9" s="4"/>
      <c r="T9" s="4"/>
    </row>
    <row r="10" spans="1:20" ht="15.75" customHeight="1">
      <c r="A10" s="761"/>
      <c r="B10" s="751"/>
      <c r="C10" s="738"/>
      <c r="D10" s="739"/>
      <c r="E10" s="743"/>
      <c r="F10" s="744"/>
      <c r="G10" s="745"/>
      <c r="H10" s="757"/>
      <c r="I10" s="758"/>
      <c r="J10" s="758"/>
      <c r="K10" s="758"/>
      <c r="L10" s="758"/>
      <c r="M10" s="758"/>
      <c r="N10" s="758"/>
      <c r="O10" s="759"/>
      <c r="P10" s="747"/>
      <c r="Q10" s="749"/>
      <c r="R10" s="483"/>
      <c r="S10" s="100" t="s">
        <v>208</v>
      </c>
      <c r="T10" s="4"/>
    </row>
    <row r="11" spans="1:20" ht="15.75" customHeight="1">
      <c r="A11" s="762">
        <v>2</v>
      </c>
      <c r="B11" s="734" t="str">
        <f>B9</f>
        <v>R６</v>
      </c>
      <c r="C11" s="736"/>
      <c r="D11" s="737"/>
      <c r="E11" s="740"/>
      <c r="F11" s="741"/>
      <c r="G11" s="742"/>
      <c r="H11" s="754"/>
      <c r="I11" s="755"/>
      <c r="J11" s="755"/>
      <c r="K11" s="755"/>
      <c r="L11" s="755"/>
      <c r="M11" s="755"/>
      <c r="N11" s="755"/>
      <c r="O11" s="756"/>
      <c r="P11" s="746"/>
      <c r="Q11" s="748" t="s">
        <v>67</v>
      </c>
      <c r="R11" s="483"/>
      <c r="S11" s="100" t="s">
        <v>209</v>
      </c>
      <c r="T11" s="4"/>
    </row>
    <row r="12" spans="1:20" ht="15.75" customHeight="1">
      <c r="A12" s="762"/>
      <c r="B12" s="735"/>
      <c r="C12" s="738"/>
      <c r="D12" s="739"/>
      <c r="E12" s="743"/>
      <c r="F12" s="744"/>
      <c r="G12" s="745"/>
      <c r="H12" s="757"/>
      <c r="I12" s="758"/>
      <c r="J12" s="758"/>
      <c r="K12" s="758"/>
      <c r="L12" s="758"/>
      <c r="M12" s="758"/>
      <c r="N12" s="758"/>
      <c r="O12" s="759"/>
      <c r="P12" s="747"/>
      <c r="Q12" s="749"/>
      <c r="R12" s="483"/>
      <c r="S12" s="100" t="s">
        <v>433</v>
      </c>
    </row>
    <row r="13" spans="1:20" ht="15.75" customHeight="1">
      <c r="A13" s="760">
        <v>3</v>
      </c>
      <c r="B13" s="734" t="str">
        <f t="shared" ref="B13" si="0">B11</f>
        <v>R６</v>
      </c>
      <c r="C13" s="736"/>
      <c r="D13" s="737"/>
      <c r="E13" s="740"/>
      <c r="F13" s="741"/>
      <c r="G13" s="742"/>
      <c r="H13" s="754"/>
      <c r="I13" s="755"/>
      <c r="J13" s="755"/>
      <c r="K13" s="755"/>
      <c r="L13" s="755"/>
      <c r="M13" s="755"/>
      <c r="N13" s="755"/>
      <c r="O13" s="756"/>
      <c r="P13" s="746"/>
      <c r="Q13" s="748" t="s">
        <v>67</v>
      </c>
      <c r="R13" s="483"/>
    </row>
    <row r="14" spans="1:20" ht="15.75" customHeight="1">
      <c r="A14" s="761"/>
      <c r="B14" s="735"/>
      <c r="C14" s="738"/>
      <c r="D14" s="739"/>
      <c r="E14" s="743"/>
      <c r="F14" s="744"/>
      <c r="G14" s="745"/>
      <c r="H14" s="757"/>
      <c r="I14" s="758"/>
      <c r="J14" s="758"/>
      <c r="K14" s="758"/>
      <c r="L14" s="758"/>
      <c r="M14" s="758"/>
      <c r="N14" s="758"/>
      <c r="O14" s="759"/>
      <c r="P14" s="747"/>
      <c r="Q14" s="749"/>
      <c r="R14" s="483"/>
    </row>
    <row r="15" spans="1:20" ht="15.75" customHeight="1">
      <c r="A15" s="762">
        <v>4</v>
      </c>
      <c r="B15" s="734" t="str">
        <f t="shared" ref="B15" si="1">B13</f>
        <v>R６</v>
      </c>
      <c r="C15" s="736"/>
      <c r="D15" s="737"/>
      <c r="E15" s="740"/>
      <c r="F15" s="741"/>
      <c r="G15" s="742"/>
      <c r="H15" s="754"/>
      <c r="I15" s="755"/>
      <c r="J15" s="755"/>
      <c r="K15" s="755"/>
      <c r="L15" s="755"/>
      <c r="M15" s="755"/>
      <c r="N15" s="755"/>
      <c r="O15" s="756"/>
      <c r="P15" s="746"/>
      <c r="Q15" s="748" t="s">
        <v>67</v>
      </c>
      <c r="R15" s="483"/>
    </row>
    <row r="16" spans="1:20" ht="15.75" customHeight="1">
      <c r="A16" s="762"/>
      <c r="B16" s="735"/>
      <c r="C16" s="738"/>
      <c r="D16" s="739"/>
      <c r="E16" s="743"/>
      <c r="F16" s="744"/>
      <c r="G16" s="745"/>
      <c r="H16" s="757"/>
      <c r="I16" s="758"/>
      <c r="J16" s="758"/>
      <c r="K16" s="758"/>
      <c r="L16" s="758"/>
      <c r="M16" s="758"/>
      <c r="N16" s="758"/>
      <c r="O16" s="759"/>
      <c r="P16" s="747"/>
      <c r="Q16" s="749"/>
      <c r="R16" s="483"/>
    </row>
    <row r="17" spans="1:18" ht="15.75" customHeight="1">
      <c r="A17" s="760">
        <v>5</v>
      </c>
      <c r="B17" s="734" t="str">
        <f t="shared" ref="B17" si="2">B15</f>
        <v>R６</v>
      </c>
      <c r="C17" s="736"/>
      <c r="D17" s="737"/>
      <c r="E17" s="740"/>
      <c r="F17" s="741"/>
      <c r="G17" s="742"/>
      <c r="H17" s="754"/>
      <c r="I17" s="755"/>
      <c r="J17" s="755"/>
      <c r="K17" s="755"/>
      <c r="L17" s="755"/>
      <c r="M17" s="755"/>
      <c r="N17" s="755"/>
      <c r="O17" s="756"/>
      <c r="P17" s="746"/>
      <c r="Q17" s="748" t="s">
        <v>67</v>
      </c>
      <c r="R17" s="483"/>
    </row>
    <row r="18" spans="1:18" ht="15.75" customHeight="1">
      <c r="A18" s="761"/>
      <c r="B18" s="735"/>
      <c r="C18" s="738"/>
      <c r="D18" s="739"/>
      <c r="E18" s="743"/>
      <c r="F18" s="744"/>
      <c r="G18" s="745"/>
      <c r="H18" s="757"/>
      <c r="I18" s="758"/>
      <c r="J18" s="758"/>
      <c r="K18" s="758"/>
      <c r="L18" s="758"/>
      <c r="M18" s="758"/>
      <c r="N18" s="758"/>
      <c r="O18" s="759"/>
      <c r="P18" s="747"/>
      <c r="Q18" s="749"/>
      <c r="R18" s="483"/>
    </row>
    <row r="19" spans="1:18" ht="15.75" customHeight="1">
      <c r="A19" s="762">
        <v>6</v>
      </c>
      <c r="B19" s="734" t="str">
        <f t="shared" ref="B19" si="3">B17</f>
        <v>R６</v>
      </c>
      <c r="C19" s="736"/>
      <c r="D19" s="737"/>
      <c r="E19" s="740"/>
      <c r="F19" s="741"/>
      <c r="G19" s="742"/>
      <c r="H19" s="754"/>
      <c r="I19" s="755"/>
      <c r="J19" s="755"/>
      <c r="K19" s="755"/>
      <c r="L19" s="755"/>
      <c r="M19" s="755"/>
      <c r="N19" s="755"/>
      <c r="O19" s="756"/>
      <c r="P19" s="746"/>
      <c r="Q19" s="748" t="s">
        <v>67</v>
      </c>
      <c r="R19" s="483"/>
    </row>
    <row r="20" spans="1:18" ht="15.75" customHeight="1">
      <c r="A20" s="762"/>
      <c r="B20" s="735"/>
      <c r="C20" s="738"/>
      <c r="D20" s="739"/>
      <c r="E20" s="743"/>
      <c r="F20" s="744"/>
      <c r="G20" s="745"/>
      <c r="H20" s="757"/>
      <c r="I20" s="758"/>
      <c r="J20" s="758"/>
      <c r="K20" s="758"/>
      <c r="L20" s="758"/>
      <c r="M20" s="758"/>
      <c r="N20" s="758"/>
      <c r="O20" s="759"/>
      <c r="P20" s="747"/>
      <c r="Q20" s="749"/>
      <c r="R20" s="483"/>
    </row>
    <row r="21" spans="1:18" ht="15.75" customHeight="1">
      <c r="A21" s="760">
        <v>7</v>
      </c>
      <c r="B21" s="734" t="str">
        <f t="shared" ref="B21" si="4">B19</f>
        <v>R６</v>
      </c>
      <c r="C21" s="736"/>
      <c r="D21" s="737"/>
      <c r="E21" s="740"/>
      <c r="F21" s="741"/>
      <c r="G21" s="742"/>
      <c r="H21" s="754"/>
      <c r="I21" s="755"/>
      <c r="J21" s="755"/>
      <c r="K21" s="755"/>
      <c r="L21" s="755"/>
      <c r="M21" s="755"/>
      <c r="N21" s="755"/>
      <c r="O21" s="756"/>
      <c r="P21" s="746"/>
      <c r="Q21" s="748" t="s">
        <v>67</v>
      </c>
      <c r="R21" s="483"/>
    </row>
    <row r="22" spans="1:18" ht="15.75" customHeight="1">
      <c r="A22" s="761"/>
      <c r="B22" s="735"/>
      <c r="C22" s="738"/>
      <c r="D22" s="739"/>
      <c r="E22" s="743"/>
      <c r="F22" s="744"/>
      <c r="G22" s="745"/>
      <c r="H22" s="757"/>
      <c r="I22" s="758"/>
      <c r="J22" s="758"/>
      <c r="K22" s="758"/>
      <c r="L22" s="758"/>
      <c r="M22" s="758"/>
      <c r="N22" s="758"/>
      <c r="O22" s="759"/>
      <c r="P22" s="747"/>
      <c r="Q22" s="749"/>
      <c r="R22" s="483"/>
    </row>
    <row r="23" spans="1:18" ht="15.75" customHeight="1">
      <c r="A23" s="762">
        <v>8</v>
      </c>
      <c r="B23" s="734" t="str">
        <f t="shared" ref="B23" si="5">B21</f>
        <v>R６</v>
      </c>
      <c r="C23" s="736"/>
      <c r="D23" s="737"/>
      <c r="E23" s="740"/>
      <c r="F23" s="741"/>
      <c r="G23" s="742"/>
      <c r="H23" s="754"/>
      <c r="I23" s="755"/>
      <c r="J23" s="755"/>
      <c r="K23" s="755"/>
      <c r="L23" s="755"/>
      <c r="M23" s="755"/>
      <c r="N23" s="755"/>
      <c r="O23" s="756"/>
      <c r="P23" s="746"/>
      <c r="Q23" s="748" t="s">
        <v>67</v>
      </c>
      <c r="R23" s="483"/>
    </row>
    <row r="24" spans="1:18" ht="15.75" customHeight="1">
      <c r="A24" s="762"/>
      <c r="B24" s="735"/>
      <c r="C24" s="738"/>
      <c r="D24" s="739"/>
      <c r="E24" s="743"/>
      <c r="F24" s="744"/>
      <c r="G24" s="745"/>
      <c r="H24" s="757"/>
      <c r="I24" s="758"/>
      <c r="J24" s="758"/>
      <c r="K24" s="758"/>
      <c r="L24" s="758"/>
      <c r="M24" s="758"/>
      <c r="N24" s="758"/>
      <c r="O24" s="759"/>
      <c r="P24" s="747"/>
      <c r="Q24" s="749"/>
      <c r="R24" s="483"/>
    </row>
    <row r="25" spans="1:18" ht="15.75" customHeight="1">
      <c r="A25" s="760">
        <v>9</v>
      </c>
      <c r="B25" s="734" t="str">
        <f t="shared" ref="B25" si="6">B23</f>
        <v>R６</v>
      </c>
      <c r="C25" s="736"/>
      <c r="D25" s="737"/>
      <c r="E25" s="740"/>
      <c r="F25" s="741"/>
      <c r="G25" s="742"/>
      <c r="H25" s="754"/>
      <c r="I25" s="755"/>
      <c r="J25" s="755"/>
      <c r="K25" s="755"/>
      <c r="L25" s="755"/>
      <c r="M25" s="755"/>
      <c r="N25" s="755"/>
      <c r="O25" s="756"/>
      <c r="P25" s="746"/>
      <c r="Q25" s="748" t="s">
        <v>67</v>
      </c>
      <c r="R25" s="483"/>
    </row>
    <row r="26" spans="1:18" ht="15.75" customHeight="1">
      <c r="A26" s="761"/>
      <c r="B26" s="735"/>
      <c r="C26" s="738"/>
      <c r="D26" s="739"/>
      <c r="E26" s="743"/>
      <c r="F26" s="744"/>
      <c r="G26" s="745"/>
      <c r="H26" s="757"/>
      <c r="I26" s="758"/>
      <c r="J26" s="758"/>
      <c r="K26" s="758"/>
      <c r="L26" s="758"/>
      <c r="M26" s="758"/>
      <c r="N26" s="758"/>
      <c r="O26" s="759"/>
      <c r="P26" s="747"/>
      <c r="Q26" s="749"/>
      <c r="R26" s="483"/>
    </row>
    <row r="27" spans="1:18" ht="15.75" customHeight="1">
      <c r="A27" s="762">
        <v>10</v>
      </c>
      <c r="B27" s="734" t="str">
        <f t="shared" ref="B27" si="7">B25</f>
        <v>R６</v>
      </c>
      <c r="C27" s="736"/>
      <c r="D27" s="737"/>
      <c r="E27" s="740"/>
      <c r="F27" s="741"/>
      <c r="G27" s="742"/>
      <c r="H27" s="754"/>
      <c r="I27" s="755"/>
      <c r="J27" s="755"/>
      <c r="K27" s="755"/>
      <c r="L27" s="755"/>
      <c r="M27" s="755"/>
      <c r="N27" s="755"/>
      <c r="O27" s="756"/>
      <c r="P27" s="746"/>
      <c r="Q27" s="748" t="s">
        <v>67</v>
      </c>
      <c r="R27" s="483"/>
    </row>
    <row r="28" spans="1:18" ht="15.75" customHeight="1">
      <c r="A28" s="762"/>
      <c r="B28" s="735"/>
      <c r="C28" s="738"/>
      <c r="D28" s="739"/>
      <c r="E28" s="743"/>
      <c r="F28" s="744"/>
      <c r="G28" s="745"/>
      <c r="H28" s="757"/>
      <c r="I28" s="758"/>
      <c r="J28" s="758"/>
      <c r="K28" s="758"/>
      <c r="L28" s="758"/>
      <c r="M28" s="758"/>
      <c r="N28" s="758"/>
      <c r="O28" s="759"/>
      <c r="P28" s="747"/>
      <c r="Q28" s="749"/>
      <c r="R28" s="483"/>
    </row>
    <row r="29" spans="1:18" ht="15.75" customHeight="1">
      <c r="A29" s="760">
        <v>11</v>
      </c>
      <c r="B29" s="734" t="str">
        <f t="shared" ref="B29" si="8">B27</f>
        <v>R６</v>
      </c>
      <c r="C29" s="736"/>
      <c r="D29" s="737"/>
      <c r="E29" s="740"/>
      <c r="F29" s="741"/>
      <c r="G29" s="742"/>
      <c r="H29" s="754"/>
      <c r="I29" s="755"/>
      <c r="J29" s="755"/>
      <c r="K29" s="755"/>
      <c r="L29" s="755"/>
      <c r="M29" s="755"/>
      <c r="N29" s="755"/>
      <c r="O29" s="756"/>
      <c r="P29" s="746"/>
      <c r="Q29" s="748" t="s">
        <v>67</v>
      </c>
      <c r="R29" s="483"/>
    </row>
    <row r="30" spans="1:18" ht="15.75" customHeight="1">
      <c r="A30" s="761"/>
      <c r="B30" s="735"/>
      <c r="C30" s="738"/>
      <c r="D30" s="739"/>
      <c r="E30" s="743"/>
      <c r="F30" s="744"/>
      <c r="G30" s="745"/>
      <c r="H30" s="757"/>
      <c r="I30" s="758"/>
      <c r="J30" s="758"/>
      <c r="K30" s="758"/>
      <c r="L30" s="758"/>
      <c r="M30" s="758"/>
      <c r="N30" s="758"/>
      <c r="O30" s="759"/>
      <c r="P30" s="747"/>
      <c r="Q30" s="749"/>
      <c r="R30" s="483"/>
    </row>
    <row r="31" spans="1:18" ht="15.75" customHeight="1">
      <c r="A31" s="762">
        <v>12</v>
      </c>
      <c r="B31" s="734" t="str">
        <f t="shared" ref="B31" si="9">B29</f>
        <v>R６</v>
      </c>
      <c r="C31" s="736"/>
      <c r="D31" s="737"/>
      <c r="E31" s="740"/>
      <c r="F31" s="741"/>
      <c r="G31" s="742"/>
      <c r="H31" s="754"/>
      <c r="I31" s="755"/>
      <c r="J31" s="755"/>
      <c r="K31" s="755"/>
      <c r="L31" s="755"/>
      <c r="M31" s="755"/>
      <c r="N31" s="755"/>
      <c r="O31" s="756"/>
      <c r="P31" s="746"/>
      <c r="Q31" s="748" t="s">
        <v>67</v>
      </c>
      <c r="R31" s="483"/>
    </row>
    <row r="32" spans="1:18" ht="15.75" customHeight="1">
      <c r="A32" s="762"/>
      <c r="B32" s="735"/>
      <c r="C32" s="738"/>
      <c r="D32" s="739"/>
      <c r="E32" s="743"/>
      <c r="F32" s="744"/>
      <c r="G32" s="745"/>
      <c r="H32" s="757"/>
      <c r="I32" s="758"/>
      <c r="J32" s="758"/>
      <c r="K32" s="758"/>
      <c r="L32" s="758"/>
      <c r="M32" s="758"/>
      <c r="N32" s="758"/>
      <c r="O32" s="759"/>
      <c r="P32" s="747"/>
      <c r="Q32" s="749"/>
      <c r="R32" s="483"/>
    </row>
    <row r="33" spans="1:18" ht="15.75" customHeight="1">
      <c r="A33" s="760">
        <v>13</v>
      </c>
      <c r="B33" s="734" t="str">
        <f t="shared" ref="B33" si="10">B31</f>
        <v>R６</v>
      </c>
      <c r="C33" s="736"/>
      <c r="D33" s="737"/>
      <c r="E33" s="740"/>
      <c r="F33" s="741"/>
      <c r="G33" s="742"/>
      <c r="H33" s="754"/>
      <c r="I33" s="755"/>
      <c r="J33" s="755"/>
      <c r="K33" s="755"/>
      <c r="L33" s="755"/>
      <c r="M33" s="755"/>
      <c r="N33" s="755"/>
      <c r="O33" s="756"/>
      <c r="P33" s="746"/>
      <c r="Q33" s="748" t="s">
        <v>67</v>
      </c>
      <c r="R33" s="483"/>
    </row>
    <row r="34" spans="1:18" ht="15.75" customHeight="1">
      <c r="A34" s="761"/>
      <c r="B34" s="735"/>
      <c r="C34" s="738"/>
      <c r="D34" s="739"/>
      <c r="E34" s="743"/>
      <c r="F34" s="744"/>
      <c r="G34" s="745"/>
      <c r="H34" s="757"/>
      <c r="I34" s="758"/>
      <c r="J34" s="758"/>
      <c r="K34" s="758"/>
      <c r="L34" s="758"/>
      <c r="M34" s="758"/>
      <c r="N34" s="758"/>
      <c r="O34" s="759"/>
      <c r="P34" s="747"/>
      <c r="Q34" s="749"/>
      <c r="R34" s="483"/>
    </row>
    <row r="35" spans="1:18" ht="15.75" customHeight="1">
      <c r="A35" s="762">
        <v>14</v>
      </c>
      <c r="B35" s="734" t="str">
        <f t="shared" ref="B35" si="11">B33</f>
        <v>R６</v>
      </c>
      <c r="C35" s="736"/>
      <c r="D35" s="737"/>
      <c r="E35" s="740"/>
      <c r="F35" s="741"/>
      <c r="G35" s="742"/>
      <c r="H35" s="754"/>
      <c r="I35" s="755"/>
      <c r="J35" s="755"/>
      <c r="K35" s="755"/>
      <c r="L35" s="755"/>
      <c r="M35" s="755"/>
      <c r="N35" s="755"/>
      <c r="O35" s="756"/>
      <c r="P35" s="746"/>
      <c r="Q35" s="748" t="s">
        <v>67</v>
      </c>
      <c r="R35" s="483"/>
    </row>
    <row r="36" spans="1:18" ht="15.75" customHeight="1">
      <c r="A36" s="762"/>
      <c r="B36" s="735"/>
      <c r="C36" s="738"/>
      <c r="D36" s="739"/>
      <c r="E36" s="743"/>
      <c r="F36" s="744"/>
      <c r="G36" s="745"/>
      <c r="H36" s="757"/>
      <c r="I36" s="758"/>
      <c r="J36" s="758"/>
      <c r="K36" s="758"/>
      <c r="L36" s="758"/>
      <c r="M36" s="758"/>
      <c r="N36" s="758"/>
      <c r="O36" s="759"/>
      <c r="P36" s="747"/>
      <c r="Q36" s="749"/>
      <c r="R36" s="483"/>
    </row>
    <row r="37" spans="1:18" ht="15.75" customHeight="1">
      <c r="A37" s="760">
        <v>15</v>
      </c>
      <c r="B37" s="734" t="str">
        <f t="shared" ref="B37" si="12">B35</f>
        <v>R６</v>
      </c>
      <c r="C37" s="736"/>
      <c r="D37" s="737"/>
      <c r="E37" s="740"/>
      <c r="F37" s="741"/>
      <c r="G37" s="742"/>
      <c r="H37" s="754"/>
      <c r="I37" s="755"/>
      <c r="J37" s="755"/>
      <c r="K37" s="755"/>
      <c r="L37" s="755"/>
      <c r="M37" s="755"/>
      <c r="N37" s="755"/>
      <c r="O37" s="756"/>
      <c r="P37" s="746"/>
      <c r="Q37" s="748" t="s">
        <v>67</v>
      </c>
      <c r="R37" s="483"/>
    </row>
    <row r="38" spans="1:18" ht="15.75" customHeight="1">
      <c r="A38" s="761"/>
      <c r="B38" s="735"/>
      <c r="C38" s="738"/>
      <c r="D38" s="739"/>
      <c r="E38" s="743"/>
      <c r="F38" s="744"/>
      <c r="G38" s="745"/>
      <c r="H38" s="757"/>
      <c r="I38" s="758"/>
      <c r="J38" s="758"/>
      <c r="K38" s="758"/>
      <c r="L38" s="758"/>
      <c r="M38" s="758"/>
      <c r="N38" s="758"/>
      <c r="O38" s="759"/>
      <c r="P38" s="747"/>
      <c r="Q38" s="749"/>
      <c r="R38" s="483"/>
    </row>
    <row r="39" spans="1:18" ht="15.75" customHeight="1">
      <c r="A39" s="762">
        <v>16</v>
      </c>
      <c r="B39" s="734" t="str">
        <f t="shared" ref="B39" si="13">B37</f>
        <v>R６</v>
      </c>
      <c r="C39" s="736"/>
      <c r="D39" s="737"/>
      <c r="E39" s="740"/>
      <c r="F39" s="741"/>
      <c r="G39" s="742"/>
      <c r="H39" s="754"/>
      <c r="I39" s="755"/>
      <c r="J39" s="755"/>
      <c r="K39" s="755"/>
      <c r="L39" s="755"/>
      <c r="M39" s="755"/>
      <c r="N39" s="755"/>
      <c r="O39" s="756"/>
      <c r="P39" s="746"/>
      <c r="Q39" s="748" t="s">
        <v>67</v>
      </c>
      <c r="R39" s="483"/>
    </row>
    <row r="40" spans="1:18" ht="15.75" customHeight="1">
      <c r="A40" s="762"/>
      <c r="B40" s="735"/>
      <c r="C40" s="738"/>
      <c r="D40" s="739"/>
      <c r="E40" s="743"/>
      <c r="F40" s="744"/>
      <c r="G40" s="745"/>
      <c r="H40" s="757"/>
      <c r="I40" s="758"/>
      <c r="J40" s="758"/>
      <c r="K40" s="758"/>
      <c r="L40" s="758"/>
      <c r="M40" s="758"/>
      <c r="N40" s="758"/>
      <c r="O40" s="759"/>
      <c r="P40" s="747"/>
      <c r="Q40" s="749"/>
      <c r="R40" s="483"/>
    </row>
    <row r="41" spans="1:18" ht="15.75" customHeight="1">
      <c r="A41" s="760">
        <v>17</v>
      </c>
      <c r="B41" s="734" t="str">
        <f t="shared" ref="B41" si="14">B39</f>
        <v>R６</v>
      </c>
      <c r="C41" s="736"/>
      <c r="D41" s="737"/>
      <c r="E41" s="740"/>
      <c r="F41" s="741"/>
      <c r="G41" s="742"/>
      <c r="H41" s="754"/>
      <c r="I41" s="755"/>
      <c r="J41" s="755"/>
      <c r="K41" s="755"/>
      <c r="L41" s="755"/>
      <c r="M41" s="755"/>
      <c r="N41" s="755"/>
      <c r="O41" s="756"/>
      <c r="P41" s="746"/>
      <c r="Q41" s="748" t="s">
        <v>67</v>
      </c>
      <c r="R41" s="483"/>
    </row>
    <row r="42" spans="1:18" ht="15.75" customHeight="1">
      <c r="A42" s="761"/>
      <c r="B42" s="735"/>
      <c r="C42" s="738"/>
      <c r="D42" s="739"/>
      <c r="E42" s="743"/>
      <c r="F42" s="744"/>
      <c r="G42" s="745"/>
      <c r="H42" s="757"/>
      <c r="I42" s="758"/>
      <c r="J42" s="758"/>
      <c r="K42" s="758"/>
      <c r="L42" s="758"/>
      <c r="M42" s="758"/>
      <c r="N42" s="758"/>
      <c r="O42" s="759"/>
      <c r="P42" s="747"/>
      <c r="Q42" s="749"/>
      <c r="R42" s="483"/>
    </row>
    <row r="43" spans="1:18" ht="15.75" customHeight="1">
      <c r="A43" s="762">
        <v>18</v>
      </c>
      <c r="B43" s="734" t="str">
        <f t="shared" ref="B43" si="15">B41</f>
        <v>R６</v>
      </c>
      <c r="C43" s="736"/>
      <c r="D43" s="737"/>
      <c r="E43" s="740"/>
      <c r="F43" s="741"/>
      <c r="G43" s="742"/>
      <c r="H43" s="754"/>
      <c r="I43" s="755"/>
      <c r="J43" s="755"/>
      <c r="K43" s="755"/>
      <c r="L43" s="755"/>
      <c r="M43" s="755"/>
      <c r="N43" s="755"/>
      <c r="O43" s="756"/>
      <c r="P43" s="746"/>
      <c r="Q43" s="748" t="s">
        <v>67</v>
      </c>
      <c r="R43" s="483"/>
    </row>
    <row r="44" spans="1:18" ht="15.75" customHeight="1">
      <c r="A44" s="762"/>
      <c r="B44" s="735"/>
      <c r="C44" s="738"/>
      <c r="D44" s="739"/>
      <c r="E44" s="743"/>
      <c r="F44" s="744"/>
      <c r="G44" s="745"/>
      <c r="H44" s="757"/>
      <c r="I44" s="758"/>
      <c r="J44" s="758"/>
      <c r="K44" s="758"/>
      <c r="L44" s="758"/>
      <c r="M44" s="758"/>
      <c r="N44" s="758"/>
      <c r="O44" s="759"/>
      <c r="P44" s="747"/>
      <c r="Q44" s="749"/>
      <c r="R44" s="483"/>
    </row>
    <row r="45" spans="1:18" ht="15.75" customHeight="1">
      <c r="A45" s="760">
        <v>19</v>
      </c>
      <c r="B45" s="734" t="str">
        <f t="shared" ref="B45" si="16">B43</f>
        <v>R６</v>
      </c>
      <c r="C45" s="736"/>
      <c r="D45" s="737"/>
      <c r="E45" s="740"/>
      <c r="F45" s="741"/>
      <c r="G45" s="742"/>
      <c r="H45" s="754"/>
      <c r="I45" s="755"/>
      <c r="J45" s="755"/>
      <c r="K45" s="755"/>
      <c r="L45" s="755"/>
      <c r="M45" s="755"/>
      <c r="N45" s="755"/>
      <c r="O45" s="756"/>
      <c r="P45" s="746"/>
      <c r="Q45" s="748" t="s">
        <v>67</v>
      </c>
      <c r="R45" s="483"/>
    </row>
    <row r="46" spans="1:18" ht="15.75" customHeight="1">
      <c r="A46" s="761"/>
      <c r="B46" s="735"/>
      <c r="C46" s="738"/>
      <c r="D46" s="739"/>
      <c r="E46" s="743"/>
      <c r="F46" s="744"/>
      <c r="G46" s="745"/>
      <c r="H46" s="757"/>
      <c r="I46" s="758"/>
      <c r="J46" s="758"/>
      <c r="K46" s="758"/>
      <c r="L46" s="758"/>
      <c r="M46" s="758"/>
      <c r="N46" s="758"/>
      <c r="O46" s="759"/>
      <c r="P46" s="747"/>
      <c r="Q46" s="749"/>
      <c r="R46" s="483"/>
    </row>
    <row r="47" spans="1:18" ht="15.75" customHeight="1">
      <c r="A47" s="762">
        <v>20</v>
      </c>
      <c r="B47" s="734" t="str">
        <f t="shared" ref="B47" si="17">B45</f>
        <v>R６</v>
      </c>
      <c r="C47" s="736"/>
      <c r="D47" s="737"/>
      <c r="E47" s="740"/>
      <c r="F47" s="741"/>
      <c r="G47" s="742"/>
      <c r="H47" s="754"/>
      <c r="I47" s="755"/>
      <c r="J47" s="755"/>
      <c r="K47" s="755"/>
      <c r="L47" s="755"/>
      <c r="M47" s="755"/>
      <c r="N47" s="755"/>
      <c r="O47" s="756"/>
      <c r="P47" s="746"/>
      <c r="Q47" s="748" t="s">
        <v>67</v>
      </c>
      <c r="R47" s="483"/>
    </row>
    <row r="48" spans="1:18" ht="15.75" customHeight="1">
      <c r="A48" s="761"/>
      <c r="B48" s="735"/>
      <c r="C48" s="738"/>
      <c r="D48" s="739"/>
      <c r="E48" s="743"/>
      <c r="F48" s="744"/>
      <c r="G48" s="745"/>
      <c r="H48" s="757"/>
      <c r="I48" s="758"/>
      <c r="J48" s="758"/>
      <c r="K48" s="758"/>
      <c r="L48" s="758"/>
      <c r="M48" s="758"/>
      <c r="N48" s="758"/>
      <c r="O48" s="759"/>
      <c r="P48" s="747"/>
      <c r="Q48" s="749"/>
      <c r="R48" s="483"/>
    </row>
    <row r="49" spans="1:20" ht="15.75" customHeight="1">
      <c r="A49" s="130" t="s">
        <v>27</v>
      </c>
      <c r="B49" s="752" t="s">
        <v>307</v>
      </c>
      <c r="C49" s="753"/>
      <c r="D49" s="753"/>
      <c r="E49" s="753"/>
      <c r="F49" s="753"/>
      <c r="G49" s="753"/>
      <c r="H49" s="753"/>
      <c r="I49" s="753"/>
      <c r="J49" s="753"/>
      <c r="K49" s="753"/>
      <c r="L49" s="753"/>
      <c r="M49" s="753"/>
      <c r="N49" s="753"/>
      <c r="O49" s="753"/>
      <c r="P49" s="753"/>
      <c r="Q49" s="479"/>
      <c r="R49" s="483"/>
    </row>
    <row r="50" spans="1:20">
      <c r="A50" s="130" t="s">
        <v>28</v>
      </c>
      <c r="B50" s="732" t="s">
        <v>475</v>
      </c>
      <c r="C50" s="732"/>
      <c r="D50" s="732"/>
      <c r="E50" s="732"/>
      <c r="F50" s="732"/>
      <c r="G50" s="732"/>
      <c r="H50" s="732"/>
      <c r="I50" s="732"/>
      <c r="J50" s="732"/>
      <c r="K50" s="732"/>
      <c r="L50" s="732"/>
      <c r="M50" s="732"/>
      <c r="N50" s="732"/>
      <c r="O50" s="732"/>
      <c r="P50" s="732"/>
      <c r="Q50" s="732"/>
      <c r="R50" s="417"/>
    </row>
    <row r="51" spans="1:20">
      <c r="B51" s="732"/>
      <c r="C51" s="732"/>
      <c r="D51" s="732"/>
      <c r="E51" s="732"/>
      <c r="F51" s="732"/>
      <c r="G51" s="732"/>
      <c r="H51" s="732"/>
      <c r="I51" s="732"/>
      <c r="J51" s="732"/>
      <c r="K51" s="732"/>
      <c r="L51" s="732"/>
      <c r="M51" s="732"/>
      <c r="N51" s="732"/>
      <c r="O51" s="732"/>
      <c r="P51" s="732"/>
      <c r="Q51" s="732"/>
      <c r="R51" s="417"/>
    </row>
    <row r="52" spans="1:20" ht="12" customHeight="1">
      <c r="R52" s="417"/>
    </row>
    <row r="53" spans="1:20" ht="15.75" customHeight="1">
      <c r="A53" s="671" t="str">
        <f>CONCATENATE("（様式-",INDEX(発注者入力シート!$B$20:$G$24,MATCH(発注者入力シート!L6,発注者入力シート!$C$20:$C$24,0),4),"-２）")</f>
        <v>（様式-２-２）</v>
      </c>
      <c r="B53" s="671"/>
      <c r="C53" s="671"/>
      <c r="D53" s="671"/>
      <c r="E53" s="671"/>
      <c r="F53" s="671"/>
      <c r="Q53" s="122" t="str">
        <f>Q1</f>
        <v>【令和６年度完成工事分】</v>
      </c>
      <c r="S53" s="4" t="s">
        <v>202</v>
      </c>
      <c r="T53" s="4"/>
    </row>
    <row r="54" spans="1:20" ht="15.75" customHeight="1">
      <c r="A54" s="671" t="str">
        <f>CONCATENATE("評価項目",INDEX(発注者入力シート!$B$20:$G$24,MATCH(発注者入力シート!L6,発注者入力シート!$C$20:$C$24,0),5),"-",INDEX(発注者入力シート!$B$20:$G$24,MATCH(発注者入力シート!L6,発注者入力シート!$C$20:$C$24,0),6))</f>
        <v>評価項目（１）-①</v>
      </c>
      <c r="B54" s="671"/>
      <c r="C54" s="671"/>
      <c r="D54" s="671"/>
      <c r="E54" s="671"/>
      <c r="R54" s="169"/>
      <c r="S54" s="4" t="s">
        <v>203</v>
      </c>
      <c r="T54" s="4"/>
    </row>
    <row r="55" spans="1:20" ht="15.75" customHeight="1">
      <c r="A55" s="772" t="s">
        <v>65</v>
      </c>
      <c r="B55" s="772"/>
      <c r="C55" s="772"/>
      <c r="D55" s="772"/>
      <c r="E55" s="772"/>
      <c r="F55" s="772"/>
      <c r="G55" s="772"/>
      <c r="H55" s="772"/>
      <c r="I55" s="772"/>
      <c r="J55" s="772"/>
      <c r="K55" s="772"/>
      <c r="L55" s="772"/>
      <c r="M55" s="772"/>
      <c r="N55" s="772"/>
      <c r="O55" s="772"/>
      <c r="P55" s="772"/>
      <c r="Q55" s="772"/>
      <c r="S55" s="98"/>
      <c r="T55" s="4" t="s">
        <v>210</v>
      </c>
    </row>
    <row r="56" spans="1:20" ht="15.75" customHeight="1">
      <c r="H56" s="733" t="s">
        <v>146</v>
      </c>
      <c r="I56" s="733"/>
      <c r="J56" s="733"/>
      <c r="K56" s="680" t="str">
        <f>IF(企業入力シート!C7="","",企業入力シート!C7)</f>
        <v>〇〇建設</v>
      </c>
      <c r="L56" s="680"/>
      <c r="M56" s="680"/>
      <c r="N56" s="680"/>
      <c r="O56" s="680"/>
      <c r="P56" s="680"/>
      <c r="Q56" s="680"/>
      <c r="R56" s="163"/>
      <c r="S56" s="87"/>
      <c r="T56" s="4" t="s">
        <v>205</v>
      </c>
    </row>
    <row r="57" spans="1:20" ht="12" customHeight="1">
      <c r="R57" s="163"/>
      <c r="S57" s="123"/>
      <c r="T57" s="4"/>
    </row>
    <row r="58" spans="1:20" ht="12" customHeight="1">
      <c r="R58" s="212"/>
      <c r="S58" s="4" t="s">
        <v>206</v>
      </c>
      <c r="T58" s="4"/>
    </row>
    <row r="59" spans="1:20" ht="15.75" customHeight="1">
      <c r="A59" s="480" t="s">
        <v>11</v>
      </c>
      <c r="B59" s="478" t="s">
        <v>13</v>
      </c>
      <c r="C59" s="763" t="s">
        <v>15</v>
      </c>
      <c r="D59" s="763"/>
      <c r="E59" s="760" t="s">
        <v>16</v>
      </c>
      <c r="F59" s="763"/>
      <c r="G59" s="765"/>
      <c r="H59" s="760" t="s">
        <v>17</v>
      </c>
      <c r="I59" s="763"/>
      <c r="J59" s="763"/>
      <c r="K59" s="763"/>
      <c r="L59" s="763"/>
      <c r="M59" s="763"/>
      <c r="N59" s="763"/>
      <c r="O59" s="765"/>
      <c r="P59" s="760" t="s">
        <v>31</v>
      </c>
      <c r="Q59" s="765"/>
      <c r="S59" s="89"/>
      <c r="T59" s="4" t="s">
        <v>207</v>
      </c>
    </row>
    <row r="60" spans="1:20" ht="15.75" customHeight="1">
      <c r="A60" s="481" t="s">
        <v>12</v>
      </c>
      <c r="B60" s="127" t="s">
        <v>14</v>
      </c>
      <c r="C60" s="764"/>
      <c r="D60" s="764"/>
      <c r="E60" s="766" t="s">
        <v>386</v>
      </c>
      <c r="F60" s="767"/>
      <c r="G60" s="768"/>
      <c r="H60" s="761"/>
      <c r="I60" s="770"/>
      <c r="J60" s="770"/>
      <c r="K60" s="770"/>
      <c r="L60" s="770"/>
      <c r="M60" s="770"/>
      <c r="N60" s="770"/>
      <c r="O60" s="771"/>
      <c r="P60" s="762" t="s">
        <v>30</v>
      </c>
      <c r="Q60" s="769"/>
      <c r="S60" s="90"/>
      <c r="T60" s="4" t="s">
        <v>205</v>
      </c>
    </row>
    <row r="61" spans="1:20" ht="15.75" customHeight="1">
      <c r="A61" s="760">
        <v>21</v>
      </c>
      <c r="B61" s="734" t="str">
        <f>B47</f>
        <v>R６</v>
      </c>
      <c r="C61" s="736"/>
      <c r="D61" s="737"/>
      <c r="E61" s="740"/>
      <c r="F61" s="741"/>
      <c r="G61" s="742"/>
      <c r="H61" s="754"/>
      <c r="I61" s="755"/>
      <c r="J61" s="755"/>
      <c r="K61" s="755"/>
      <c r="L61" s="755"/>
      <c r="M61" s="755"/>
      <c r="N61" s="755"/>
      <c r="O61" s="756"/>
      <c r="P61" s="746"/>
      <c r="Q61" s="748" t="s">
        <v>67</v>
      </c>
      <c r="R61" s="483"/>
      <c r="S61" s="4"/>
      <c r="T61" s="4"/>
    </row>
    <row r="62" spans="1:20" ht="15.75" customHeight="1">
      <c r="A62" s="761"/>
      <c r="B62" s="735"/>
      <c r="C62" s="738"/>
      <c r="D62" s="739"/>
      <c r="E62" s="743"/>
      <c r="F62" s="744"/>
      <c r="G62" s="745"/>
      <c r="H62" s="757"/>
      <c r="I62" s="758"/>
      <c r="J62" s="758"/>
      <c r="K62" s="758"/>
      <c r="L62" s="758"/>
      <c r="M62" s="758"/>
      <c r="N62" s="758"/>
      <c r="O62" s="759"/>
      <c r="P62" s="747"/>
      <c r="Q62" s="749"/>
      <c r="R62" s="483"/>
      <c r="S62" s="100" t="s">
        <v>208</v>
      </c>
      <c r="T62" s="4"/>
    </row>
    <row r="63" spans="1:20" ht="15.75" customHeight="1">
      <c r="A63" s="762">
        <v>22</v>
      </c>
      <c r="B63" s="734" t="str">
        <f>B61</f>
        <v>R６</v>
      </c>
      <c r="C63" s="736"/>
      <c r="D63" s="737"/>
      <c r="E63" s="740"/>
      <c r="F63" s="741"/>
      <c r="G63" s="742"/>
      <c r="H63" s="754"/>
      <c r="I63" s="755"/>
      <c r="J63" s="755"/>
      <c r="K63" s="755"/>
      <c r="L63" s="755"/>
      <c r="M63" s="755"/>
      <c r="N63" s="755"/>
      <c r="O63" s="756"/>
      <c r="P63" s="746"/>
      <c r="Q63" s="748" t="s">
        <v>67</v>
      </c>
      <c r="R63" s="483"/>
      <c r="S63" s="100" t="s">
        <v>209</v>
      </c>
      <c r="T63" s="4"/>
    </row>
    <row r="64" spans="1:20" ht="15.75" customHeight="1">
      <c r="A64" s="762"/>
      <c r="B64" s="735"/>
      <c r="C64" s="738"/>
      <c r="D64" s="739"/>
      <c r="E64" s="743"/>
      <c r="F64" s="744"/>
      <c r="G64" s="745"/>
      <c r="H64" s="757"/>
      <c r="I64" s="758"/>
      <c r="J64" s="758"/>
      <c r="K64" s="758"/>
      <c r="L64" s="758"/>
      <c r="M64" s="758"/>
      <c r="N64" s="758"/>
      <c r="O64" s="759"/>
      <c r="P64" s="747"/>
      <c r="Q64" s="749"/>
      <c r="R64" s="483"/>
      <c r="S64" s="100" t="s">
        <v>433</v>
      </c>
    </row>
    <row r="65" spans="1:18" ht="15.75" customHeight="1">
      <c r="A65" s="760">
        <v>23</v>
      </c>
      <c r="B65" s="734" t="str">
        <f t="shared" ref="B65" si="18">B63</f>
        <v>R６</v>
      </c>
      <c r="C65" s="736"/>
      <c r="D65" s="737"/>
      <c r="E65" s="740"/>
      <c r="F65" s="741"/>
      <c r="G65" s="742"/>
      <c r="H65" s="754"/>
      <c r="I65" s="755"/>
      <c r="J65" s="755"/>
      <c r="K65" s="755"/>
      <c r="L65" s="755"/>
      <c r="M65" s="755"/>
      <c r="N65" s="755"/>
      <c r="O65" s="756"/>
      <c r="P65" s="746"/>
      <c r="Q65" s="748" t="s">
        <v>67</v>
      </c>
      <c r="R65" s="483"/>
    </row>
    <row r="66" spans="1:18" ht="15.75" customHeight="1">
      <c r="A66" s="761"/>
      <c r="B66" s="735"/>
      <c r="C66" s="738"/>
      <c r="D66" s="739"/>
      <c r="E66" s="743"/>
      <c r="F66" s="744"/>
      <c r="G66" s="745"/>
      <c r="H66" s="757"/>
      <c r="I66" s="758"/>
      <c r="J66" s="758"/>
      <c r="K66" s="758"/>
      <c r="L66" s="758"/>
      <c r="M66" s="758"/>
      <c r="N66" s="758"/>
      <c r="O66" s="759"/>
      <c r="P66" s="747"/>
      <c r="Q66" s="749"/>
      <c r="R66" s="483"/>
    </row>
    <row r="67" spans="1:18" ht="15.75" customHeight="1">
      <c r="A67" s="762">
        <v>24</v>
      </c>
      <c r="B67" s="734" t="str">
        <f t="shared" ref="B67" si="19">B65</f>
        <v>R６</v>
      </c>
      <c r="C67" s="736"/>
      <c r="D67" s="737"/>
      <c r="E67" s="740"/>
      <c r="F67" s="741"/>
      <c r="G67" s="742"/>
      <c r="H67" s="754"/>
      <c r="I67" s="755"/>
      <c r="J67" s="755"/>
      <c r="K67" s="755"/>
      <c r="L67" s="755"/>
      <c r="M67" s="755"/>
      <c r="N67" s="755"/>
      <c r="O67" s="756"/>
      <c r="P67" s="746"/>
      <c r="Q67" s="748" t="s">
        <v>67</v>
      </c>
      <c r="R67" s="483"/>
    </row>
    <row r="68" spans="1:18" ht="15.75" customHeight="1">
      <c r="A68" s="762"/>
      <c r="B68" s="735"/>
      <c r="C68" s="738"/>
      <c r="D68" s="739"/>
      <c r="E68" s="743"/>
      <c r="F68" s="744"/>
      <c r="G68" s="745"/>
      <c r="H68" s="757"/>
      <c r="I68" s="758"/>
      <c r="J68" s="758"/>
      <c r="K68" s="758"/>
      <c r="L68" s="758"/>
      <c r="M68" s="758"/>
      <c r="N68" s="758"/>
      <c r="O68" s="759"/>
      <c r="P68" s="747"/>
      <c r="Q68" s="749"/>
      <c r="R68" s="483"/>
    </row>
    <row r="69" spans="1:18" ht="15.75" customHeight="1">
      <c r="A69" s="760">
        <v>25</v>
      </c>
      <c r="B69" s="734" t="str">
        <f t="shared" ref="B69" si="20">B67</f>
        <v>R６</v>
      </c>
      <c r="C69" s="736"/>
      <c r="D69" s="737"/>
      <c r="E69" s="740"/>
      <c r="F69" s="741"/>
      <c r="G69" s="742"/>
      <c r="H69" s="754"/>
      <c r="I69" s="755"/>
      <c r="J69" s="755"/>
      <c r="K69" s="755"/>
      <c r="L69" s="755"/>
      <c r="M69" s="755"/>
      <c r="N69" s="755"/>
      <c r="O69" s="756"/>
      <c r="P69" s="746"/>
      <c r="Q69" s="748" t="s">
        <v>67</v>
      </c>
      <c r="R69" s="483"/>
    </row>
    <row r="70" spans="1:18" ht="15.75" customHeight="1">
      <c r="A70" s="761"/>
      <c r="B70" s="735"/>
      <c r="C70" s="738"/>
      <c r="D70" s="739"/>
      <c r="E70" s="743"/>
      <c r="F70" s="744"/>
      <c r="G70" s="745"/>
      <c r="H70" s="757"/>
      <c r="I70" s="758"/>
      <c r="J70" s="758"/>
      <c r="K70" s="758"/>
      <c r="L70" s="758"/>
      <c r="M70" s="758"/>
      <c r="N70" s="758"/>
      <c r="O70" s="759"/>
      <c r="P70" s="747"/>
      <c r="Q70" s="749"/>
      <c r="R70" s="483"/>
    </row>
    <row r="71" spans="1:18" ht="15.75" customHeight="1">
      <c r="A71" s="762">
        <v>26</v>
      </c>
      <c r="B71" s="734" t="str">
        <f t="shared" ref="B71" si="21">B69</f>
        <v>R６</v>
      </c>
      <c r="C71" s="736"/>
      <c r="D71" s="737"/>
      <c r="E71" s="740"/>
      <c r="F71" s="741"/>
      <c r="G71" s="742"/>
      <c r="H71" s="754"/>
      <c r="I71" s="755"/>
      <c r="J71" s="755"/>
      <c r="K71" s="755"/>
      <c r="L71" s="755"/>
      <c r="M71" s="755"/>
      <c r="N71" s="755"/>
      <c r="O71" s="756"/>
      <c r="P71" s="746"/>
      <c r="Q71" s="748" t="s">
        <v>67</v>
      </c>
      <c r="R71" s="483"/>
    </row>
    <row r="72" spans="1:18" ht="15.75" customHeight="1">
      <c r="A72" s="762"/>
      <c r="B72" s="735"/>
      <c r="C72" s="738"/>
      <c r="D72" s="739"/>
      <c r="E72" s="743"/>
      <c r="F72" s="744"/>
      <c r="G72" s="745"/>
      <c r="H72" s="757"/>
      <c r="I72" s="758"/>
      <c r="J72" s="758"/>
      <c r="K72" s="758"/>
      <c r="L72" s="758"/>
      <c r="M72" s="758"/>
      <c r="N72" s="758"/>
      <c r="O72" s="759"/>
      <c r="P72" s="747"/>
      <c r="Q72" s="749"/>
      <c r="R72" s="483"/>
    </row>
    <row r="73" spans="1:18" ht="15.75" customHeight="1">
      <c r="A73" s="760">
        <v>27</v>
      </c>
      <c r="B73" s="734" t="str">
        <f t="shared" ref="B73" si="22">B71</f>
        <v>R６</v>
      </c>
      <c r="C73" s="736"/>
      <c r="D73" s="737"/>
      <c r="E73" s="740"/>
      <c r="F73" s="741"/>
      <c r="G73" s="742"/>
      <c r="H73" s="754"/>
      <c r="I73" s="755"/>
      <c r="J73" s="755"/>
      <c r="K73" s="755"/>
      <c r="L73" s="755"/>
      <c r="M73" s="755"/>
      <c r="N73" s="755"/>
      <c r="O73" s="756"/>
      <c r="P73" s="746"/>
      <c r="Q73" s="748" t="s">
        <v>67</v>
      </c>
      <c r="R73" s="483"/>
    </row>
    <row r="74" spans="1:18" ht="15.75" customHeight="1">
      <c r="A74" s="761"/>
      <c r="B74" s="735"/>
      <c r="C74" s="738"/>
      <c r="D74" s="739"/>
      <c r="E74" s="743"/>
      <c r="F74" s="744"/>
      <c r="G74" s="745"/>
      <c r="H74" s="757"/>
      <c r="I74" s="758"/>
      <c r="J74" s="758"/>
      <c r="K74" s="758"/>
      <c r="L74" s="758"/>
      <c r="M74" s="758"/>
      <c r="N74" s="758"/>
      <c r="O74" s="759"/>
      <c r="P74" s="747"/>
      <c r="Q74" s="749"/>
      <c r="R74" s="483"/>
    </row>
    <row r="75" spans="1:18" ht="15.75" customHeight="1">
      <c r="A75" s="762">
        <v>28</v>
      </c>
      <c r="B75" s="734" t="str">
        <f t="shared" ref="B75" si="23">B73</f>
        <v>R６</v>
      </c>
      <c r="C75" s="736"/>
      <c r="D75" s="737"/>
      <c r="E75" s="740"/>
      <c r="F75" s="741"/>
      <c r="G75" s="742"/>
      <c r="H75" s="754"/>
      <c r="I75" s="755"/>
      <c r="J75" s="755"/>
      <c r="K75" s="755"/>
      <c r="L75" s="755"/>
      <c r="M75" s="755"/>
      <c r="N75" s="755"/>
      <c r="O75" s="756"/>
      <c r="P75" s="746"/>
      <c r="Q75" s="748" t="s">
        <v>67</v>
      </c>
      <c r="R75" s="483"/>
    </row>
    <row r="76" spans="1:18" ht="15.75" customHeight="1">
      <c r="A76" s="762"/>
      <c r="B76" s="735"/>
      <c r="C76" s="738"/>
      <c r="D76" s="739"/>
      <c r="E76" s="743"/>
      <c r="F76" s="744"/>
      <c r="G76" s="745"/>
      <c r="H76" s="757"/>
      <c r="I76" s="758"/>
      <c r="J76" s="758"/>
      <c r="K76" s="758"/>
      <c r="L76" s="758"/>
      <c r="M76" s="758"/>
      <c r="N76" s="758"/>
      <c r="O76" s="759"/>
      <c r="P76" s="747"/>
      <c r="Q76" s="749"/>
      <c r="R76" s="483"/>
    </row>
    <row r="77" spans="1:18" ht="15.75" customHeight="1">
      <c r="A77" s="760">
        <v>29</v>
      </c>
      <c r="B77" s="734" t="str">
        <f t="shared" ref="B77" si="24">B75</f>
        <v>R６</v>
      </c>
      <c r="C77" s="736"/>
      <c r="D77" s="737"/>
      <c r="E77" s="740"/>
      <c r="F77" s="741"/>
      <c r="G77" s="742"/>
      <c r="H77" s="754"/>
      <c r="I77" s="755"/>
      <c r="J77" s="755"/>
      <c r="K77" s="755"/>
      <c r="L77" s="755"/>
      <c r="M77" s="755"/>
      <c r="N77" s="755"/>
      <c r="O77" s="756"/>
      <c r="P77" s="746"/>
      <c r="Q77" s="748" t="s">
        <v>67</v>
      </c>
      <c r="R77" s="483"/>
    </row>
    <row r="78" spans="1:18" ht="15.75" customHeight="1">
      <c r="A78" s="761"/>
      <c r="B78" s="735"/>
      <c r="C78" s="738"/>
      <c r="D78" s="739"/>
      <c r="E78" s="743"/>
      <c r="F78" s="744"/>
      <c r="G78" s="745"/>
      <c r="H78" s="757"/>
      <c r="I78" s="758"/>
      <c r="J78" s="758"/>
      <c r="K78" s="758"/>
      <c r="L78" s="758"/>
      <c r="M78" s="758"/>
      <c r="N78" s="758"/>
      <c r="O78" s="759"/>
      <c r="P78" s="747"/>
      <c r="Q78" s="749"/>
      <c r="R78" s="483"/>
    </row>
    <row r="79" spans="1:18" ht="15.75" customHeight="1">
      <c r="A79" s="762">
        <v>30</v>
      </c>
      <c r="B79" s="734" t="str">
        <f t="shared" ref="B79" si="25">B77</f>
        <v>R６</v>
      </c>
      <c r="C79" s="736"/>
      <c r="D79" s="737"/>
      <c r="E79" s="740"/>
      <c r="F79" s="741"/>
      <c r="G79" s="742"/>
      <c r="H79" s="754"/>
      <c r="I79" s="755"/>
      <c r="J79" s="755"/>
      <c r="K79" s="755"/>
      <c r="L79" s="755"/>
      <c r="M79" s="755"/>
      <c r="N79" s="755"/>
      <c r="O79" s="756"/>
      <c r="P79" s="746"/>
      <c r="Q79" s="748" t="s">
        <v>67</v>
      </c>
      <c r="R79" s="483"/>
    </row>
    <row r="80" spans="1:18" ht="15.75" customHeight="1">
      <c r="A80" s="762"/>
      <c r="B80" s="735"/>
      <c r="C80" s="738"/>
      <c r="D80" s="739"/>
      <c r="E80" s="743"/>
      <c r="F80" s="744"/>
      <c r="G80" s="745"/>
      <c r="H80" s="757"/>
      <c r="I80" s="758"/>
      <c r="J80" s="758"/>
      <c r="K80" s="758"/>
      <c r="L80" s="758"/>
      <c r="M80" s="758"/>
      <c r="N80" s="758"/>
      <c r="O80" s="759"/>
      <c r="P80" s="747"/>
      <c r="Q80" s="749"/>
      <c r="R80" s="483"/>
    </row>
    <row r="81" spans="1:18" ht="15.75" customHeight="1">
      <c r="A81" s="760">
        <v>31</v>
      </c>
      <c r="B81" s="734" t="str">
        <f t="shared" ref="B81" si="26">B79</f>
        <v>R６</v>
      </c>
      <c r="C81" s="736"/>
      <c r="D81" s="737"/>
      <c r="E81" s="740"/>
      <c r="F81" s="741"/>
      <c r="G81" s="742"/>
      <c r="H81" s="754"/>
      <c r="I81" s="755"/>
      <c r="J81" s="755"/>
      <c r="K81" s="755"/>
      <c r="L81" s="755"/>
      <c r="M81" s="755"/>
      <c r="N81" s="755"/>
      <c r="O81" s="756"/>
      <c r="P81" s="746"/>
      <c r="Q81" s="748" t="s">
        <v>67</v>
      </c>
      <c r="R81" s="483"/>
    </row>
    <row r="82" spans="1:18" ht="15.75" customHeight="1">
      <c r="A82" s="761"/>
      <c r="B82" s="735"/>
      <c r="C82" s="738"/>
      <c r="D82" s="739"/>
      <c r="E82" s="743"/>
      <c r="F82" s="744"/>
      <c r="G82" s="745"/>
      <c r="H82" s="757"/>
      <c r="I82" s="758"/>
      <c r="J82" s="758"/>
      <c r="K82" s="758"/>
      <c r="L82" s="758"/>
      <c r="M82" s="758"/>
      <c r="N82" s="758"/>
      <c r="O82" s="759"/>
      <c r="P82" s="747"/>
      <c r="Q82" s="749"/>
      <c r="R82" s="483"/>
    </row>
    <row r="83" spans="1:18" ht="15.75" customHeight="1">
      <c r="A83" s="762">
        <v>32</v>
      </c>
      <c r="B83" s="734" t="str">
        <f t="shared" ref="B83" si="27">B81</f>
        <v>R６</v>
      </c>
      <c r="C83" s="736"/>
      <c r="D83" s="737"/>
      <c r="E83" s="740"/>
      <c r="F83" s="741"/>
      <c r="G83" s="742"/>
      <c r="H83" s="754"/>
      <c r="I83" s="755"/>
      <c r="J83" s="755"/>
      <c r="K83" s="755"/>
      <c r="L83" s="755"/>
      <c r="M83" s="755"/>
      <c r="N83" s="755"/>
      <c r="O83" s="756"/>
      <c r="P83" s="746"/>
      <c r="Q83" s="748" t="s">
        <v>67</v>
      </c>
      <c r="R83" s="483"/>
    </row>
    <row r="84" spans="1:18" ht="15.75" customHeight="1">
      <c r="A84" s="762"/>
      <c r="B84" s="735"/>
      <c r="C84" s="738"/>
      <c r="D84" s="739"/>
      <c r="E84" s="743"/>
      <c r="F84" s="744"/>
      <c r="G84" s="745"/>
      <c r="H84" s="757"/>
      <c r="I84" s="758"/>
      <c r="J84" s="758"/>
      <c r="K84" s="758"/>
      <c r="L84" s="758"/>
      <c r="M84" s="758"/>
      <c r="N84" s="758"/>
      <c r="O84" s="759"/>
      <c r="P84" s="747"/>
      <c r="Q84" s="749"/>
      <c r="R84" s="483"/>
    </row>
    <row r="85" spans="1:18" ht="15.75" customHeight="1">
      <c r="A85" s="760">
        <v>33</v>
      </c>
      <c r="B85" s="734" t="str">
        <f t="shared" ref="B85" si="28">B83</f>
        <v>R６</v>
      </c>
      <c r="C85" s="736"/>
      <c r="D85" s="737"/>
      <c r="E85" s="740"/>
      <c r="F85" s="741"/>
      <c r="G85" s="742"/>
      <c r="H85" s="754"/>
      <c r="I85" s="755"/>
      <c r="J85" s="755"/>
      <c r="K85" s="755"/>
      <c r="L85" s="755"/>
      <c r="M85" s="755"/>
      <c r="N85" s="755"/>
      <c r="O85" s="756"/>
      <c r="P85" s="746"/>
      <c r="Q85" s="748" t="s">
        <v>67</v>
      </c>
      <c r="R85" s="483"/>
    </row>
    <row r="86" spans="1:18" ht="15.75" customHeight="1">
      <c r="A86" s="761"/>
      <c r="B86" s="735"/>
      <c r="C86" s="738"/>
      <c r="D86" s="739"/>
      <c r="E86" s="743"/>
      <c r="F86" s="744"/>
      <c r="G86" s="745"/>
      <c r="H86" s="757"/>
      <c r="I86" s="758"/>
      <c r="J86" s="758"/>
      <c r="K86" s="758"/>
      <c r="L86" s="758"/>
      <c r="M86" s="758"/>
      <c r="N86" s="758"/>
      <c r="O86" s="759"/>
      <c r="P86" s="747"/>
      <c r="Q86" s="749"/>
      <c r="R86" s="483"/>
    </row>
    <row r="87" spans="1:18" ht="15.75" customHeight="1">
      <c r="A87" s="762">
        <v>34</v>
      </c>
      <c r="B87" s="734" t="str">
        <f t="shared" ref="B87" si="29">B85</f>
        <v>R６</v>
      </c>
      <c r="C87" s="736"/>
      <c r="D87" s="737"/>
      <c r="E87" s="740"/>
      <c r="F87" s="741"/>
      <c r="G87" s="742"/>
      <c r="H87" s="754"/>
      <c r="I87" s="755"/>
      <c r="J87" s="755"/>
      <c r="K87" s="755"/>
      <c r="L87" s="755"/>
      <c r="M87" s="755"/>
      <c r="N87" s="755"/>
      <c r="O87" s="756"/>
      <c r="P87" s="746"/>
      <c r="Q87" s="748" t="s">
        <v>67</v>
      </c>
      <c r="R87" s="483"/>
    </row>
    <row r="88" spans="1:18" ht="15.75" customHeight="1">
      <c r="A88" s="762"/>
      <c r="B88" s="735"/>
      <c r="C88" s="738"/>
      <c r="D88" s="739"/>
      <c r="E88" s="743"/>
      <c r="F88" s="744"/>
      <c r="G88" s="745"/>
      <c r="H88" s="757"/>
      <c r="I88" s="758"/>
      <c r="J88" s="758"/>
      <c r="K88" s="758"/>
      <c r="L88" s="758"/>
      <c r="M88" s="758"/>
      <c r="N88" s="758"/>
      <c r="O88" s="759"/>
      <c r="P88" s="747"/>
      <c r="Q88" s="749"/>
      <c r="R88" s="483"/>
    </row>
    <row r="89" spans="1:18" ht="15.75" customHeight="1">
      <c r="A89" s="760">
        <v>35</v>
      </c>
      <c r="B89" s="734" t="str">
        <f t="shared" ref="B89" si="30">B87</f>
        <v>R６</v>
      </c>
      <c r="C89" s="736"/>
      <c r="D89" s="737"/>
      <c r="E89" s="740"/>
      <c r="F89" s="741"/>
      <c r="G89" s="742"/>
      <c r="H89" s="754"/>
      <c r="I89" s="755"/>
      <c r="J89" s="755"/>
      <c r="K89" s="755"/>
      <c r="L89" s="755"/>
      <c r="M89" s="755"/>
      <c r="N89" s="755"/>
      <c r="O89" s="756"/>
      <c r="P89" s="746"/>
      <c r="Q89" s="748" t="s">
        <v>67</v>
      </c>
      <c r="R89" s="483"/>
    </row>
    <row r="90" spans="1:18" ht="15.75" customHeight="1">
      <c r="A90" s="761"/>
      <c r="B90" s="735"/>
      <c r="C90" s="738"/>
      <c r="D90" s="739"/>
      <c r="E90" s="743"/>
      <c r="F90" s="744"/>
      <c r="G90" s="745"/>
      <c r="H90" s="757"/>
      <c r="I90" s="758"/>
      <c r="J90" s="758"/>
      <c r="K90" s="758"/>
      <c r="L90" s="758"/>
      <c r="M90" s="758"/>
      <c r="N90" s="758"/>
      <c r="O90" s="759"/>
      <c r="P90" s="747"/>
      <c r="Q90" s="749"/>
      <c r="R90" s="483"/>
    </row>
    <row r="91" spans="1:18" ht="15.75" customHeight="1">
      <c r="A91" s="762">
        <v>36</v>
      </c>
      <c r="B91" s="734" t="str">
        <f t="shared" ref="B91" si="31">B89</f>
        <v>R６</v>
      </c>
      <c r="C91" s="736"/>
      <c r="D91" s="737"/>
      <c r="E91" s="740"/>
      <c r="F91" s="741"/>
      <c r="G91" s="742"/>
      <c r="H91" s="754"/>
      <c r="I91" s="755"/>
      <c r="J91" s="755"/>
      <c r="K91" s="755"/>
      <c r="L91" s="755"/>
      <c r="M91" s="755"/>
      <c r="N91" s="755"/>
      <c r="O91" s="756"/>
      <c r="P91" s="746"/>
      <c r="Q91" s="748" t="s">
        <v>67</v>
      </c>
      <c r="R91" s="483"/>
    </row>
    <row r="92" spans="1:18" ht="15.75" customHeight="1">
      <c r="A92" s="762"/>
      <c r="B92" s="735"/>
      <c r="C92" s="738"/>
      <c r="D92" s="739"/>
      <c r="E92" s="743"/>
      <c r="F92" s="744"/>
      <c r="G92" s="745"/>
      <c r="H92" s="757"/>
      <c r="I92" s="758"/>
      <c r="J92" s="758"/>
      <c r="K92" s="758"/>
      <c r="L92" s="758"/>
      <c r="M92" s="758"/>
      <c r="N92" s="758"/>
      <c r="O92" s="759"/>
      <c r="P92" s="747"/>
      <c r="Q92" s="749"/>
      <c r="R92" s="483"/>
    </row>
    <row r="93" spans="1:18" ht="15.75" customHeight="1">
      <c r="A93" s="760">
        <v>37</v>
      </c>
      <c r="B93" s="734" t="str">
        <f t="shared" ref="B93" si="32">B91</f>
        <v>R６</v>
      </c>
      <c r="C93" s="736"/>
      <c r="D93" s="737"/>
      <c r="E93" s="740"/>
      <c r="F93" s="741"/>
      <c r="G93" s="742"/>
      <c r="H93" s="754"/>
      <c r="I93" s="755"/>
      <c r="J93" s="755"/>
      <c r="K93" s="755"/>
      <c r="L93" s="755"/>
      <c r="M93" s="755"/>
      <c r="N93" s="755"/>
      <c r="O93" s="756"/>
      <c r="P93" s="746"/>
      <c r="Q93" s="748" t="s">
        <v>67</v>
      </c>
      <c r="R93" s="483"/>
    </row>
    <row r="94" spans="1:18" ht="15.75" customHeight="1">
      <c r="A94" s="761"/>
      <c r="B94" s="735"/>
      <c r="C94" s="738"/>
      <c r="D94" s="739"/>
      <c r="E94" s="743"/>
      <c r="F94" s="744"/>
      <c r="G94" s="745"/>
      <c r="H94" s="757"/>
      <c r="I94" s="758"/>
      <c r="J94" s="758"/>
      <c r="K94" s="758"/>
      <c r="L94" s="758"/>
      <c r="M94" s="758"/>
      <c r="N94" s="758"/>
      <c r="O94" s="759"/>
      <c r="P94" s="747"/>
      <c r="Q94" s="749"/>
      <c r="R94" s="483"/>
    </row>
    <row r="95" spans="1:18" ht="15.75" customHeight="1">
      <c r="A95" s="762">
        <v>38</v>
      </c>
      <c r="B95" s="734" t="str">
        <f t="shared" ref="B95" si="33">B93</f>
        <v>R６</v>
      </c>
      <c r="C95" s="736"/>
      <c r="D95" s="737"/>
      <c r="E95" s="740"/>
      <c r="F95" s="741"/>
      <c r="G95" s="742"/>
      <c r="H95" s="754"/>
      <c r="I95" s="755"/>
      <c r="J95" s="755"/>
      <c r="K95" s="755"/>
      <c r="L95" s="755"/>
      <c r="M95" s="755"/>
      <c r="N95" s="755"/>
      <c r="O95" s="756"/>
      <c r="P95" s="746"/>
      <c r="Q95" s="748" t="s">
        <v>67</v>
      </c>
      <c r="R95" s="483"/>
    </row>
    <row r="96" spans="1:18" ht="15.75" customHeight="1">
      <c r="A96" s="762"/>
      <c r="B96" s="735"/>
      <c r="C96" s="738"/>
      <c r="D96" s="739"/>
      <c r="E96" s="743"/>
      <c r="F96" s="744"/>
      <c r="G96" s="745"/>
      <c r="H96" s="757"/>
      <c r="I96" s="758"/>
      <c r="J96" s="758"/>
      <c r="K96" s="758"/>
      <c r="L96" s="758"/>
      <c r="M96" s="758"/>
      <c r="N96" s="758"/>
      <c r="O96" s="759"/>
      <c r="P96" s="747"/>
      <c r="Q96" s="749"/>
      <c r="R96" s="483"/>
    </row>
    <row r="97" spans="1:20" ht="15.75" customHeight="1">
      <c r="A97" s="760">
        <v>39</v>
      </c>
      <c r="B97" s="734" t="str">
        <f t="shared" ref="B97" si="34">B95</f>
        <v>R６</v>
      </c>
      <c r="C97" s="736"/>
      <c r="D97" s="737"/>
      <c r="E97" s="740"/>
      <c r="F97" s="741"/>
      <c r="G97" s="742"/>
      <c r="H97" s="754"/>
      <c r="I97" s="755"/>
      <c r="J97" s="755"/>
      <c r="K97" s="755"/>
      <c r="L97" s="755"/>
      <c r="M97" s="755"/>
      <c r="N97" s="755"/>
      <c r="O97" s="756"/>
      <c r="P97" s="746"/>
      <c r="Q97" s="748" t="s">
        <v>67</v>
      </c>
      <c r="R97" s="483"/>
    </row>
    <row r="98" spans="1:20" ht="15.75" customHeight="1">
      <c r="A98" s="761"/>
      <c r="B98" s="735"/>
      <c r="C98" s="738"/>
      <c r="D98" s="739"/>
      <c r="E98" s="743"/>
      <c r="F98" s="744"/>
      <c r="G98" s="745"/>
      <c r="H98" s="757"/>
      <c r="I98" s="758"/>
      <c r="J98" s="758"/>
      <c r="K98" s="758"/>
      <c r="L98" s="758"/>
      <c r="M98" s="758"/>
      <c r="N98" s="758"/>
      <c r="O98" s="759"/>
      <c r="P98" s="747"/>
      <c r="Q98" s="749"/>
      <c r="R98" s="483"/>
    </row>
    <row r="99" spans="1:20" ht="15.75" customHeight="1">
      <c r="A99" s="684">
        <v>40</v>
      </c>
      <c r="B99" s="734" t="str">
        <f t="shared" ref="B99" si="35">B97</f>
        <v>R６</v>
      </c>
      <c r="C99" s="736"/>
      <c r="D99" s="737"/>
      <c r="E99" s="740"/>
      <c r="F99" s="741"/>
      <c r="G99" s="742"/>
      <c r="H99" s="754"/>
      <c r="I99" s="755"/>
      <c r="J99" s="755"/>
      <c r="K99" s="755"/>
      <c r="L99" s="755"/>
      <c r="M99" s="755"/>
      <c r="N99" s="755"/>
      <c r="O99" s="756"/>
      <c r="P99" s="746"/>
      <c r="Q99" s="748" t="s">
        <v>67</v>
      </c>
      <c r="R99" s="483"/>
    </row>
    <row r="100" spans="1:20" ht="15.75" customHeight="1">
      <c r="A100" s="682"/>
      <c r="B100" s="735"/>
      <c r="C100" s="738"/>
      <c r="D100" s="739"/>
      <c r="E100" s="743"/>
      <c r="F100" s="744"/>
      <c r="G100" s="745"/>
      <c r="H100" s="757"/>
      <c r="I100" s="758"/>
      <c r="J100" s="758"/>
      <c r="K100" s="758"/>
      <c r="L100" s="758"/>
      <c r="M100" s="758"/>
      <c r="N100" s="758"/>
      <c r="O100" s="759"/>
      <c r="P100" s="747"/>
      <c r="Q100" s="749"/>
      <c r="R100" s="483"/>
    </row>
    <row r="101" spans="1:20" ht="15.75" customHeight="1">
      <c r="A101" s="130" t="s">
        <v>27</v>
      </c>
      <c r="B101" s="752" t="s">
        <v>307</v>
      </c>
      <c r="C101" s="753"/>
      <c r="D101" s="753"/>
      <c r="E101" s="753"/>
      <c r="F101" s="753"/>
      <c r="G101" s="753"/>
      <c r="H101" s="753"/>
      <c r="I101" s="753"/>
      <c r="J101" s="753"/>
      <c r="K101" s="753"/>
      <c r="L101" s="753"/>
      <c r="M101" s="753"/>
      <c r="N101" s="753"/>
      <c r="O101" s="753"/>
      <c r="P101" s="753"/>
      <c r="Q101" s="479"/>
      <c r="R101" s="483"/>
    </row>
    <row r="102" spans="1:20" ht="15.75" customHeight="1">
      <c r="A102" s="130" t="s">
        <v>28</v>
      </c>
      <c r="B102" s="732" t="s">
        <v>475</v>
      </c>
      <c r="C102" s="732"/>
      <c r="D102" s="732"/>
      <c r="E102" s="732"/>
      <c r="F102" s="732"/>
      <c r="G102" s="732"/>
      <c r="H102" s="732"/>
      <c r="I102" s="732"/>
      <c r="J102" s="732"/>
      <c r="K102" s="732"/>
      <c r="L102" s="732"/>
      <c r="M102" s="732"/>
      <c r="N102" s="732"/>
      <c r="O102" s="732"/>
      <c r="P102" s="732"/>
      <c r="Q102" s="732"/>
      <c r="R102" s="483"/>
    </row>
    <row r="103" spans="1:20">
      <c r="A103" s="214"/>
      <c r="B103" s="732"/>
      <c r="C103" s="732"/>
      <c r="D103" s="732"/>
      <c r="E103" s="732"/>
      <c r="F103" s="732"/>
      <c r="G103" s="732"/>
      <c r="H103" s="732"/>
      <c r="I103" s="732"/>
      <c r="J103" s="732"/>
      <c r="K103" s="732"/>
      <c r="L103" s="732"/>
      <c r="M103" s="732"/>
      <c r="N103" s="732"/>
      <c r="O103" s="732"/>
      <c r="P103" s="732"/>
      <c r="Q103" s="732"/>
      <c r="R103" s="417"/>
    </row>
    <row r="104" spans="1:20" ht="12" customHeight="1">
      <c r="A104" s="214"/>
      <c r="B104" s="214"/>
      <c r="C104" s="214"/>
      <c r="D104" s="214"/>
      <c r="E104" s="214"/>
      <c r="F104" s="214"/>
      <c r="G104" s="214"/>
      <c r="H104" s="214"/>
      <c r="I104" s="214"/>
      <c r="J104" s="214"/>
      <c r="K104" s="214"/>
      <c r="L104" s="214"/>
      <c r="M104" s="214"/>
      <c r="N104" s="214"/>
      <c r="O104" s="214"/>
      <c r="P104" s="214"/>
      <c r="Q104" s="214"/>
      <c r="R104" s="417"/>
    </row>
    <row r="105" spans="1:20" ht="15.75" customHeight="1">
      <c r="A105" s="671" t="str">
        <f>CONCATENATE("（様式-",INDEX(発注者入力シート!$B$20:$G$24,MATCH(発注者入力シート!L6,発注者入力シート!$C$20:$C$24,0),4),"-２）")</f>
        <v>（様式-２-２）</v>
      </c>
      <c r="B105" s="671"/>
      <c r="C105" s="671"/>
      <c r="D105" s="671"/>
      <c r="E105" s="671"/>
      <c r="F105" s="671"/>
      <c r="Q105" s="122" t="str">
        <f>Q1</f>
        <v>【令和６年度完成工事分】</v>
      </c>
      <c r="R105" s="417"/>
      <c r="S105" s="4" t="s">
        <v>202</v>
      </c>
      <c r="T105" s="4"/>
    </row>
    <row r="106" spans="1:20" ht="15.75" customHeight="1">
      <c r="A106" s="671" t="str">
        <f>CONCATENATE("評価項目",INDEX(発注者入力シート!$B$20:$G$24,MATCH(発注者入力シート!L6,発注者入力シート!$C$20:$C$24,0),5),"-",INDEX(発注者入力シート!$B$20:$G$24,MATCH(発注者入力シート!L6,発注者入力シート!$C$20:$C$24,0),6))</f>
        <v>評価項目（１）-①</v>
      </c>
      <c r="B106" s="671"/>
      <c r="C106" s="671"/>
      <c r="D106" s="671"/>
      <c r="E106" s="671"/>
      <c r="S106" s="4" t="s">
        <v>203</v>
      </c>
      <c r="T106" s="4"/>
    </row>
    <row r="107" spans="1:20" ht="15.75" customHeight="1">
      <c r="A107" s="772" t="s">
        <v>66</v>
      </c>
      <c r="B107" s="772"/>
      <c r="C107" s="772"/>
      <c r="D107" s="772"/>
      <c r="E107" s="772"/>
      <c r="F107" s="772"/>
      <c r="G107" s="772"/>
      <c r="H107" s="772"/>
      <c r="I107" s="772"/>
      <c r="J107" s="772"/>
      <c r="K107" s="772"/>
      <c r="L107" s="772"/>
      <c r="M107" s="772"/>
      <c r="N107" s="772"/>
      <c r="O107" s="772"/>
      <c r="P107" s="772"/>
      <c r="Q107" s="772"/>
      <c r="R107" s="169"/>
      <c r="S107" s="98"/>
      <c r="T107" s="4" t="s">
        <v>210</v>
      </c>
    </row>
    <row r="108" spans="1:20" ht="15.75" customHeight="1">
      <c r="H108" s="733" t="s">
        <v>146</v>
      </c>
      <c r="I108" s="733"/>
      <c r="J108" s="733"/>
      <c r="K108" s="680" t="str">
        <f>IF(企業入力シート!C7="","",企業入力シート!C7)</f>
        <v>〇〇建設</v>
      </c>
      <c r="L108" s="680"/>
      <c r="M108" s="680"/>
      <c r="N108" s="680"/>
      <c r="O108" s="680"/>
      <c r="P108" s="680"/>
      <c r="Q108" s="680"/>
      <c r="S108" s="87"/>
      <c r="T108" s="4" t="s">
        <v>205</v>
      </c>
    </row>
    <row r="109" spans="1:20" ht="12" customHeight="1">
      <c r="R109" s="163"/>
      <c r="S109" s="123"/>
      <c r="T109" s="4"/>
    </row>
    <row r="110" spans="1:20" ht="12" customHeight="1">
      <c r="R110" s="163"/>
      <c r="S110" s="4" t="s">
        <v>206</v>
      </c>
      <c r="T110" s="4"/>
    </row>
    <row r="111" spans="1:20" ht="15.75" customHeight="1">
      <c r="A111" s="480" t="s">
        <v>11</v>
      </c>
      <c r="B111" s="478" t="s">
        <v>13</v>
      </c>
      <c r="C111" s="763" t="s">
        <v>15</v>
      </c>
      <c r="D111" s="763"/>
      <c r="E111" s="760" t="s">
        <v>16</v>
      </c>
      <c r="F111" s="763"/>
      <c r="G111" s="765"/>
      <c r="H111" s="760" t="s">
        <v>17</v>
      </c>
      <c r="I111" s="763"/>
      <c r="J111" s="763"/>
      <c r="K111" s="763"/>
      <c r="L111" s="763"/>
      <c r="M111" s="763"/>
      <c r="N111" s="763"/>
      <c r="O111" s="765"/>
      <c r="P111" s="760" t="s">
        <v>31</v>
      </c>
      <c r="Q111" s="765"/>
      <c r="R111" s="212"/>
      <c r="S111" s="89"/>
      <c r="T111" s="4" t="s">
        <v>207</v>
      </c>
    </row>
    <row r="112" spans="1:20" ht="15.75" customHeight="1">
      <c r="A112" s="481" t="s">
        <v>12</v>
      </c>
      <c r="B112" s="127" t="s">
        <v>14</v>
      </c>
      <c r="C112" s="764"/>
      <c r="D112" s="764"/>
      <c r="E112" s="766" t="s">
        <v>386</v>
      </c>
      <c r="F112" s="767"/>
      <c r="G112" s="768"/>
      <c r="H112" s="761"/>
      <c r="I112" s="770"/>
      <c r="J112" s="770"/>
      <c r="K112" s="770"/>
      <c r="L112" s="770"/>
      <c r="M112" s="770"/>
      <c r="N112" s="770"/>
      <c r="O112" s="771"/>
      <c r="P112" s="762" t="s">
        <v>30</v>
      </c>
      <c r="Q112" s="769"/>
      <c r="S112" s="90"/>
      <c r="T112" s="4" t="s">
        <v>205</v>
      </c>
    </row>
    <row r="113" spans="1:20" ht="15.75" customHeight="1">
      <c r="A113" s="760">
        <v>41</v>
      </c>
      <c r="B113" s="734" t="str">
        <f>B99</f>
        <v>R６</v>
      </c>
      <c r="C113" s="736"/>
      <c r="D113" s="737"/>
      <c r="E113" s="740"/>
      <c r="F113" s="741"/>
      <c r="G113" s="742"/>
      <c r="H113" s="754"/>
      <c r="I113" s="755"/>
      <c r="J113" s="755"/>
      <c r="K113" s="755"/>
      <c r="L113" s="755"/>
      <c r="M113" s="755"/>
      <c r="N113" s="755"/>
      <c r="O113" s="756"/>
      <c r="P113" s="746"/>
      <c r="Q113" s="748" t="s">
        <v>67</v>
      </c>
      <c r="S113" s="4"/>
      <c r="T113" s="4"/>
    </row>
    <row r="114" spans="1:20" ht="15.75" customHeight="1">
      <c r="A114" s="761"/>
      <c r="B114" s="735"/>
      <c r="C114" s="738"/>
      <c r="D114" s="739"/>
      <c r="E114" s="743"/>
      <c r="F114" s="744"/>
      <c r="G114" s="745"/>
      <c r="H114" s="757"/>
      <c r="I114" s="758"/>
      <c r="J114" s="758"/>
      <c r="K114" s="758"/>
      <c r="L114" s="758"/>
      <c r="M114" s="758"/>
      <c r="N114" s="758"/>
      <c r="O114" s="759"/>
      <c r="P114" s="747"/>
      <c r="Q114" s="749"/>
      <c r="R114" s="483"/>
      <c r="S114" s="100" t="s">
        <v>208</v>
      </c>
      <c r="T114" s="4"/>
    </row>
    <row r="115" spans="1:20" ht="15.75" customHeight="1">
      <c r="A115" s="762">
        <v>42</v>
      </c>
      <c r="B115" s="734" t="str">
        <f>B113</f>
        <v>R６</v>
      </c>
      <c r="C115" s="736"/>
      <c r="D115" s="737"/>
      <c r="E115" s="740"/>
      <c r="F115" s="741"/>
      <c r="G115" s="742"/>
      <c r="H115" s="754"/>
      <c r="I115" s="755"/>
      <c r="J115" s="755"/>
      <c r="K115" s="755"/>
      <c r="L115" s="755"/>
      <c r="M115" s="755"/>
      <c r="N115" s="755"/>
      <c r="O115" s="756"/>
      <c r="P115" s="746"/>
      <c r="Q115" s="748" t="s">
        <v>67</v>
      </c>
      <c r="R115" s="483"/>
      <c r="S115" s="100" t="s">
        <v>209</v>
      </c>
      <c r="T115" s="4"/>
    </row>
    <row r="116" spans="1:20" ht="15.75" customHeight="1">
      <c r="A116" s="762"/>
      <c r="B116" s="735"/>
      <c r="C116" s="738"/>
      <c r="D116" s="739"/>
      <c r="E116" s="743"/>
      <c r="F116" s="744"/>
      <c r="G116" s="745"/>
      <c r="H116" s="757"/>
      <c r="I116" s="758"/>
      <c r="J116" s="758"/>
      <c r="K116" s="758"/>
      <c r="L116" s="758"/>
      <c r="M116" s="758"/>
      <c r="N116" s="758"/>
      <c r="O116" s="759"/>
      <c r="P116" s="747"/>
      <c r="Q116" s="749"/>
      <c r="R116" s="483"/>
      <c r="S116" s="100" t="s">
        <v>433</v>
      </c>
    </row>
    <row r="117" spans="1:20" ht="15.75" customHeight="1">
      <c r="A117" s="760">
        <v>43</v>
      </c>
      <c r="B117" s="734" t="str">
        <f t="shared" ref="B117" si="36">B115</f>
        <v>R６</v>
      </c>
      <c r="C117" s="736"/>
      <c r="D117" s="737"/>
      <c r="E117" s="740"/>
      <c r="F117" s="741"/>
      <c r="G117" s="742"/>
      <c r="H117" s="754"/>
      <c r="I117" s="755"/>
      <c r="J117" s="755"/>
      <c r="K117" s="755"/>
      <c r="L117" s="755"/>
      <c r="M117" s="755"/>
      <c r="N117" s="755"/>
      <c r="O117" s="756"/>
      <c r="P117" s="746"/>
      <c r="Q117" s="748" t="s">
        <v>67</v>
      </c>
      <c r="R117" s="483"/>
    </row>
    <row r="118" spans="1:20" ht="15.75" customHeight="1">
      <c r="A118" s="761"/>
      <c r="B118" s="735"/>
      <c r="C118" s="738"/>
      <c r="D118" s="739"/>
      <c r="E118" s="743"/>
      <c r="F118" s="744"/>
      <c r="G118" s="745"/>
      <c r="H118" s="757"/>
      <c r="I118" s="758"/>
      <c r="J118" s="758"/>
      <c r="K118" s="758"/>
      <c r="L118" s="758"/>
      <c r="M118" s="758"/>
      <c r="N118" s="758"/>
      <c r="O118" s="759"/>
      <c r="P118" s="747"/>
      <c r="Q118" s="749"/>
      <c r="R118" s="483"/>
    </row>
    <row r="119" spans="1:20" ht="15.75" customHeight="1">
      <c r="A119" s="762">
        <v>44</v>
      </c>
      <c r="B119" s="734" t="str">
        <f t="shared" ref="B119" si="37">B117</f>
        <v>R６</v>
      </c>
      <c r="C119" s="736"/>
      <c r="D119" s="737"/>
      <c r="E119" s="740"/>
      <c r="F119" s="741"/>
      <c r="G119" s="742"/>
      <c r="H119" s="754"/>
      <c r="I119" s="755"/>
      <c r="J119" s="755"/>
      <c r="K119" s="755"/>
      <c r="L119" s="755"/>
      <c r="M119" s="755"/>
      <c r="N119" s="755"/>
      <c r="O119" s="756"/>
      <c r="P119" s="746"/>
      <c r="Q119" s="748" t="s">
        <v>67</v>
      </c>
      <c r="R119" s="483"/>
    </row>
    <row r="120" spans="1:20" ht="15.75" customHeight="1">
      <c r="A120" s="762"/>
      <c r="B120" s="735"/>
      <c r="C120" s="738"/>
      <c r="D120" s="739"/>
      <c r="E120" s="743"/>
      <c r="F120" s="744"/>
      <c r="G120" s="745"/>
      <c r="H120" s="757"/>
      <c r="I120" s="758"/>
      <c r="J120" s="758"/>
      <c r="K120" s="758"/>
      <c r="L120" s="758"/>
      <c r="M120" s="758"/>
      <c r="N120" s="758"/>
      <c r="O120" s="759"/>
      <c r="P120" s="747"/>
      <c r="Q120" s="749"/>
      <c r="R120" s="483"/>
    </row>
    <row r="121" spans="1:20" ht="15.75" customHeight="1">
      <c r="A121" s="760">
        <v>45</v>
      </c>
      <c r="B121" s="734" t="str">
        <f t="shared" ref="B121" si="38">B119</f>
        <v>R６</v>
      </c>
      <c r="C121" s="736"/>
      <c r="D121" s="737"/>
      <c r="E121" s="740"/>
      <c r="F121" s="741"/>
      <c r="G121" s="742"/>
      <c r="H121" s="754"/>
      <c r="I121" s="755"/>
      <c r="J121" s="755"/>
      <c r="K121" s="755"/>
      <c r="L121" s="755"/>
      <c r="M121" s="755"/>
      <c r="N121" s="755"/>
      <c r="O121" s="756"/>
      <c r="P121" s="746"/>
      <c r="Q121" s="748" t="s">
        <v>67</v>
      </c>
      <c r="R121" s="483"/>
    </row>
    <row r="122" spans="1:20" ht="15.75" customHeight="1">
      <c r="A122" s="761"/>
      <c r="B122" s="735"/>
      <c r="C122" s="738"/>
      <c r="D122" s="739"/>
      <c r="E122" s="743"/>
      <c r="F122" s="744"/>
      <c r="G122" s="745"/>
      <c r="H122" s="757"/>
      <c r="I122" s="758"/>
      <c r="J122" s="758"/>
      <c r="K122" s="758"/>
      <c r="L122" s="758"/>
      <c r="M122" s="758"/>
      <c r="N122" s="758"/>
      <c r="O122" s="759"/>
      <c r="P122" s="747"/>
      <c r="Q122" s="749"/>
      <c r="R122" s="483"/>
    </row>
    <row r="123" spans="1:20" ht="15.75" customHeight="1">
      <c r="A123" s="762">
        <v>46</v>
      </c>
      <c r="B123" s="734" t="str">
        <f t="shared" ref="B123" si="39">B121</f>
        <v>R６</v>
      </c>
      <c r="C123" s="736"/>
      <c r="D123" s="737"/>
      <c r="E123" s="740"/>
      <c r="F123" s="741"/>
      <c r="G123" s="742"/>
      <c r="H123" s="754"/>
      <c r="I123" s="755"/>
      <c r="J123" s="755"/>
      <c r="K123" s="755"/>
      <c r="L123" s="755"/>
      <c r="M123" s="755"/>
      <c r="N123" s="755"/>
      <c r="O123" s="756"/>
      <c r="P123" s="746"/>
      <c r="Q123" s="748" t="s">
        <v>67</v>
      </c>
      <c r="R123" s="483"/>
    </row>
    <row r="124" spans="1:20" ht="15.75" customHeight="1">
      <c r="A124" s="762"/>
      <c r="B124" s="735"/>
      <c r="C124" s="738"/>
      <c r="D124" s="739"/>
      <c r="E124" s="743"/>
      <c r="F124" s="744"/>
      <c r="G124" s="745"/>
      <c r="H124" s="757"/>
      <c r="I124" s="758"/>
      <c r="J124" s="758"/>
      <c r="K124" s="758"/>
      <c r="L124" s="758"/>
      <c r="M124" s="758"/>
      <c r="N124" s="758"/>
      <c r="O124" s="759"/>
      <c r="P124" s="747"/>
      <c r="Q124" s="749"/>
      <c r="R124" s="483"/>
    </row>
    <row r="125" spans="1:20" ht="15.75" customHeight="1">
      <c r="A125" s="760">
        <v>47</v>
      </c>
      <c r="B125" s="734" t="str">
        <f t="shared" ref="B125" si="40">B123</f>
        <v>R６</v>
      </c>
      <c r="C125" s="736"/>
      <c r="D125" s="737"/>
      <c r="E125" s="740"/>
      <c r="F125" s="741"/>
      <c r="G125" s="742"/>
      <c r="H125" s="754"/>
      <c r="I125" s="755"/>
      <c r="J125" s="755"/>
      <c r="K125" s="755"/>
      <c r="L125" s="755"/>
      <c r="M125" s="755"/>
      <c r="N125" s="755"/>
      <c r="O125" s="756"/>
      <c r="P125" s="746"/>
      <c r="Q125" s="748" t="s">
        <v>67</v>
      </c>
      <c r="R125" s="483"/>
    </row>
    <row r="126" spans="1:20" ht="15.75" customHeight="1">
      <c r="A126" s="761"/>
      <c r="B126" s="735"/>
      <c r="C126" s="738"/>
      <c r="D126" s="739"/>
      <c r="E126" s="743"/>
      <c r="F126" s="744"/>
      <c r="G126" s="745"/>
      <c r="H126" s="757"/>
      <c r="I126" s="758"/>
      <c r="J126" s="758"/>
      <c r="K126" s="758"/>
      <c r="L126" s="758"/>
      <c r="M126" s="758"/>
      <c r="N126" s="758"/>
      <c r="O126" s="759"/>
      <c r="P126" s="747"/>
      <c r="Q126" s="749"/>
      <c r="R126" s="483"/>
    </row>
    <row r="127" spans="1:20" ht="15.75" customHeight="1">
      <c r="A127" s="762">
        <v>48</v>
      </c>
      <c r="B127" s="734" t="str">
        <f t="shared" ref="B127" si="41">B125</f>
        <v>R６</v>
      </c>
      <c r="C127" s="736"/>
      <c r="D127" s="737"/>
      <c r="E127" s="740"/>
      <c r="F127" s="741"/>
      <c r="G127" s="742"/>
      <c r="H127" s="754"/>
      <c r="I127" s="755"/>
      <c r="J127" s="755"/>
      <c r="K127" s="755"/>
      <c r="L127" s="755"/>
      <c r="M127" s="755"/>
      <c r="N127" s="755"/>
      <c r="O127" s="756"/>
      <c r="P127" s="746"/>
      <c r="Q127" s="748" t="s">
        <v>67</v>
      </c>
      <c r="R127" s="483"/>
    </row>
    <row r="128" spans="1:20" ht="15.75" customHeight="1">
      <c r="A128" s="762"/>
      <c r="B128" s="735"/>
      <c r="C128" s="738"/>
      <c r="D128" s="739"/>
      <c r="E128" s="743"/>
      <c r="F128" s="744"/>
      <c r="G128" s="745"/>
      <c r="H128" s="757"/>
      <c r="I128" s="758"/>
      <c r="J128" s="758"/>
      <c r="K128" s="758"/>
      <c r="L128" s="758"/>
      <c r="M128" s="758"/>
      <c r="N128" s="758"/>
      <c r="O128" s="759"/>
      <c r="P128" s="747"/>
      <c r="Q128" s="749"/>
      <c r="R128" s="483"/>
    </row>
    <row r="129" spans="1:18" ht="15.75" customHeight="1">
      <c r="A129" s="760">
        <v>49</v>
      </c>
      <c r="B129" s="734" t="str">
        <f t="shared" ref="B129" si="42">B127</f>
        <v>R６</v>
      </c>
      <c r="C129" s="736"/>
      <c r="D129" s="737"/>
      <c r="E129" s="740"/>
      <c r="F129" s="741"/>
      <c r="G129" s="742"/>
      <c r="H129" s="754"/>
      <c r="I129" s="755"/>
      <c r="J129" s="755"/>
      <c r="K129" s="755"/>
      <c r="L129" s="755"/>
      <c r="M129" s="755"/>
      <c r="N129" s="755"/>
      <c r="O129" s="756"/>
      <c r="P129" s="746"/>
      <c r="Q129" s="748" t="s">
        <v>67</v>
      </c>
      <c r="R129" s="483"/>
    </row>
    <row r="130" spans="1:18" ht="15.75" customHeight="1">
      <c r="A130" s="761"/>
      <c r="B130" s="735"/>
      <c r="C130" s="738"/>
      <c r="D130" s="739"/>
      <c r="E130" s="743"/>
      <c r="F130" s="744"/>
      <c r="G130" s="745"/>
      <c r="H130" s="757"/>
      <c r="I130" s="758"/>
      <c r="J130" s="758"/>
      <c r="K130" s="758"/>
      <c r="L130" s="758"/>
      <c r="M130" s="758"/>
      <c r="N130" s="758"/>
      <c r="O130" s="759"/>
      <c r="P130" s="747"/>
      <c r="Q130" s="749"/>
      <c r="R130" s="483"/>
    </row>
    <row r="131" spans="1:18" ht="15.75" customHeight="1">
      <c r="A131" s="762">
        <v>50</v>
      </c>
      <c r="B131" s="734" t="str">
        <f t="shared" ref="B131" si="43">B129</f>
        <v>R６</v>
      </c>
      <c r="C131" s="736"/>
      <c r="D131" s="737"/>
      <c r="E131" s="740"/>
      <c r="F131" s="741"/>
      <c r="G131" s="742"/>
      <c r="H131" s="754"/>
      <c r="I131" s="755"/>
      <c r="J131" s="755"/>
      <c r="K131" s="755"/>
      <c r="L131" s="755"/>
      <c r="M131" s="755"/>
      <c r="N131" s="755"/>
      <c r="O131" s="756"/>
      <c r="P131" s="746"/>
      <c r="Q131" s="748" t="s">
        <v>67</v>
      </c>
      <c r="R131" s="483"/>
    </row>
    <row r="132" spans="1:18" ht="15.75" customHeight="1">
      <c r="A132" s="762"/>
      <c r="B132" s="735"/>
      <c r="C132" s="738"/>
      <c r="D132" s="739"/>
      <c r="E132" s="743"/>
      <c r="F132" s="744"/>
      <c r="G132" s="745"/>
      <c r="H132" s="757"/>
      <c r="I132" s="758"/>
      <c r="J132" s="758"/>
      <c r="K132" s="758"/>
      <c r="L132" s="758"/>
      <c r="M132" s="758"/>
      <c r="N132" s="758"/>
      <c r="O132" s="759"/>
      <c r="P132" s="747"/>
      <c r="Q132" s="749"/>
      <c r="R132" s="483"/>
    </row>
    <row r="133" spans="1:18" ht="15.75" customHeight="1">
      <c r="A133" s="760">
        <v>51</v>
      </c>
      <c r="B133" s="734" t="str">
        <f t="shared" ref="B133" si="44">B131</f>
        <v>R６</v>
      </c>
      <c r="C133" s="736"/>
      <c r="D133" s="737"/>
      <c r="E133" s="740"/>
      <c r="F133" s="741"/>
      <c r="G133" s="742"/>
      <c r="H133" s="754"/>
      <c r="I133" s="755"/>
      <c r="J133" s="755"/>
      <c r="K133" s="755"/>
      <c r="L133" s="755"/>
      <c r="M133" s="755"/>
      <c r="N133" s="755"/>
      <c r="O133" s="756"/>
      <c r="P133" s="746"/>
      <c r="Q133" s="748" t="s">
        <v>67</v>
      </c>
      <c r="R133" s="483"/>
    </row>
    <row r="134" spans="1:18" ht="15.75" customHeight="1">
      <c r="A134" s="761"/>
      <c r="B134" s="735"/>
      <c r="C134" s="738"/>
      <c r="D134" s="739"/>
      <c r="E134" s="743"/>
      <c r="F134" s="744"/>
      <c r="G134" s="745"/>
      <c r="H134" s="757"/>
      <c r="I134" s="758"/>
      <c r="J134" s="758"/>
      <c r="K134" s="758"/>
      <c r="L134" s="758"/>
      <c r="M134" s="758"/>
      <c r="N134" s="758"/>
      <c r="O134" s="759"/>
      <c r="P134" s="747"/>
      <c r="Q134" s="749"/>
      <c r="R134" s="483"/>
    </row>
    <row r="135" spans="1:18" ht="15.75" customHeight="1">
      <c r="A135" s="762">
        <v>52</v>
      </c>
      <c r="B135" s="734" t="str">
        <f t="shared" ref="B135" si="45">B133</f>
        <v>R６</v>
      </c>
      <c r="C135" s="736"/>
      <c r="D135" s="737"/>
      <c r="E135" s="740"/>
      <c r="F135" s="741"/>
      <c r="G135" s="742"/>
      <c r="H135" s="754"/>
      <c r="I135" s="755"/>
      <c r="J135" s="755"/>
      <c r="K135" s="755"/>
      <c r="L135" s="755"/>
      <c r="M135" s="755"/>
      <c r="N135" s="755"/>
      <c r="O135" s="756"/>
      <c r="P135" s="746"/>
      <c r="Q135" s="748" t="s">
        <v>67</v>
      </c>
      <c r="R135" s="483"/>
    </row>
    <row r="136" spans="1:18" ht="15.75" customHeight="1">
      <c r="A136" s="762"/>
      <c r="B136" s="735"/>
      <c r="C136" s="738"/>
      <c r="D136" s="739"/>
      <c r="E136" s="743"/>
      <c r="F136" s="744"/>
      <c r="G136" s="745"/>
      <c r="H136" s="757"/>
      <c r="I136" s="758"/>
      <c r="J136" s="758"/>
      <c r="K136" s="758"/>
      <c r="L136" s="758"/>
      <c r="M136" s="758"/>
      <c r="N136" s="758"/>
      <c r="O136" s="759"/>
      <c r="P136" s="747"/>
      <c r="Q136" s="749"/>
      <c r="R136" s="483"/>
    </row>
    <row r="137" spans="1:18" ht="15.75" customHeight="1">
      <c r="A137" s="760">
        <v>53</v>
      </c>
      <c r="B137" s="734" t="str">
        <f t="shared" ref="B137" si="46">B135</f>
        <v>R６</v>
      </c>
      <c r="C137" s="736"/>
      <c r="D137" s="737"/>
      <c r="E137" s="740"/>
      <c r="F137" s="741"/>
      <c r="G137" s="742"/>
      <c r="H137" s="754"/>
      <c r="I137" s="755"/>
      <c r="J137" s="755"/>
      <c r="K137" s="755"/>
      <c r="L137" s="755"/>
      <c r="M137" s="755"/>
      <c r="N137" s="755"/>
      <c r="O137" s="756"/>
      <c r="P137" s="746"/>
      <c r="Q137" s="748" t="s">
        <v>67</v>
      </c>
      <c r="R137" s="483"/>
    </row>
    <row r="138" spans="1:18" ht="15.75" customHeight="1">
      <c r="A138" s="761"/>
      <c r="B138" s="735"/>
      <c r="C138" s="738"/>
      <c r="D138" s="739"/>
      <c r="E138" s="743"/>
      <c r="F138" s="744"/>
      <c r="G138" s="745"/>
      <c r="H138" s="757"/>
      <c r="I138" s="758"/>
      <c r="J138" s="758"/>
      <c r="K138" s="758"/>
      <c r="L138" s="758"/>
      <c r="M138" s="758"/>
      <c r="N138" s="758"/>
      <c r="O138" s="759"/>
      <c r="P138" s="747"/>
      <c r="Q138" s="749"/>
      <c r="R138" s="483"/>
    </row>
    <row r="139" spans="1:18" ht="15.75" customHeight="1">
      <c r="A139" s="762">
        <v>54</v>
      </c>
      <c r="B139" s="734" t="str">
        <f t="shared" ref="B139" si="47">B137</f>
        <v>R６</v>
      </c>
      <c r="C139" s="736"/>
      <c r="D139" s="737"/>
      <c r="E139" s="740"/>
      <c r="F139" s="741"/>
      <c r="G139" s="742"/>
      <c r="H139" s="754"/>
      <c r="I139" s="755"/>
      <c r="J139" s="755"/>
      <c r="K139" s="755"/>
      <c r="L139" s="755"/>
      <c r="M139" s="755"/>
      <c r="N139" s="755"/>
      <c r="O139" s="756"/>
      <c r="P139" s="746"/>
      <c r="Q139" s="748" t="s">
        <v>67</v>
      </c>
      <c r="R139" s="483"/>
    </row>
    <row r="140" spans="1:18" ht="15.75" customHeight="1">
      <c r="A140" s="762"/>
      <c r="B140" s="735"/>
      <c r="C140" s="738"/>
      <c r="D140" s="739"/>
      <c r="E140" s="743"/>
      <c r="F140" s="744"/>
      <c r="G140" s="745"/>
      <c r="H140" s="757"/>
      <c r="I140" s="758"/>
      <c r="J140" s="758"/>
      <c r="K140" s="758"/>
      <c r="L140" s="758"/>
      <c r="M140" s="758"/>
      <c r="N140" s="758"/>
      <c r="O140" s="759"/>
      <c r="P140" s="747"/>
      <c r="Q140" s="749"/>
      <c r="R140" s="483"/>
    </row>
    <row r="141" spans="1:18" ht="15.75" customHeight="1">
      <c r="A141" s="760">
        <v>55</v>
      </c>
      <c r="B141" s="734" t="str">
        <f t="shared" ref="B141" si="48">B139</f>
        <v>R６</v>
      </c>
      <c r="C141" s="736"/>
      <c r="D141" s="737"/>
      <c r="E141" s="740"/>
      <c r="F141" s="741"/>
      <c r="G141" s="742"/>
      <c r="H141" s="754"/>
      <c r="I141" s="755"/>
      <c r="J141" s="755"/>
      <c r="K141" s="755"/>
      <c r="L141" s="755"/>
      <c r="M141" s="755"/>
      <c r="N141" s="755"/>
      <c r="O141" s="756"/>
      <c r="P141" s="746"/>
      <c r="Q141" s="748" t="s">
        <v>67</v>
      </c>
      <c r="R141" s="483"/>
    </row>
    <row r="142" spans="1:18" ht="15.75" customHeight="1">
      <c r="A142" s="761"/>
      <c r="B142" s="735"/>
      <c r="C142" s="738"/>
      <c r="D142" s="739"/>
      <c r="E142" s="743"/>
      <c r="F142" s="744"/>
      <c r="G142" s="745"/>
      <c r="H142" s="757"/>
      <c r="I142" s="758"/>
      <c r="J142" s="758"/>
      <c r="K142" s="758"/>
      <c r="L142" s="758"/>
      <c r="M142" s="758"/>
      <c r="N142" s="758"/>
      <c r="O142" s="759"/>
      <c r="P142" s="747"/>
      <c r="Q142" s="749"/>
      <c r="R142" s="483"/>
    </row>
    <row r="143" spans="1:18" ht="15.75" customHeight="1">
      <c r="A143" s="762">
        <v>56</v>
      </c>
      <c r="B143" s="734" t="str">
        <f t="shared" ref="B143" si="49">B141</f>
        <v>R６</v>
      </c>
      <c r="C143" s="736"/>
      <c r="D143" s="737"/>
      <c r="E143" s="740"/>
      <c r="F143" s="741"/>
      <c r="G143" s="742"/>
      <c r="H143" s="754"/>
      <c r="I143" s="755"/>
      <c r="J143" s="755"/>
      <c r="K143" s="755"/>
      <c r="L143" s="755"/>
      <c r="M143" s="755"/>
      <c r="N143" s="755"/>
      <c r="O143" s="756"/>
      <c r="P143" s="746"/>
      <c r="Q143" s="748" t="s">
        <v>67</v>
      </c>
      <c r="R143" s="483"/>
    </row>
    <row r="144" spans="1:18" ht="15.75" customHeight="1">
      <c r="A144" s="762"/>
      <c r="B144" s="735"/>
      <c r="C144" s="738"/>
      <c r="D144" s="739"/>
      <c r="E144" s="743"/>
      <c r="F144" s="744"/>
      <c r="G144" s="745"/>
      <c r="H144" s="757"/>
      <c r="I144" s="758"/>
      <c r="J144" s="758"/>
      <c r="K144" s="758"/>
      <c r="L144" s="758"/>
      <c r="M144" s="758"/>
      <c r="N144" s="758"/>
      <c r="O144" s="759"/>
      <c r="P144" s="747"/>
      <c r="Q144" s="749"/>
      <c r="R144" s="483"/>
    </row>
    <row r="145" spans="1:18" ht="15.75" customHeight="1">
      <c r="A145" s="760">
        <v>57</v>
      </c>
      <c r="B145" s="734" t="str">
        <f t="shared" ref="B145" si="50">B143</f>
        <v>R６</v>
      </c>
      <c r="C145" s="736"/>
      <c r="D145" s="737"/>
      <c r="E145" s="740"/>
      <c r="F145" s="741"/>
      <c r="G145" s="742"/>
      <c r="H145" s="754"/>
      <c r="I145" s="755"/>
      <c r="J145" s="755"/>
      <c r="K145" s="755"/>
      <c r="L145" s="755"/>
      <c r="M145" s="755"/>
      <c r="N145" s="755"/>
      <c r="O145" s="756"/>
      <c r="P145" s="746"/>
      <c r="Q145" s="748" t="s">
        <v>67</v>
      </c>
      <c r="R145" s="483"/>
    </row>
    <row r="146" spans="1:18" ht="15.75" customHeight="1">
      <c r="A146" s="761"/>
      <c r="B146" s="735"/>
      <c r="C146" s="738"/>
      <c r="D146" s="739"/>
      <c r="E146" s="743"/>
      <c r="F146" s="744"/>
      <c r="G146" s="745"/>
      <c r="H146" s="757"/>
      <c r="I146" s="758"/>
      <c r="J146" s="758"/>
      <c r="K146" s="758"/>
      <c r="L146" s="758"/>
      <c r="M146" s="758"/>
      <c r="N146" s="758"/>
      <c r="O146" s="759"/>
      <c r="P146" s="747"/>
      <c r="Q146" s="749"/>
      <c r="R146" s="483"/>
    </row>
    <row r="147" spans="1:18" ht="15.75" customHeight="1">
      <c r="A147" s="762">
        <v>58</v>
      </c>
      <c r="B147" s="734" t="str">
        <f t="shared" ref="B147" si="51">B145</f>
        <v>R６</v>
      </c>
      <c r="C147" s="736"/>
      <c r="D147" s="737"/>
      <c r="E147" s="740"/>
      <c r="F147" s="741"/>
      <c r="G147" s="742"/>
      <c r="H147" s="754"/>
      <c r="I147" s="755"/>
      <c r="J147" s="755"/>
      <c r="K147" s="755"/>
      <c r="L147" s="755"/>
      <c r="M147" s="755"/>
      <c r="N147" s="755"/>
      <c r="O147" s="756"/>
      <c r="P147" s="746"/>
      <c r="Q147" s="748" t="s">
        <v>67</v>
      </c>
      <c r="R147" s="483"/>
    </row>
    <row r="148" spans="1:18" ht="15.75" customHeight="1">
      <c r="A148" s="762"/>
      <c r="B148" s="735"/>
      <c r="C148" s="738"/>
      <c r="D148" s="739"/>
      <c r="E148" s="743"/>
      <c r="F148" s="744"/>
      <c r="G148" s="745"/>
      <c r="H148" s="757"/>
      <c r="I148" s="758"/>
      <c r="J148" s="758"/>
      <c r="K148" s="758"/>
      <c r="L148" s="758"/>
      <c r="M148" s="758"/>
      <c r="N148" s="758"/>
      <c r="O148" s="759"/>
      <c r="P148" s="747"/>
      <c r="Q148" s="749"/>
      <c r="R148" s="483"/>
    </row>
    <row r="149" spans="1:18" ht="15.75" customHeight="1">
      <c r="A149" s="760">
        <v>59</v>
      </c>
      <c r="B149" s="734" t="str">
        <f t="shared" ref="B149" si="52">B147</f>
        <v>R６</v>
      </c>
      <c r="C149" s="736"/>
      <c r="D149" s="737"/>
      <c r="E149" s="740"/>
      <c r="F149" s="741"/>
      <c r="G149" s="742"/>
      <c r="H149" s="754"/>
      <c r="I149" s="755"/>
      <c r="J149" s="755"/>
      <c r="K149" s="755"/>
      <c r="L149" s="755"/>
      <c r="M149" s="755"/>
      <c r="N149" s="755"/>
      <c r="O149" s="756"/>
      <c r="P149" s="746"/>
      <c r="Q149" s="748" t="s">
        <v>67</v>
      </c>
      <c r="R149" s="483"/>
    </row>
    <row r="150" spans="1:18" ht="15.75" customHeight="1">
      <c r="A150" s="761"/>
      <c r="B150" s="735"/>
      <c r="C150" s="738"/>
      <c r="D150" s="739"/>
      <c r="E150" s="743"/>
      <c r="F150" s="744"/>
      <c r="G150" s="745"/>
      <c r="H150" s="757"/>
      <c r="I150" s="758"/>
      <c r="J150" s="758"/>
      <c r="K150" s="758"/>
      <c r="L150" s="758"/>
      <c r="M150" s="758"/>
      <c r="N150" s="758"/>
      <c r="O150" s="759"/>
      <c r="P150" s="747"/>
      <c r="Q150" s="749"/>
      <c r="R150" s="483"/>
    </row>
    <row r="151" spans="1:18" ht="15.75" customHeight="1">
      <c r="A151" s="684">
        <v>60</v>
      </c>
      <c r="B151" s="734" t="str">
        <f t="shared" ref="B151" si="53">B149</f>
        <v>R６</v>
      </c>
      <c r="C151" s="736"/>
      <c r="D151" s="737"/>
      <c r="E151" s="740"/>
      <c r="F151" s="741"/>
      <c r="G151" s="742"/>
      <c r="H151" s="754"/>
      <c r="I151" s="755"/>
      <c r="J151" s="755"/>
      <c r="K151" s="755"/>
      <c r="L151" s="755"/>
      <c r="M151" s="755"/>
      <c r="N151" s="755"/>
      <c r="O151" s="756"/>
      <c r="P151" s="746"/>
      <c r="Q151" s="748" t="s">
        <v>67</v>
      </c>
      <c r="R151" s="483"/>
    </row>
    <row r="152" spans="1:18" ht="15.75" customHeight="1">
      <c r="A152" s="682"/>
      <c r="B152" s="735"/>
      <c r="C152" s="738"/>
      <c r="D152" s="739"/>
      <c r="E152" s="743"/>
      <c r="F152" s="744"/>
      <c r="G152" s="745"/>
      <c r="H152" s="757"/>
      <c r="I152" s="758"/>
      <c r="J152" s="758"/>
      <c r="K152" s="758"/>
      <c r="L152" s="758"/>
      <c r="M152" s="758"/>
      <c r="N152" s="758"/>
      <c r="O152" s="759"/>
      <c r="P152" s="747"/>
      <c r="Q152" s="749"/>
      <c r="R152" s="483"/>
    </row>
    <row r="153" spans="1:18" ht="15.75" customHeight="1">
      <c r="A153" s="130" t="s">
        <v>27</v>
      </c>
      <c r="B153" s="752" t="s">
        <v>307</v>
      </c>
      <c r="C153" s="753"/>
      <c r="D153" s="753"/>
      <c r="E153" s="753"/>
      <c r="F153" s="753"/>
      <c r="G153" s="753"/>
      <c r="H153" s="753"/>
      <c r="I153" s="753"/>
      <c r="J153" s="753"/>
      <c r="K153" s="753"/>
      <c r="L153" s="753"/>
      <c r="M153" s="753"/>
      <c r="N153" s="753"/>
      <c r="O153" s="753"/>
      <c r="P153" s="753"/>
      <c r="Q153" s="479"/>
      <c r="R153" s="483"/>
    </row>
    <row r="154" spans="1:18" ht="15.75" customHeight="1">
      <c r="A154" s="130" t="s">
        <v>28</v>
      </c>
      <c r="B154" s="732" t="s">
        <v>475</v>
      </c>
      <c r="C154" s="732"/>
      <c r="D154" s="732"/>
      <c r="E154" s="732"/>
      <c r="F154" s="732"/>
      <c r="G154" s="732"/>
      <c r="H154" s="732"/>
      <c r="I154" s="732"/>
      <c r="J154" s="732"/>
      <c r="K154" s="732"/>
      <c r="L154" s="732"/>
      <c r="M154" s="732"/>
      <c r="N154" s="732"/>
      <c r="O154" s="732"/>
      <c r="P154" s="732"/>
      <c r="Q154" s="732"/>
      <c r="R154" s="483"/>
    </row>
    <row r="155" spans="1:18" ht="15.75" customHeight="1">
      <c r="A155" s="130"/>
      <c r="B155" s="732"/>
      <c r="C155" s="732"/>
      <c r="D155" s="732"/>
      <c r="E155" s="732"/>
      <c r="F155" s="732"/>
      <c r="G155" s="732"/>
      <c r="H155" s="732"/>
      <c r="I155" s="732"/>
      <c r="J155" s="732"/>
      <c r="K155" s="732"/>
      <c r="L155" s="732"/>
      <c r="M155" s="732"/>
      <c r="N155" s="732"/>
      <c r="O155" s="732"/>
      <c r="P155" s="732"/>
      <c r="Q155" s="732"/>
      <c r="R155" s="483"/>
    </row>
    <row r="156" spans="1:18" ht="15.75" customHeight="1">
      <c r="B156" s="427"/>
      <c r="C156" s="427"/>
      <c r="D156" s="427"/>
      <c r="E156" s="427"/>
      <c r="F156" s="427"/>
      <c r="G156" s="427"/>
      <c r="H156" s="427"/>
      <c r="I156" s="427"/>
      <c r="J156" s="427"/>
      <c r="K156" s="427"/>
      <c r="L156" s="427"/>
      <c r="M156" s="427"/>
      <c r="N156" s="427"/>
      <c r="O156" s="427"/>
      <c r="P156" s="427"/>
      <c r="Q156" s="427"/>
      <c r="R156" s="483"/>
    </row>
    <row r="157" spans="1:18" s="214" customFormat="1">
      <c r="A157" s="484"/>
      <c r="B157" s="484"/>
      <c r="C157" s="484"/>
      <c r="D157" s="484"/>
      <c r="E157" s="484"/>
      <c r="F157" s="484"/>
      <c r="G157" s="484"/>
      <c r="H157" s="484"/>
      <c r="I157" s="484"/>
      <c r="J157" s="484"/>
      <c r="K157" s="484"/>
      <c r="L157" s="484"/>
      <c r="M157" s="484"/>
      <c r="N157" s="484"/>
      <c r="O157" s="484"/>
      <c r="P157" s="484"/>
      <c r="Q157" s="484"/>
      <c r="R157" s="482"/>
    </row>
    <row r="158" spans="1:18" s="214" customFormat="1">
      <c r="A158" s="484"/>
      <c r="B158" s="484"/>
      <c r="C158" s="484"/>
      <c r="D158" s="484"/>
      <c r="E158" s="484"/>
      <c r="F158" s="484"/>
      <c r="G158" s="484"/>
      <c r="H158" s="484"/>
      <c r="I158" s="484"/>
      <c r="J158" s="484"/>
      <c r="K158" s="484"/>
      <c r="L158" s="484"/>
      <c r="M158" s="484"/>
      <c r="N158" s="484"/>
      <c r="O158" s="484"/>
      <c r="P158" s="484"/>
      <c r="Q158" s="484"/>
      <c r="R158" s="482"/>
    </row>
    <row r="159" spans="1:18" ht="15.75" customHeight="1"/>
  </sheetData>
  <mergeCells count="519">
    <mergeCell ref="A1:F1"/>
    <mergeCell ref="A2:E2"/>
    <mergeCell ref="A3:Q3"/>
    <mergeCell ref="H4:J4"/>
    <mergeCell ref="K4:Q4"/>
    <mergeCell ref="C7:D8"/>
    <mergeCell ref="E7:G7"/>
    <mergeCell ref="H7:O8"/>
    <mergeCell ref="P7:Q7"/>
    <mergeCell ref="E8:G8"/>
    <mergeCell ref="P8:Q8"/>
    <mergeCell ref="A9:A10"/>
    <mergeCell ref="B9:B10"/>
    <mergeCell ref="C9:D10"/>
    <mergeCell ref="E9:G9"/>
    <mergeCell ref="H9:O10"/>
    <mergeCell ref="P9:P10"/>
    <mergeCell ref="Q9:Q10"/>
    <mergeCell ref="E10:G10"/>
    <mergeCell ref="Q11:Q12"/>
    <mergeCell ref="E12:G12"/>
    <mergeCell ref="A13:A14"/>
    <mergeCell ref="B13:B14"/>
    <mergeCell ref="C13:D14"/>
    <mergeCell ref="E13:G13"/>
    <mergeCell ref="H13:O14"/>
    <mergeCell ref="P13:P14"/>
    <mergeCell ref="Q13:Q14"/>
    <mergeCell ref="E14:G14"/>
    <mergeCell ref="A11:A12"/>
    <mergeCell ref="B11:B12"/>
    <mergeCell ref="C11:D12"/>
    <mergeCell ref="E11:G11"/>
    <mergeCell ref="H11:O12"/>
    <mergeCell ref="P11:P12"/>
    <mergeCell ref="Q15:Q16"/>
    <mergeCell ref="E16:G16"/>
    <mergeCell ref="A17:A18"/>
    <mergeCell ref="B17:B18"/>
    <mergeCell ref="C17:D18"/>
    <mergeCell ref="E17:G17"/>
    <mergeCell ref="H17:O18"/>
    <mergeCell ref="P17:P18"/>
    <mergeCell ref="Q17:Q18"/>
    <mergeCell ref="E18:G18"/>
    <mergeCell ref="A15:A16"/>
    <mergeCell ref="B15:B16"/>
    <mergeCell ref="C15:D16"/>
    <mergeCell ref="E15:G15"/>
    <mergeCell ref="H15:O16"/>
    <mergeCell ref="P15:P16"/>
    <mergeCell ref="Q19:Q20"/>
    <mergeCell ref="E20:G20"/>
    <mergeCell ref="A21:A22"/>
    <mergeCell ref="B21:B22"/>
    <mergeCell ref="C21:D22"/>
    <mergeCell ref="E21:G21"/>
    <mergeCell ref="H21:O22"/>
    <mergeCell ref="P21:P22"/>
    <mergeCell ref="Q21:Q22"/>
    <mergeCell ref="E22:G22"/>
    <mergeCell ref="A19:A20"/>
    <mergeCell ref="B19:B20"/>
    <mergeCell ref="C19:D20"/>
    <mergeCell ref="E19:G19"/>
    <mergeCell ref="H19:O20"/>
    <mergeCell ref="P19:P20"/>
    <mergeCell ref="Q23:Q24"/>
    <mergeCell ref="E24:G24"/>
    <mergeCell ref="A25:A26"/>
    <mergeCell ref="B25:B26"/>
    <mergeCell ref="C25:D26"/>
    <mergeCell ref="E25:G25"/>
    <mergeCell ref="H25:O26"/>
    <mergeCell ref="P25:P26"/>
    <mergeCell ref="Q25:Q26"/>
    <mergeCell ref="E26:G26"/>
    <mergeCell ref="A23:A24"/>
    <mergeCell ref="B23:B24"/>
    <mergeCell ref="C23:D24"/>
    <mergeCell ref="E23:G23"/>
    <mergeCell ref="H23:O24"/>
    <mergeCell ref="P23:P24"/>
    <mergeCell ref="Q27:Q28"/>
    <mergeCell ref="E28:G28"/>
    <mergeCell ref="A29:A30"/>
    <mergeCell ref="B29:B30"/>
    <mergeCell ref="C29:D30"/>
    <mergeCell ref="E29:G29"/>
    <mergeCell ref="H29:O30"/>
    <mergeCell ref="P29:P30"/>
    <mergeCell ref="Q29:Q30"/>
    <mergeCell ref="E30:G30"/>
    <mergeCell ref="A27:A28"/>
    <mergeCell ref="B27:B28"/>
    <mergeCell ref="C27:D28"/>
    <mergeCell ref="E27:G27"/>
    <mergeCell ref="H27:O28"/>
    <mergeCell ref="P27:P28"/>
    <mergeCell ref="Q31:Q32"/>
    <mergeCell ref="E32:G32"/>
    <mergeCell ref="A33:A34"/>
    <mergeCell ref="B33:B34"/>
    <mergeCell ref="C33:D34"/>
    <mergeCell ref="E33:G33"/>
    <mergeCell ref="H33:O34"/>
    <mergeCell ref="P33:P34"/>
    <mergeCell ref="Q33:Q34"/>
    <mergeCell ref="E34:G34"/>
    <mergeCell ref="A31:A32"/>
    <mergeCell ref="B31:B32"/>
    <mergeCell ref="C31:D32"/>
    <mergeCell ref="E31:G31"/>
    <mergeCell ref="H31:O32"/>
    <mergeCell ref="P31:P32"/>
    <mergeCell ref="Q35:Q36"/>
    <mergeCell ref="E36:G36"/>
    <mergeCell ref="A37:A38"/>
    <mergeCell ref="B37:B38"/>
    <mergeCell ref="C37:D38"/>
    <mergeCell ref="E37:G37"/>
    <mergeCell ref="H37:O38"/>
    <mergeCell ref="P37:P38"/>
    <mergeCell ref="Q37:Q38"/>
    <mergeCell ref="E38:G38"/>
    <mergeCell ref="A35:A36"/>
    <mergeCell ref="B35:B36"/>
    <mergeCell ref="C35:D36"/>
    <mergeCell ref="E35:G35"/>
    <mergeCell ref="H35:O36"/>
    <mergeCell ref="P35:P36"/>
    <mergeCell ref="Q39:Q40"/>
    <mergeCell ref="E40:G40"/>
    <mergeCell ref="A41:A42"/>
    <mergeCell ref="B41:B42"/>
    <mergeCell ref="C41:D42"/>
    <mergeCell ref="E41:G41"/>
    <mergeCell ref="H41:O42"/>
    <mergeCell ref="P41:P42"/>
    <mergeCell ref="Q41:Q42"/>
    <mergeCell ref="E42:G42"/>
    <mergeCell ref="A39:A40"/>
    <mergeCell ref="B39:B40"/>
    <mergeCell ref="C39:D40"/>
    <mergeCell ref="E39:G39"/>
    <mergeCell ref="H39:O40"/>
    <mergeCell ref="P39:P40"/>
    <mergeCell ref="Q43:Q44"/>
    <mergeCell ref="E44:G44"/>
    <mergeCell ref="A45:A46"/>
    <mergeCell ref="B45:B46"/>
    <mergeCell ref="C45:D46"/>
    <mergeCell ref="E45:G45"/>
    <mergeCell ref="H45:O46"/>
    <mergeCell ref="P45:P46"/>
    <mergeCell ref="Q45:Q46"/>
    <mergeCell ref="E46:G46"/>
    <mergeCell ref="A43:A44"/>
    <mergeCell ref="B43:B44"/>
    <mergeCell ref="C43:D44"/>
    <mergeCell ref="E43:G43"/>
    <mergeCell ref="H43:O44"/>
    <mergeCell ref="P43:P44"/>
    <mergeCell ref="Q47:Q48"/>
    <mergeCell ref="E48:G48"/>
    <mergeCell ref="B49:P49"/>
    <mergeCell ref="B50:Q51"/>
    <mergeCell ref="A53:F53"/>
    <mergeCell ref="A54:E54"/>
    <mergeCell ref="A47:A48"/>
    <mergeCell ref="B47:B48"/>
    <mergeCell ref="C47:D48"/>
    <mergeCell ref="E47:G47"/>
    <mergeCell ref="H47:O48"/>
    <mergeCell ref="P47:P48"/>
    <mergeCell ref="A55:Q55"/>
    <mergeCell ref="H56:J56"/>
    <mergeCell ref="K56:Q56"/>
    <mergeCell ref="C59:D60"/>
    <mergeCell ref="E59:G59"/>
    <mergeCell ref="H59:O60"/>
    <mergeCell ref="P59:Q59"/>
    <mergeCell ref="E60:G60"/>
    <mergeCell ref="P60:Q60"/>
    <mergeCell ref="Q61:Q62"/>
    <mergeCell ref="E62:G62"/>
    <mergeCell ref="A63:A64"/>
    <mergeCell ref="B63:B64"/>
    <mergeCell ref="C63:D64"/>
    <mergeCell ref="E63:G63"/>
    <mergeCell ref="H63:O64"/>
    <mergeCell ref="P63:P64"/>
    <mergeCell ref="Q63:Q64"/>
    <mergeCell ref="E64:G64"/>
    <mergeCell ref="A61:A62"/>
    <mergeCell ref="B61:B62"/>
    <mergeCell ref="C61:D62"/>
    <mergeCell ref="E61:G61"/>
    <mergeCell ref="H61:O62"/>
    <mergeCell ref="P61:P62"/>
    <mergeCell ref="Q65:Q66"/>
    <mergeCell ref="E66:G66"/>
    <mergeCell ref="A67:A68"/>
    <mergeCell ref="B67:B68"/>
    <mergeCell ref="C67:D68"/>
    <mergeCell ref="E67:G67"/>
    <mergeCell ref="H67:O68"/>
    <mergeCell ref="P67:P68"/>
    <mergeCell ref="Q67:Q68"/>
    <mergeCell ref="E68:G68"/>
    <mergeCell ref="A65:A66"/>
    <mergeCell ref="B65:B66"/>
    <mergeCell ref="C65:D66"/>
    <mergeCell ref="E65:G65"/>
    <mergeCell ref="H65:O66"/>
    <mergeCell ref="P65:P66"/>
    <mergeCell ref="Q69:Q70"/>
    <mergeCell ref="E70:G70"/>
    <mergeCell ref="A71:A72"/>
    <mergeCell ref="B71:B72"/>
    <mergeCell ref="C71:D72"/>
    <mergeCell ref="E71:G71"/>
    <mergeCell ref="H71:O72"/>
    <mergeCell ref="P71:P72"/>
    <mergeCell ref="Q71:Q72"/>
    <mergeCell ref="E72:G72"/>
    <mergeCell ref="A69:A70"/>
    <mergeCell ref="B69:B70"/>
    <mergeCell ref="C69:D70"/>
    <mergeCell ref="E69:G69"/>
    <mergeCell ref="H69:O70"/>
    <mergeCell ref="P69:P70"/>
    <mergeCell ref="Q73:Q74"/>
    <mergeCell ref="E74:G74"/>
    <mergeCell ref="A75:A76"/>
    <mergeCell ref="B75:B76"/>
    <mergeCell ref="C75:D76"/>
    <mergeCell ref="E75:G75"/>
    <mergeCell ref="H75:O76"/>
    <mergeCell ref="P75:P76"/>
    <mergeCell ref="Q75:Q76"/>
    <mergeCell ref="E76:G76"/>
    <mergeCell ref="A73:A74"/>
    <mergeCell ref="B73:B74"/>
    <mergeCell ref="C73:D74"/>
    <mergeCell ref="E73:G73"/>
    <mergeCell ref="H73:O74"/>
    <mergeCell ref="P73:P74"/>
    <mergeCell ref="Q77:Q78"/>
    <mergeCell ref="E78:G78"/>
    <mergeCell ref="A79:A80"/>
    <mergeCell ref="B79:B80"/>
    <mergeCell ref="C79:D80"/>
    <mergeCell ref="E79:G79"/>
    <mergeCell ref="H79:O80"/>
    <mergeCell ref="P79:P80"/>
    <mergeCell ref="Q79:Q80"/>
    <mergeCell ref="E80:G80"/>
    <mergeCell ref="A77:A78"/>
    <mergeCell ref="B77:B78"/>
    <mergeCell ref="C77:D78"/>
    <mergeCell ref="E77:G77"/>
    <mergeCell ref="H77:O78"/>
    <mergeCell ref="P77:P78"/>
    <mergeCell ref="Q81:Q82"/>
    <mergeCell ref="E82:G82"/>
    <mergeCell ref="A83:A84"/>
    <mergeCell ref="B83:B84"/>
    <mergeCell ref="C83:D84"/>
    <mergeCell ref="E83:G83"/>
    <mergeCell ref="H83:O84"/>
    <mergeCell ref="P83:P84"/>
    <mergeCell ref="Q83:Q84"/>
    <mergeCell ref="E84:G84"/>
    <mergeCell ref="A81:A82"/>
    <mergeCell ref="B81:B82"/>
    <mergeCell ref="C81:D82"/>
    <mergeCell ref="E81:G81"/>
    <mergeCell ref="H81:O82"/>
    <mergeCell ref="P81:P82"/>
    <mergeCell ref="Q85:Q86"/>
    <mergeCell ref="E86:G86"/>
    <mergeCell ref="A87:A88"/>
    <mergeCell ref="B87:B88"/>
    <mergeCell ref="C87:D88"/>
    <mergeCell ref="E87:G87"/>
    <mergeCell ref="H87:O88"/>
    <mergeCell ref="P87:P88"/>
    <mergeCell ref="Q87:Q88"/>
    <mergeCell ref="E88:G88"/>
    <mergeCell ref="A85:A86"/>
    <mergeCell ref="B85:B86"/>
    <mergeCell ref="C85:D86"/>
    <mergeCell ref="E85:G85"/>
    <mergeCell ref="H85:O86"/>
    <mergeCell ref="P85:P86"/>
    <mergeCell ref="Q89:Q90"/>
    <mergeCell ref="E90:G90"/>
    <mergeCell ref="A91:A92"/>
    <mergeCell ref="B91:B92"/>
    <mergeCell ref="C91:D92"/>
    <mergeCell ref="E91:G91"/>
    <mergeCell ref="H91:O92"/>
    <mergeCell ref="P91:P92"/>
    <mergeCell ref="Q91:Q92"/>
    <mergeCell ref="E92:G92"/>
    <mergeCell ref="A89:A90"/>
    <mergeCell ref="B89:B90"/>
    <mergeCell ref="C89:D90"/>
    <mergeCell ref="E89:G89"/>
    <mergeCell ref="H89:O90"/>
    <mergeCell ref="P89:P90"/>
    <mergeCell ref="Q93:Q94"/>
    <mergeCell ref="E94:G94"/>
    <mergeCell ref="A95:A96"/>
    <mergeCell ref="B95:B96"/>
    <mergeCell ref="C95:D96"/>
    <mergeCell ref="E95:G95"/>
    <mergeCell ref="H95:O96"/>
    <mergeCell ref="P95:P96"/>
    <mergeCell ref="Q95:Q96"/>
    <mergeCell ref="E96:G96"/>
    <mergeCell ref="A93:A94"/>
    <mergeCell ref="B93:B94"/>
    <mergeCell ref="C93:D94"/>
    <mergeCell ref="E93:G93"/>
    <mergeCell ref="H93:O94"/>
    <mergeCell ref="P93:P94"/>
    <mergeCell ref="Q97:Q98"/>
    <mergeCell ref="E98:G98"/>
    <mergeCell ref="A99:A100"/>
    <mergeCell ref="B99:B100"/>
    <mergeCell ref="C99:D100"/>
    <mergeCell ref="E99:G99"/>
    <mergeCell ref="H99:O100"/>
    <mergeCell ref="P99:P100"/>
    <mergeCell ref="Q99:Q100"/>
    <mergeCell ref="E100:G100"/>
    <mergeCell ref="A97:A98"/>
    <mergeCell ref="B97:B98"/>
    <mergeCell ref="C97:D98"/>
    <mergeCell ref="E97:G97"/>
    <mergeCell ref="H97:O98"/>
    <mergeCell ref="P97:P98"/>
    <mergeCell ref="C111:D112"/>
    <mergeCell ref="E111:G111"/>
    <mergeCell ref="H111:O112"/>
    <mergeCell ref="P111:Q111"/>
    <mergeCell ref="E112:G112"/>
    <mergeCell ref="P112:Q112"/>
    <mergeCell ref="B101:P101"/>
    <mergeCell ref="B102:Q103"/>
    <mergeCell ref="A105:F105"/>
    <mergeCell ref="A106:E106"/>
    <mergeCell ref="A107:Q107"/>
    <mergeCell ref="H108:J108"/>
    <mergeCell ref="K108:Q108"/>
    <mergeCell ref="Q113:Q114"/>
    <mergeCell ref="E114:G114"/>
    <mergeCell ref="A115:A116"/>
    <mergeCell ref="B115:B116"/>
    <mergeCell ref="C115:D116"/>
    <mergeCell ref="E115:G115"/>
    <mergeCell ref="H115:O116"/>
    <mergeCell ref="P115:P116"/>
    <mergeCell ref="Q115:Q116"/>
    <mergeCell ref="E116:G116"/>
    <mergeCell ref="A113:A114"/>
    <mergeCell ref="B113:B114"/>
    <mergeCell ref="C113:D114"/>
    <mergeCell ref="E113:G113"/>
    <mergeCell ref="H113:O114"/>
    <mergeCell ref="P113:P114"/>
    <mergeCell ref="Q117:Q118"/>
    <mergeCell ref="E118:G118"/>
    <mergeCell ref="A119:A120"/>
    <mergeCell ref="B119:B120"/>
    <mergeCell ref="C119:D120"/>
    <mergeCell ref="E119:G119"/>
    <mergeCell ref="H119:O120"/>
    <mergeCell ref="P119:P120"/>
    <mergeCell ref="Q119:Q120"/>
    <mergeCell ref="E120:G120"/>
    <mergeCell ref="A117:A118"/>
    <mergeCell ref="B117:B118"/>
    <mergeCell ref="C117:D118"/>
    <mergeCell ref="E117:G117"/>
    <mergeCell ref="H117:O118"/>
    <mergeCell ref="P117:P118"/>
    <mergeCell ref="Q121:Q122"/>
    <mergeCell ref="E122:G122"/>
    <mergeCell ref="A123:A124"/>
    <mergeCell ref="B123:B124"/>
    <mergeCell ref="C123:D124"/>
    <mergeCell ref="E123:G123"/>
    <mergeCell ref="H123:O124"/>
    <mergeCell ref="P123:P124"/>
    <mergeCell ref="Q123:Q124"/>
    <mergeCell ref="E124:G124"/>
    <mergeCell ref="A121:A122"/>
    <mergeCell ref="B121:B122"/>
    <mergeCell ref="C121:D122"/>
    <mergeCell ref="E121:G121"/>
    <mergeCell ref="H121:O122"/>
    <mergeCell ref="P121:P122"/>
    <mergeCell ref="Q125:Q126"/>
    <mergeCell ref="E126:G126"/>
    <mergeCell ref="A127:A128"/>
    <mergeCell ref="B127:B128"/>
    <mergeCell ref="C127:D128"/>
    <mergeCell ref="E127:G127"/>
    <mergeCell ref="H127:O128"/>
    <mergeCell ref="P127:P128"/>
    <mergeCell ref="Q127:Q128"/>
    <mergeCell ref="E128:G128"/>
    <mergeCell ref="A125:A126"/>
    <mergeCell ref="B125:B126"/>
    <mergeCell ref="C125:D126"/>
    <mergeCell ref="E125:G125"/>
    <mergeCell ref="H125:O126"/>
    <mergeCell ref="P125:P126"/>
    <mergeCell ref="Q129:Q130"/>
    <mergeCell ref="E130:G130"/>
    <mergeCell ref="A131:A132"/>
    <mergeCell ref="B131:B132"/>
    <mergeCell ref="C131:D132"/>
    <mergeCell ref="E131:G131"/>
    <mergeCell ref="H131:O132"/>
    <mergeCell ref="P131:P132"/>
    <mergeCell ref="Q131:Q132"/>
    <mergeCell ref="E132:G132"/>
    <mergeCell ref="A129:A130"/>
    <mergeCell ref="B129:B130"/>
    <mergeCell ref="C129:D130"/>
    <mergeCell ref="E129:G129"/>
    <mergeCell ref="H129:O130"/>
    <mergeCell ref="P129:P130"/>
    <mergeCell ref="Q133:Q134"/>
    <mergeCell ref="E134:G134"/>
    <mergeCell ref="A135:A136"/>
    <mergeCell ref="B135:B136"/>
    <mergeCell ref="C135:D136"/>
    <mergeCell ref="E135:G135"/>
    <mergeCell ref="H135:O136"/>
    <mergeCell ref="P135:P136"/>
    <mergeCell ref="Q135:Q136"/>
    <mergeCell ref="E136:G136"/>
    <mergeCell ref="A133:A134"/>
    <mergeCell ref="B133:B134"/>
    <mergeCell ref="C133:D134"/>
    <mergeCell ref="E133:G133"/>
    <mergeCell ref="H133:O134"/>
    <mergeCell ref="P133:P134"/>
    <mergeCell ref="Q137:Q138"/>
    <mergeCell ref="E138:G138"/>
    <mergeCell ref="A139:A140"/>
    <mergeCell ref="B139:B140"/>
    <mergeCell ref="C139:D140"/>
    <mergeCell ref="E139:G139"/>
    <mergeCell ref="H139:O140"/>
    <mergeCell ref="P139:P140"/>
    <mergeCell ref="Q139:Q140"/>
    <mergeCell ref="E140:G140"/>
    <mergeCell ref="A137:A138"/>
    <mergeCell ref="B137:B138"/>
    <mergeCell ref="C137:D138"/>
    <mergeCell ref="E137:G137"/>
    <mergeCell ref="H137:O138"/>
    <mergeCell ref="P137:P138"/>
    <mergeCell ref="Q141:Q142"/>
    <mergeCell ref="E142:G142"/>
    <mergeCell ref="A143:A144"/>
    <mergeCell ref="B143:B144"/>
    <mergeCell ref="C143:D144"/>
    <mergeCell ref="E143:G143"/>
    <mergeCell ref="H143:O144"/>
    <mergeCell ref="P143:P144"/>
    <mergeCell ref="Q143:Q144"/>
    <mergeCell ref="E144:G144"/>
    <mergeCell ref="A141:A142"/>
    <mergeCell ref="B141:B142"/>
    <mergeCell ref="C141:D142"/>
    <mergeCell ref="E141:G141"/>
    <mergeCell ref="H141:O142"/>
    <mergeCell ref="P141:P142"/>
    <mergeCell ref="Q145:Q146"/>
    <mergeCell ref="E146:G146"/>
    <mergeCell ref="A147:A148"/>
    <mergeCell ref="B147:B148"/>
    <mergeCell ref="C147:D148"/>
    <mergeCell ref="E147:G147"/>
    <mergeCell ref="H147:O148"/>
    <mergeCell ref="P147:P148"/>
    <mergeCell ref="Q147:Q148"/>
    <mergeCell ref="E148:G148"/>
    <mergeCell ref="A145:A146"/>
    <mergeCell ref="B145:B146"/>
    <mergeCell ref="C145:D146"/>
    <mergeCell ref="E145:G145"/>
    <mergeCell ref="H145:O146"/>
    <mergeCell ref="P145:P146"/>
    <mergeCell ref="B153:P153"/>
    <mergeCell ref="B154:Q155"/>
    <mergeCell ref="Q149:Q150"/>
    <mergeCell ref="E150:G150"/>
    <mergeCell ref="A151:A152"/>
    <mergeCell ref="B151:B152"/>
    <mergeCell ref="C151:D152"/>
    <mergeCell ref="E151:G151"/>
    <mergeCell ref="H151:O152"/>
    <mergeCell ref="P151:P152"/>
    <mergeCell ref="Q151:Q152"/>
    <mergeCell ref="E152:G152"/>
    <mergeCell ref="A149:A150"/>
    <mergeCell ref="B149:B150"/>
    <mergeCell ref="C149:D150"/>
    <mergeCell ref="E149:G149"/>
    <mergeCell ref="H149:O150"/>
    <mergeCell ref="P149:P150"/>
  </mergeCells>
  <phoneticPr fontId="2"/>
  <printOptions horizontalCentered="1"/>
  <pageMargins left="0.70866141732283472" right="0.70866141732283472" top="0.74803149606299213" bottom="0.74803149606299213" header="0.31496062992125984" footer="0.31496062992125984"/>
  <pageSetup paperSize="9" scale="96" orientation="portrait" blackAndWhite="1" r:id="rId1"/>
  <rowBreaks count="1" manualBreakCount="1">
    <brk id="52" max="1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49</vt:i4>
      </vt:variant>
    </vt:vector>
  </HeadingPairs>
  <TitlesOfParts>
    <vt:vector size="73" baseType="lpstr">
      <vt:lpstr>発注者入力シート</vt:lpstr>
      <vt:lpstr>企業入力シート</vt:lpstr>
      <vt:lpstr>ファイル使用上の注意事項</vt:lpstr>
      <vt:lpstr>発注者設定内容確認シート</vt:lpstr>
      <vt:lpstr>表紙</vt:lpstr>
      <vt:lpstr>企業成績評定点（土木）</vt:lpstr>
      <vt:lpstr>R４評定点一覧(土木)</vt:lpstr>
      <vt:lpstr>R５評定点一覧(土木)</vt:lpstr>
      <vt:lpstr>R６評定点一覧(土木)</vt:lpstr>
      <vt:lpstr>企業成績評定点（舗装)</vt:lpstr>
      <vt:lpstr>R４評定点一覧(舗装)</vt:lpstr>
      <vt:lpstr>R５評定点一覧(舗装)</vt:lpstr>
      <vt:lpstr>R６評定点一覧(舗装)</vt:lpstr>
      <vt:lpstr>企業成績評定点（法面)</vt:lpstr>
      <vt:lpstr>R４評定点一覧(法面)</vt:lpstr>
      <vt:lpstr>R５評定点一覧(法面)</vt:lpstr>
      <vt:lpstr>R６評定点一覧(法面)</vt:lpstr>
      <vt:lpstr>防災協定</vt:lpstr>
      <vt:lpstr>家畜伝染病防疫協定</vt:lpstr>
      <vt:lpstr>維持管理業務</vt:lpstr>
      <vt:lpstr>除雪業務</vt:lpstr>
      <vt:lpstr>ボランティア</vt:lpstr>
      <vt:lpstr>育児・介護休業</vt:lpstr>
      <vt:lpstr>育児介護チェック表（R7.8.1適用）</vt:lpstr>
      <vt:lpstr>【企業】評価項目</vt:lpstr>
      <vt:lpstr>【技術者】評価項目</vt:lpstr>
      <vt:lpstr>【地域貢献】評価項目</vt:lpstr>
      <vt:lpstr>【地理的条件】評価項目</vt:lpstr>
      <vt:lpstr>'R４評定点一覧(土木)'!Print_Area</vt:lpstr>
      <vt:lpstr>'R４評定点一覧(舗装)'!Print_Area</vt:lpstr>
      <vt:lpstr>'R４評定点一覧(法面)'!Print_Area</vt:lpstr>
      <vt:lpstr>'R５評定点一覧(土木)'!Print_Area</vt:lpstr>
      <vt:lpstr>'R５評定点一覧(舗装)'!Print_Area</vt:lpstr>
      <vt:lpstr>'R５評定点一覧(法面)'!Print_Area</vt:lpstr>
      <vt:lpstr>'R６評定点一覧(土木)'!Print_Area</vt:lpstr>
      <vt:lpstr>'R６評定点一覧(舗装)'!Print_Area</vt:lpstr>
      <vt:lpstr>'R６評定点一覧(法面)'!Print_Area</vt:lpstr>
      <vt:lpstr>ボランティア!Print_Area</vt:lpstr>
      <vt:lpstr>維持管理業務!Print_Area</vt:lpstr>
      <vt:lpstr>育児・介護休業!Print_Area</vt:lpstr>
      <vt:lpstr>'育児介護チェック表（R7.8.1適用）'!Print_Area</vt:lpstr>
      <vt:lpstr>家畜伝染病防疫協定!Print_Area</vt:lpstr>
      <vt:lpstr>'企業成績評定点（土木）'!Print_Area</vt:lpstr>
      <vt:lpstr>'企業成績評定点（舗装)'!Print_Area</vt:lpstr>
      <vt:lpstr>'企業成績評定点（法面)'!Print_Area</vt:lpstr>
      <vt:lpstr>企業入力シート!Print_Area</vt:lpstr>
      <vt:lpstr>除雪業務!Print_Area</vt:lpstr>
      <vt:lpstr>発注者設定内容確認シート!Print_Area</vt:lpstr>
      <vt:lpstr>発注者入力シート!Print_Area</vt:lpstr>
      <vt:lpstr>表紙!Print_Area</vt:lpstr>
      <vt:lpstr>防災協定!Print_Area</vt:lpstr>
      <vt:lpstr>発注者設定内容確認シート!Print_Titles</vt:lpstr>
      <vt:lpstr>企業回答</vt:lpstr>
      <vt:lpstr>企業回答1</vt:lpstr>
      <vt:lpstr>企業回答10</vt:lpstr>
      <vt:lpstr>企業回答11</vt:lpstr>
      <vt:lpstr>企業回答12</vt:lpstr>
      <vt:lpstr>企業回答13</vt:lpstr>
      <vt:lpstr>企業回答14</vt:lpstr>
      <vt:lpstr>企業回答2</vt:lpstr>
      <vt:lpstr>企業回答3</vt:lpstr>
      <vt:lpstr>企業回答4</vt:lpstr>
      <vt:lpstr>企業回答5</vt:lpstr>
      <vt:lpstr>企業回答6</vt:lpstr>
      <vt:lpstr>企業回答7</vt:lpstr>
      <vt:lpstr>企業回答8</vt:lpstr>
      <vt:lpstr>企業回答9</vt:lpstr>
      <vt:lpstr>建設工事の種類</vt:lpstr>
      <vt:lpstr>工事種別</vt:lpstr>
      <vt:lpstr>地域密着型</vt:lpstr>
      <vt:lpstr>評価項目番号</vt:lpstr>
      <vt:lpstr>評価項目番号_枝番</vt:lpstr>
      <vt:lpstr>様式番号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970387</dc:creator>
  <cp:lastModifiedBy>黒目　晃弘</cp:lastModifiedBy>
  <cp:lastPrinted>2025-04-16T04:54:26Z</cp:lastPrinted>
  <dcterms:created xsi:type="dcterms:W3CDTF">2018-05-21T09:31:56Z</dcterms:created>
  <dcterms:modified xsi:type="dcterms:W3CDTF">2025-04-24T07:21:31Z</dcterms:modified>
</cp:coreProperties>
</file>