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総務部\管財課\05 財産活用推進室\01 常用（予算・台帳・例規等）\01 例規\027-02-007 業務委託料算定要領（常用）\01 建築設備保守管理業務委託算定要領\03 消防設備等保守管理業務\250110施行\HP掲載用\"/>
    </mc:Choice>
  </mc:AlternateContent>
  <bookViews>
    <workbookView xWindow="0" yWindow="50" windowWidth="16040" windowHeight="6770" tabRatio="774"/>
  </bookViews>
  <sheets>
    <sheet name="特記仕様書(記入例）" sheetId="109" r:id="rId1"/>
    <sheet name="点検対象設備一覧表（記入例）" sheetId="110" r:id="rId2"/>
    <sheet name="消火器具（記入例）" sheetId="111" r:id="rId3"/>
    <sheet name="屋内消火栓設備（記入例）" sheetId="112" r:id="rId4"/>
    <sheet name="自動火災報知設備（記入例）" sheetId="113" r:id="rId5"/>
    <sheet name="誘導灯及び誘導標識(記入例)" sheetId="118" r:id="rId6"/>
    <sheet name="排煙設備 (記入例)" sheetId="120" r:id="rId7"/>
    <sheet name="自家発電設備(記入例)" sheetId="119" r:id="rId8"/>
    <sheet name="配線(記入例)" sheetId="117" r:id="rId9"/>
    <sheet name="12条点検(記入例)" sheetId="127" r:id="rId10"/>
    <sheet name="消火器管理表(記入例)" sheetId="106" r:id="rId11"/>
    <sheet name="特記仕様書(様式)" sheetId="97" r:id="rId12"/>
    <sheet name="点検対象設備一覧表" sheetId="85" r:id="rId13"/>
    <sheet name="消火器具" sheetId="28" r:id="rId14"/>
    <sheet name="屋内消火栓設備" sheetId="55" r:id="rId15"/>
    <sheet name="屋外消火栓設備" sheetId="54" r:id="rId16"/>
    <sheet name="スプリンクラー設備" sheetId="53" r:id="rId17"/>
    <sheet name="水噴霧消火設備" sheetId="51" r:id="rId18"/>
    <sheet name="泡消火設備" sheetId="52" r:id="rId19"/>
    <sheet name="不活性ガス消火設備" sheetId="50" r:id="rId20"/>
    <sheet name="ハロゲン化物消火設備" sheetId="49" r:id="rId21"/>
    <sheet name="粉末消火設備" sheetId="48" r:id="rId22"/>
    <sheet name="動力消防ポンプ設備" sheetId="47" r:id="rId23"/>
    <sheet name="自動火災報知設備" sheetId="46" r:id="rId24"/>
    <sheet name="ガス漏れ火災警報設備" sheetId="45" r:id="rId25"/>
    <sheet name="漏電火災警報器" sheetId="44" r:id="rId26"/>
    <sheet name="非常警報設備" sheetId="43" r:id="rId27"/>
    <sheet name="避難器具" sheetId="41" r:id="rId28"/>
    <sheet name="誘導灯及び誘導標識" sheetId="40" r:id="rId29"/>
    <sheet name="消防用水" sheetId="39" r:id="rId30"/>
    <sheet name="排煙設備" sheetId="38" r:id="rId31"/>
    <sheet name="連結送水管" sheetId="37" r:id="rId32"/>
    <sheet name="連結散水設備" sheetId="36" r:id="rId33"/>
    <sheet name="非常コンセント設備" sheetId="58" r:id="rId34"/>
    <sheet name="無線通信補助設備" sheetId="57" r:id="rId35"/>
    <sheet name="非常電源専用受電設備" sheetId="56" r:id="rId36"/>
    <sheet name="蓄電池設備" sheetId="93" r:id="rId37"/>
    <sheet name="自家発電設備" sheetId="90" r:id="rId38"/>
    <sheet name="配線" sheetId="35" r:id="rId39"/>
    <sheet name="その他の設備" sheetId="96" r:id="rId40"/>
    <sheet name="12条点検" sheetId="126" r:id="rId41"/>
    <sheet name="設計書（自家発電設備　１）" sheetId="91" state="hidden" r:id="rId42"/>
    <sheet name="設計書（自家発電設備　２）" sheetId="98" state="hidden" r:id="rId43"/>
    <sheet name="設計書（自家発電設備　３）" sheetId="99" state="hidden" r:id="rId44"/>
    <sheet name="設計書（自家発電設備　４）" sheetId="100" state="hidden" r:id="rId45"/>
    <sheet name="設計書（自家発電設備　５）" sheetId="101" state="hidden" r:id="rId46"/>
    <sheet name="設計書（蓄電池設備　１）" sheetId="94" state="hidden" r:id="rId47"/>
    <sheet name="設計書（蓄電池設備　２）" sheetId="102" state="hidden" r:id="rId48"/>
    <sheet name="設計書（蓄電池設備　３）" sheetId="103" state="hidden" r:id="rId49"/>
    <sheet name="設計書（蓄電池設備　４）" sheetId="104" state="hidden" r:id="rId50"/>
    <sheet name="設計書（蓄電池設備　５）" sheetId="105" state="hidden" r:id="rId51"/>
    <sheet name="見積り項目" sheetId="125" r:id="rId52"/>
    <sheet name="消火器管理表" sheetId="116" r:id="rId53"/>
    <sheet name="ホース管理表" sheetId="107" r:id="rId54"/>
  </sheets>
  <definedNames>
    <definedName name="_xlnm.Print_Area" localSheetId="40">'12条点検'!$B$1:$F$174</definedName>
    <definedName name="_xlnm.Print_Area" localSheetId="9">'12条点検(記入例)'!$B$1:$F$35</definedName>
    <definedName name="_xlnm.Print_Area" localSheetId="24">ガス漏れ火災警報設備!$B$1:$H$174</definedName>
    <definedName name="_xlnm.Print_Area" localSheetId="16">スプリンクラー設備!$B$1:$H$175</definedName>
    <definedName name="_xlnm.Print_Area" localSheetId="39">その他の設備!$B$1:$H$174</definedName>
    <definedName name="_xlnm.Print_Area" localSheetId="20">ハロゲン化物消火設備!$B$1:$H$175</definedName>
    <definedName name="_xlnm.Print_Area" localSheetId="53">ホース管理表!$B$1:$AA$46</definedName>
    <definedName name="_xlnm.Print_Area" localSheetId="15">屋外消火栓設備!$B$1:$H$175</definedName>
    <definedName name="_xlnm.Print_Area" localSheetId="14">屋内消火栓設備!$B$1:$H$175</definedName>
    <definedName name="_xlnm.Print_Area" localSheetId="3">'屋内消火栓設備（記入例）'!$B$1:$H$35</definedName>
    <definedName name="_xlnm.Print_Area" localSheetId="51">見積り項目!$B$1:$F$54</definedName>
    <definedName name="_xlnm.Print_Area" localSheetId="37">自家発電設備!$B$3:$H$19</definedName>
    <definedName name="_xlnm.Print_Area" localSheetId="7">'自家発電設備(記入例)'!$B$3:$H$19</definedName>
    <definedName name="_xlnm.Print_Area" localSheetId="23">自動火災報知設備!$B$1:$H$185</definedName>
    <definedName name="_xlnm.Print_Area" localSheetId="4">'自動火災報知設備（記入例）'!$B$1:$H$37</definedName>
    <definedName name="_xlnm.Print_Area" localSheetId="52">消火器管理表!$B$1:$AD$175</definedName>
    <definedName name="_xlnm.Print_Area" localSheetId="10">'消火器管理表(記入例)'!$A$1:$AD$35</definedName>
    <definedName name="_xlnm.Print_Area" localSheetId="13">消火器具!$B$1:$K$175</definedName>
    <definedName name="_xlnm.Print_Area" localSheetId="2">'消火器具（記入例）'!$B$1:$K$70</definedName>
    <definedName name="_xlnm.Print_Area" localSheetId="29">消防用水!$B$1:$H$174</definedName>
    <definedName name="_xlnm.Print_Area" localSheetId="17">水噴霧消火設備!$B$1:$H$175</definedName>
    <definedName name="_xlnm.Print_Area" localSheetId="36">蓄電池設備!$B$3:$H$19</definedName>
    <definedName name="_xlnm.Print_Area" localSheetId="12">点検対象設備一覧表!$B$2:$G$57</definedName>
    <definedName name="_xlnm.Print_Area" localSheetId="1">'点検対象設備一覧表（記入例）'!$B$2:$G$57</definedName>
    <definedName name="_xlnm.Print_Area" localSheetId="22">動力消防ポンプ設備!$B$1:$H$175</definedName>
    <definedName name="_xlnm.Print_Area" localSheetId="0">'特記仕様書(記入例）'!$B$1:$G$132</definedName>
    <definedName name="_xlnm.Print_Area" localSheetId="11">'特記仕様書(様式)'!$B$1:$G$132</definedName>
    <definedName name="_xlnm.Print_Area" localSheetId="30">排煙設備!$B$1:$H$175</definedName>
    <definedName name="_xlnm.Print_Area" localSheetId="6">'排煙設備 (記入例)'!$B$1:$H$35</definedName>
    <definedName name="_xlnm.Print_Area" localSheetId="38">配線!$B$1:$H$175</definedName>
    <definedName name="_xlnm.Print_Area" localSheetId="8">'配線(記入例)'!$B$1:$H$35</definedName>
    <definedName name="_xlnm.Print_Area" localSheetId="27">避難器具!$B$1:$S$170</definedName>
    <definedName name="_xlnm.Print_Area" localSheetId="33">非常コンセント設備!$B$1:$H$174</definedName>
    <definedName name="_xlnm.Print_Area" localSheetId="26">非常警報設備!$B$1:$H$174</definedName>
    <definedName name="_xlnm.Print_Area" localSheetId="35">非常電源専用受電設備!$B$1:$H$174</definedName>
    <definedName name="_xlnm.Print_Area" localSheetId="19">不活性ガス消火設備!$B$1:$H$175</definedName>
    <definedName name="_xlnm.Print_Area" localSheetId="21">粉末消火設備!$B$1:$H$175</definedName>
    <definedName name="_xlnm.Print_Area" localSheetId="18">泡消火設備!$B$1:$H$175</definedName>
    <definedName name="_xlnm.Print_Area" localSheetId="34">無線通信補助設備!$B$1:$H$174</definedName>
    <definedName name="_xlnm.Print_Area" localSheetId="28">誘導灯及び誘導標識!$B$1:$H$175</definedName>
    <definedName name="_xlnm.Print_Area" localSheetId="5">'誘導灯及び誘導標識(記入例)'!$B$1:$H$35</definedName>
    <definedName name="_xlnm.Print_Area" localSheetId="32">連結散水設備!$B$1:$H$174</definedName>
    <definedName name="_xlnm.Print_Area" localSheetId="31">連結送水管!$B$1:$H$174</definedName>
    <definedName name="_xlnm.Print_Area" localSheetId="25">漏電火災警報器!$B$1:$H$174</definedName>
  </definedNames>
  <calcPr calcId="162913"/>
</workbook>
</file>

<file path=xl/calcChain.xml><?xml version="1.0" encoding="utf-8"?>
<calcChain xmlns="http://schemas.openxmlformats.org/spreadsheetml/2006/main">
  <c r="B144" i="126" l="1"/>
  <c r="B109" i="126"/>
  <c r="B74" i="126"/>
  <c r="B39" i="126"/>
  <c r="B4" i="126"/>
  <c r="B144" i="116" l="1"/>
  <c r="B109" i="116"/>
  <c r="B74" i="116"/>
  <c r="B39" i="116"/>
  <c r="B4" i="116"/>
  <c r="M10" i="111" l="1"/>
  <c r="M10" i="28" l="1"/>
  <c r="M8" i="111"/>
  <c r="M9" i="111"/>
  <c r="M11" i="111"/>
  <c r="M12" i="111"/>
  <c r="M13" i="111"/>
  <c r="M14" i="111"/>
  <c r="M15" i="111"/>
  <c r="M16" i="111"/>
  <c r="M17" i="111"/>
  <c r="M18" i="111"/>
  <c r="M154" i="28"/>
  <c r="M155" i="28"/>
  <c r="M156" i="28"/>
  <c r="M157" i="28"/>
  <c r="M158" i="28"/>
  <c r="M119" i="28"/>
  <c r="M120" i="28"/>
  <c r="M121" i="28"/>
  <c r="M122" i="28"/>
  <c r="M123" i="28"/>
  <c r="M84" i="28"/>
  <c r="M85" i="28"/>
  <c r="M86" i="28"/>
  <c r="M87" i="28"/>
  <c r="M88" i="28"/>
  <c r="M49" i="28"/>
  <c r="M50" i="28"/>
  <c r="M51" i="28"/>
  <c r="M52" i="28"/>
  <c r="M53" i="28"/>
  <c r="M14" i="28"/>
  <c r="M15" i="28"/>
  <c r="M16" i="28"/>
  <c r="M17" i="28"/>
  <c r="M18" i="28"/>
  <c r="M153" i="28"/>
  <c r="M148" i="28"/>
  <c r="M152" i="28"/>
  <c r="M151" i="28"/>
  <c r="M150" i="28"/>
  <c r="M149" i="28"/>
  <c r="M113" i="28"/>
  <c r="M118" i="28"/>
  <c r="M117" i="28"/>
  <c r="M116" i="28"/>
  <c r="M115" i="28"/>
  <c r="M114" i="28"/>
  <c r="M83" i="28"/>
  <c r="M82" i="28"/>
  <c r="M81" i="28"/>
  <c r="M80" i="28"/>
  <c r="M79" i="28"/>
  <c r="M78" i="28"/>
  <c r="M48" i="28"/>
  <c r="M47" i="28"/>
  <c r="M46" i="28"/>
  <c r="M45" i="28"/>
  <c r="M44" i="28"/>
  <c r="M43" i="28"/>
  <c r="M13" i="28"/>
  <c r="M9" i="28"/>
  <c r="M11" i="28"/>
  <c r="M12" i="28"/>
  <c r="M8" i="28"/>
  <c r="H5" i="93"/>
  <c r="G5" i="93"/>
  <c r="F5" i="93"/>
  <c r="E5" i="93"/>
  <c r="D5" i="93"/>
  <c r="H5" i="90"/>
  <c r="G5" i="90"/>
  <c r="F5" i="90"/>
  <c r="E5" i="90"/>
  <c r="D5" i="90"/>
  <c r="B144" i="54"/>
  <c r="B144" i="53"/>
  <c r="B144" i="52"/>
  <c r="B144" i="51"/>
  <c r="B144" i="50"/>
  <c r="B144" i="49"/>
  <c r="B144" i="48"/>
  <c r="B144" i="47"/>
  <c r="B152" i="46"/>
  <c r="B144" i="45"/>
  <c r="B144" i="44"/>
  <c r="B144" i="43"/>
  <c r="B140" i="41"/>
  <c r="B144" i="40"/>
  <c r="B144" i="39"/>
  <c r="B144" i="38"/>
  <c r="B144" i="37"/>
  <c r="B144" i="36"/>
  <c r="B144" i="58"/>
  <c r="B144" i="57"/>
  <c r="B144" i="56"/>
  <c r="B144" i="35"/>
  <c r="B144" i="96"/>
  <c r="B144" i="55"/>
  <c r="B109" i="54"/>
  <c r="B109" i="53"/>
  <c r="B109" i="52"/>
  <c r="B109" i="51"/>
  <c r="B109" i="50"/>
  <c r="B109" i="49"/>
  <c r="B109" i="48"/>
  <c r="B109" i="47"/>
  <c r="B115" i="46"/>
  <c r="B109" i="45"/>
  <c r="B109" i="44"/>
  <c r="B109" i="43"/>
  <c r="B106" i="41"/>
  <c r="B109" i="40"/>
  <c r="B109" i="39"/>
  <c r="B109" i="38"/>
  <c r="B109" i="37"/>
  <c r="B109" i="36"/>
  <c r="B109" i="58"/>
  <c r="B109" i="57"/>
  <c r="B109" i="56"/>
  <c r="B109" i="35"/>
  <c r="B109" i="96"/>
  <c r="B109" i="55"/>
  <c r="B74" i="54"/>
  <c r="B74" i="53"/>
  <c r="B74" i="52"/>
  <c r="B74" i="51"/>
  <c r="B74" i="50"/>
  <c r="B74" i="49"/>
  <c r="B74" i="48"/>
  <c r="B74" i="47"/>
  <c r="B78" i="46"/>
  <c r="B74" i="45"/>
  <c r="B74" i="44"/>
  <c r="B74" i="43"/>
  <c r="B72" i="41"/>
  <c r="B74" i="40"/>
  <c r="B74" i="39"/>
  <c r="B74" i="38"/>
  <c r="B74" i="37"/>
  <c r="B74" i="36"/>
  <c r="B74" i="58"/>
  <c r="B74" i="57"/>
  <c r="B74" i="56"/>
  <c r="B74" i="35"/>
  <c r="B74" i="96"/>
  <c r="B74" i="55"/>
  <c r="B39" i="54"/>
  <c r="B39" i="53"/>
  <c r="B39" i="52"/>
  <c r="B39" i="51"/>
  <c r="B39" i="50"/>
  <c r="B39" i="49"/>
  <c r="B39" i="48"/>
  <c r="B39" i="47"/>
  <c r="B41" i="46"/>
  <c r="B39" i="45"/>
  <c r="B39" i="44"/>
  <c r="B39" i="43"/>
  <c r="B38" i="41"/>
  <c r="B39" i="40"/>
  <c r="B39" i="39"/>
  <c r="B39" i="38"/>
  <c r="B39" i="37"/>
  <c r="B39" i="36"/>
  <c r="B39" i="58"/>
  <c r="B39" i="57"/>
  <c r="B39" i="56"/>
  <c r="B39" i="35"/>
  <c r="B39" i="96"/>
  <c r="B39" i="55"/>
  <c r="B4" i="54"/>
  <c r="B4" i="53"/>
  <c r="B4" i="52"/>
  <c r="B4" i="51"/>
  <c r="B4" i="50"/>
  <c r="B4" i="49"/>
  <c r="B4" i="48"/>
  <c r="B4" i="47"/>
  <c r="B4" i="46"/>
  <c r="B4" i="45"/>
  <c r="B4" i="44"/>
  <c r="B4" i="43"/>
  <c r="B4" i="41"/>
  <c r="B4" i="40"/>
  <c r="B4" i="39"/>
  <c r="B4" i="38"/>
  <c r="B4" i="37"/>
  <c r="B4" i="36"/>
  <c r="B4" i="58"/>
  <c r="B4" i="57"/>
  <c r="B4" i="56"/>
  <c r="B4" i="35"/>
  <c r="B4" i="96"/>
  <c r="B4" i="55"/>
  <c r="B144" i="28"/>
  <c r="B109" i="28"/>
  <c r="B74" i="28"/>
  <c r="B39" i="28"/>
  <c r="B4" i="28"/>
  <c r="J3" i="91"/>
  <c r="A31" i="91" s="1"/>
  <c r="J5" i="91"/>
  <c r="B38" i="91" s="1"/>
  <c r="J6" i="91"/>
  <c r="C40" i="91" s="1"/>
  <c r="J7" i="91"/>
  <c r="D61" i="91" s="1"/>
  <c r="J8" i="91"/>
  <c r="E31" i="91" s="1"/>
  <c r="J9" i="91"/>
  <c r="J10" i="91"/>
  <c r="N11" i="91" s="1"/>
  <c r="J11" i="91"/>
  <c r="N17" i="91" s="1"/>
  <c r="J4" i="91"/>
  <c r="N19" i="91" s="1"/>
  <c r="I3" i="94"/>
  <c r="B57" i="94" s="1"/>
  <c r="I5" i="94"/>
  <c r="N11" i="94" s="1"/>
  <c r="I9" i="94"/>
  <c r="B29" i="94" s="1"/>
  <c r="I11" i="94"/>
  <c r="N22" i="94" s="1"/>
  <c r="J3" i="98"/>
  <c r="A35" i="98" s="1"/>
  <c r="J9" i="98"/>
  <c r="J10" i="98"/>
  <c r="O11" i="98" s="1"/>
  <c r="J11" i="98"/>
  <c r="J4" i="98"/>
  <c r="N19" i="98" s="1"/>
  <c r="I3" i="102"/>
  <c r="I5" i="102"/>
  <c r="M11" i="102" s="1"/>
  <c r="N11" i="102"/>
  <c r="I9" i="102"/>
  <c r="I11" i="102"/>
  <c r="M22" i="102" s="1"/>
  <c r="N22" i="102"/>
  <c r="J3" i="99"/>
  <c r="J9" i="99"/>
  <c r="J10" i="99"/>
  <c r="O11" i="99" s="1"/>
  <c r="J11" i="99"/>
  <c r="O17" i="99" s="1"/>
  <c r="J4" i="99"/>
  <c r="N19" i="99" s="1"/>
  <c r="I3" i="103"/>
  <c r="I5" i="103"/>
  <c r="I9" i="103"/>
  <c r="I11" i="103"/>
  <c r="J3" i="100"/>
  <c r="A31" i="100" s="1"/>
  <c r="J9" i="100"/>
  <c r="J10" i="100"/>
  <c r="O11" i="100" s="1"/>
  <c r="J11" i="100"/>
  <c r="O17" i="100" s="1"/>
  <c r="J4" i="100"/>
  <c r="N19" i="100" s="1"/>
  <c r="I3" i="104"/>
  <c r="I5" i="104"/>
  <c r="M11" i="104"/>
  <c r="I9" i="104"/>
  <c r="I11" i="104"/>
  <c r="N22" i="104" s="1"/>
  <c r="J3" i="101"/>
  <c r="A76" i="101" s="1"/>
  <c r="J9" i="101"/>
  <c r="J10" i="101"/>
  <c r="O11" i="101" s="1"/>
  <c r="J11" i="101"/>
  <c r="O17" i="101" s="1"/>
  <c r="J4" i="101"/>
  <c r="O19" i="101" s="1"/>
  <c r="I3" i="105"/>
  <c r="I5" i="105"/>
  <c r="M11" i="105" s="1"/>
  <c r="N11" i="105"/>
  <c r="I9" i="105"/>
  <c r="I11" i="105"/>
  <c r="N17" i="99"/>
  <c r="M22" i="104"/>
  <c r="D39" i="91"/>
  <c r="A42" i="91"/>
  <c r="E42" i="91"/>
  <c r="D47" i="91"/>
  <c r="D49" i="91"/>
  <c r="C50" i="91"/>
  <c r="E50" i="91"/>
  <c r="D52" i="91"/>
  <c r="D54" i="91"/>
  <c r="E55" i="91"/>
  <c r="C56" i="91"/>
  <c r="D56" i="91"/>
  <c r="D58" i="91"/>
  <c r="E59" i="91"/>
  <c r="D63" i="91"/>
  <c r="D65" i="91"/>
  <c r="C66" i="91"/>
  <c r="E66" i="91"/>
  <c r="D67" i="91"/>
  <c r="D68" i="91"/>
  <c r="B69" i="91"/>
  <c r="D70" i="91"/>
  <c r="E71" i="91"/>
  <c r="D72" i="91"/>
  <c r="C73" i="91"/>
  <c r="D74" i="91"/>
  <c r="E75" i="91"/>
  <c r="D77" i="91"/>
  <c r="J5" i="101"/>
  <c r="B37" i="101" s="1"/>
  <c r="J6" i="101"/>
  <c r="C34" i="101" s="1"/>
  <c r="J7" i="101"/>
  <c r="D32" i="101" s="1"/>
  <c r="D44" i="101"/>
  <c r="J8" i="101"/>
  <c r="E35" i="101" s="1"/>
  <c r="E52" i="101"/>
  <c r="D49" i="101"/>
  <c r="A72" i="101"/>
  <c r="I8" i="105"/>
  <c r="B29" i="105"/>
  <c r="I10" i="105"/>
  <c r="C38" i="105" s="1"/>
  <c r="B30" i="105"/>
  <c r="B31" i="105"/>
  <c r="C31" i="105"/>
  <c r="B32" i="105"/>
  <c r="B33" i="105"/>
  <c r="C33" i="105"/>
  <c r="C34" i="105"/>
  <c r="B35" i="105"/>
  <c r="C35" i="105"/>
  <c r="B36" i="105"/>
  <c r="A37" i="105"/>
  <c r="B37" i="105"/>
  <c r="B38" i="105"/>
  <c r="A39" i="105"/>
  <c r="B39" i="105"/>
  <c r="B40" i="105"/>
  <c r="B41" i="105"/>
  <c r="D41" i="105" s="1"/>
  <c r="F41" i="105" s="1"/>
  <c r="C41" i="105"/>
  <c r="B42" i="105"/>
  <c r="C43" i="105"/>
  <c r="B44" i="105"/>
  <c r="D44" i="105" s="1"/>
  <c r="F44" i="105" s="1"/>
  <c r="C44" i="105"/>
  <c r="B45" i="105"/>
  <c r="C45" i="105"/>
  <c r="B46" i="105"/>
  <c r="B47" i="105"/>
  <c r="C47" i="105"/>
  <c r="B48" i="105"/>
  <c r="C48" i="105"/>
  <c r="B50" i="105"/>
  <c r="C50" i="105"/>
  <c r="B51" i="105"/>
  <c r="C51" i="105"/>
  <c r="B52" i="105"/>
  <c r="B53" i="105"/>
  <c r="B54" i="105"/>
  <c r="C54" i="105"/>
  <c r="A55" i="105"/>
  <c r="B55" i="105"/>
  <c r="D55" i="105"/>
  <c r="F55" i="105"/>
  <c r="C55" i="105"/>
  <c r="A56" i="105"/>
  <c r="B56" i="105"/>
  <c r="B57" i="105"/>
  <c r="I4" i="105"/>
  <c r="C73" i="105" s="1"/>
  <c r="D73" i="105" s="1"/>
  <c r="B58" i="105"/>
  <c r="B59" i="105"/>
  <c r="B60" i="105"/>
  <c r="B61" i="105"/>
  <c r="B62" i="105"/>
  <c r="B63" i="105"/>
  <c r="B64" i="105"/>
  <c r="B65" i="105"/>
  <c r="B66" i="105"/>
  <c r="B67" i="105"/>
  <c r="B68" i="105"/>
  <c r="B69" i="105"/>
  <c r="B70" i="105"/>
  <c r="B71" i="105"/>
  <c r="B72" i="105"/>
  <c r="B73" i="105"/>
  <c r="B74" i="105"/>
  <c r="B75" i="105"/>
  <c r="B76" i="105"/>
  <c r="J5" i="100"/>
  <c r="B59" i="100" s="1"/>
  <c r="J6" i="100"/>
  <c r="C35" i="100" s="1"/>
  <c r="J7" i="100"/>
  <c r="D75" i="100" s="1"/>
  <c r="J8" i="100"/>
  <c r="E55" i="100" s="1"/>
  <c r="A48" i="100"/>
  <c r="A49" i="100"/>
  <c r="A52" i="100"/>
  <c r="A53" i="100"/>
  <c r="A70" i="100"/>
  <c r="A71" i="100"/>
  <c r="A72" i="100"/>
  <c r="A76" i="100"/>
  <c r="A77" i="100"/>
  <c r="D77" i="100"/>
  <c r="I8" i="104"/>
  <c r="A36" i="104" s="1"/>
  <c r="B29" i="104"/>
  <c r="I10" i="104"/>
  <c r="C50" i="104" s="1"/>
  <c r="B30" i="104"/>
  <c r="A31" i="104"/>
  <c r="B31" i="104"/>
  <c r="A32" i="104"/>
  <c r="D32" i="104" s="1"/>
  <c r="F32" i="104" s="1"/>
  <c r="B32" i="104"/>
  <c r="C32" i="104"/>
  <c r="A33" i="104"/>
  <c r="D33" i="104" s="1"/>
  <c r="F33" i="104" s="1"/>
  <c r="B33" i="104"/>
  <c r="B34" i="104"/>
  <c r="B35" i="104"/>
  <c r="B36" i="104"/>
  <c r="A37" i="104"/>
  <c r="D37" i="104" s="1"/>
  <c r="B37" i="104"/>
  <c r="A38" i="104"/>
  <c r="B38" i="104"/>
  <c r="A39" i="104"/>
  <c r="B39" i="104"/>
  <c r="C39" i="104"/>
  <c r="A40" i="104"/>
  <c r="D40" i="104" s="1"/>
  <c r="F40" i="104" s="1"/>
  <c r="B40" i="104"/>
  <c r="C40" i="104"/>
  <c r="A41" i="104"/>
  <c r="D41" i="104" s="1"/>
  <c r="F41" i="104" s="1"/>
  <c r="B41" i="104"/>
  <c r="A42" i="104"/>
  <c r="D42" i="104" s="1"/>
  <c r="F42" i="104" s="1"/>
  <c r="B42" i="104"/>
  <c r="C42" i="104"/>
  <c r="A43" i="104"/>
  <c r="B43" i="104"/>
  <c r="B44" i="104"/>
  <c r="C44" i="104"/>
  <c r="A45" i="104"/>
  <c r="D45" i="104" s="1"/>
  <c r="F45" i="104" s="1"/>
  <c r="B45" i="104"/>
  <c r="B46" i="104"/>
  <c r="C46" i="104"/>
  <c r="B47" i="104"/>
  <c r="B48" i="104"/>
  <c r="C48" i="104"/>
  <c r="B49" i="104"/>
  <c r="A50" i="104"/>
  <c r="D50" i="104" s="1"/>
  <c r="F50" i="104" s="1"/>
  <c r="B50" i="104"/>
  <c r="B51" i="104"/>
  <c r="B52" i="104"/>
  <c r="C52" i="104"/>
  <c r="A53" i="104"/>
  <c r="B53" i="104"/>
  <c r="A54" i="104"/>
  <c r="D54" i="104" s="1"/>
  <c r="F54" i="104" s="1"/>
  <c r="B54" i="104"/>
  <c r="C54" i="104"/>
  <c r="B55" i="104"/>
  <c r="A56" i="104"/>
  <c r="D56" i="104"/>
  <c r="F56" i="104" s="1"/>
  <c r="B56" i="104"/>
  <c r="C56" i="104"/>
  <c r="B57" i="104"/>
  <c r="I4" i="104"/>
  <c r="C57" i="104" s="1"/>
  <c r="B58" i="104"/>
  <c r="B59" i="104"/>
  <c r="B60" i="104"/>
  <c r="B61" i="104"/>
  <c r="B62" i="104"/>
  <c r="B63" i="104"/>
  <c r="D63" i="104" s="1"/>
  <c r="F63" i="104" s="1"/>
  <c r="B64" i="104"/>
  <c r="D64" i="104" s="1"/>
  <c r="F64" i="104" s="1"/>
  <c r="B65" i="104"/>
  <c r="B66" i="104"/>
  <c r="B67" i="104"/>
  <c r="B68" i="104"/>
  <c r="B69" i="104"/>
  <c r="B70" i="104"/>
  <c r="B71" i="104"/>
  <c r="B72" i="104"/>
  <c r="B73" i="104"/>
  <c r="B74" i="104"/>
  <c r="B75" i="104"/>
  <c r="D75" i="104" s="1"/>
  <c r="F75" i="104" s="1"/>
  <c r="B76" i="104"/>
  <c r="D76" i="104" s="1"/>
  <c r="F76" i="104" s="1"/>
  <c r="J5" i="99"/>
  <c r="J6" i="99"/>
  <c r="C57" i="99" s="1"/>
  <c r="J7" i="99"/>
  <c r="D64" i="99" s="1"/>
  <c r="J8" i="99"/>
  <c r="E40" i="99" s="1"/>
  <c r="C33" i="99"/>
  <c r="A56" i="99"/>
  <c r="A67" i="99"/>
  <c r="A74" i="99"/>
  <c r="I8" i="103"/>
  <c r="A48" i="103" s="1"/>
  <c r="D48" i="103" s="1"/>
  <c r="F48" i="103" s="1"/>
  <c r="B29" i="103"/>
  <c r="I10" i="103"/>
  <c r="C32" i="103" s="1"/>
  <c r="B30" i="103"/>
  <c r="C30" i="103"/>
  <c r="B31" i="103"/>
  <c r="C31" i="103"/>
  <c r="B32" i="103"/>
  <c r="B33" i="103"/>
  <c r="C33" i="103"/>
  <c r="C34" i="103"/>
  <c r="B35" i="103"/>
  <c r="C35" i="103"/>
  <c r="B36" i="103"/>
  <c r="C36" i="103"/>
  <c r="B37" i="103"/>
  <c r="C37" i="103"/>
  <c r="B38" i="103"/>
  <c r="C38" i="103"/>
  <c r="B39" i="103"/>
  <c r="B40" i="103"/>
  <c r="C40" i="103"/>
  <c r="B41" i="103"/>
  <c r="C41" i="103"/>
  <c r="B42" i="103"/>
  <c r="C42" i="103"/>
  <c r="B43" i="103"/>
  <c r="C43" i="103"/>
  <c r="C44" i="103"/>
  <c r="A45" i="103"/>
  <c r="B45" i="103"/>
  <c r="C45" i="103"/>
  <c r="B46" i="103"/>
  <c r="C46" i="103"/>
  <c r="B47" i="103"/>
  <c r="C47" i="103"/>
  <c r="B48" i="103"/>
  <c r="C48" i="103"/>
  <c r="B49" i="103"/>
  <c r="C49" i="103"/>
  <c r="B50" i="103"/>
  <c r="C50" i="103"/>
  <c r="B51" i="103"/>
  <c r="D51" i="103" s="1"/>
  <c r="C51" i="103"/>
  <c r="B52" i="103"/>
  <c r="C52" i="103"/>
  <c r="B53" i="103"/>
  <c r="B54" i="103"/>
  <c r="C54" i="103"/>
  <c r="B55" i="103"/>
  <c r="C55" i="103"/>
  <c r="B56" i="103"/>
  <c r="C56" i="103"/>
  <c r="B57" i="103"/>
  <c r="I4" i="103"/>
  <c r="C57" i="103" s="1"/>
  <c r="B59" i="103"/>
  <c r="D59" i="103" s="1"/>
  <c r="F59" i="103" s="1"/>
  <c r="C59" i="103"/>
  <c r="B60" i="103"/>
  <c r="D60" i="103" s="1"/>
  <c r="F60" i="103" s="1"/>
  <c r="C60" i="103"/>
  <c r="B62" i="103"/>
  <c r="C62" i="103"/>
  <c r="D62" i="103" s="1"/>
  <c r="F62" i="103" s="1"/>
  <c r="B63" i="103"/>
  <c r="C63" i="103"/>
  <c r="B64" i="103"/>
  <c r="D64" i="103" s="1"/>
  <c r="F64" i="103" s="1"/>
  <c r="C64" i="103"/>
  <c r="B65" i="103"/>
  <c r="B66" i="103"/>
  <c r="C66" i="103"/>
  <c r="D66" i="103" s="1"/>
  <c r="F66" i="103" s="1"/>
  <c r="B67" i="103"/>
  <c r="C67" i="103"/>
  <c r="D67" i="103" s="1"/>
  <c r="F67" i="103" s="1"/>
  <c r="B68" i="103"/>
  <c r="D68" i="103" s="1"/>
  <c r="F68" i="103" s="1"/>
  <c r="C68" i="103"/>
  <c r="B69" i="103"/>
  <c r="B70" i="103"/>
  <c r="C70" i="103"/>
  <c r="D70" i="103" s="1"/>
  <c r="F70" i="103" s="1"/>
  <c r="B71" i="103"/>
  <c r="C71" i="103"/>
  <c r="B72" i="103"/>
  <c r="D72" i="103" s="1"/>
  <c r="F72" i="103" s="1"/>
  <c r="C72" i="103"/>
  <c r="B73" i="103"/>
  <c r="C73" i="103"/>
  <c r="D73" i="103"/>
  <c r="F73" i="103" s="1"/>
  <c r="B74" i="103"/>
  <c r="C74" i="103"/>
  <c r="B75" i="103"/>
  <c r="D75" i="103" s="1"/>
  <c r="F75" i="103" s="1"/>
  <c r="C75" i="103"/>
  <c r="B76" i="103"/>
  <c r="D76" i="103" s="1"/>
  <c r="F76" i="103" s="1"/>
  <c r="C76" i="103"/>
  <c r="J5" i="98"/>
  <c r="B67" i="98" s="1"/>
  <c r="J6" i="98"/>
  <c r="C35" i="98" s="1"/>
  <c r="C38" i="98"/>
  <c r="J7" i="98"/>
  <c r="D33" i="98" s="1"/>
  <c r="J8" i="98"/>
  <c r="E68" i="98" s="1"/>
  <c r="A72" i="98"/>
  <c r="E76" i="98"/>
  <c r="I8" i="102"/>
  <c r="A32" i="102" s="1"/>
  <c r="I10" i="102"/>
  <c r="C44" i="102" s="1"/>
  <c r="A31" i="102"/>
  <c r="C32" i="102"/>
  <c r="C36" i="102"/>
  <c r="B37" i="102"/>
  <c r="A38" i="102"/>
  <c r="B38" i="102"/>
  <c r="A40" i="102"/>
  <c r="A41" i="102"/>
  <c r="A44" i="102"/>
  <c r="C48" i="102"/>
  <c r="A51" i="102"/>
  <c r="B51" i="102"/>
  <c r="C52" i="102"/>
  <c r="C54" i="102"/>
  <c r="B57" i="102"/>
  <c r="I4" i="102"/>
  <c r="C59" i="102" s="1"/>
  <c r="D59" i="102" s="1"/>
  <c r="F59" i="102" s="1"/>
  <c r="B58" i="102"/>
  <c r="B59" i="102"/>
  <c r="B60" i="102"/>
  <c r="B61" i="102"/>
  <c r="B62" i="102"/>
  <c r="B63" i="102"/>
  <c r="B64" i="102"/>
  <c r="D64" i="102" s="1"/>
  <c r="F64" i="102" s="1"/>
  <c r="B65" i="102"/>
  <c r="D65" i="102" s="1"/>
  <c r="F65" i="102" s="1"/>
  <c r="B66" i="102"/>
  <c r="B67" i="102"/>
  <c r="B68" i="102"/>
  <c r="B69" i="102"/>
  <c r="B70" i="102"/>
  <c r="B71" i="102"/>
  <c r="B72" i="102"/>
  <c r="B73" i="102"/>
  <c r="B74" i="102"/>
  <c r="B75" i="102"/>
  <c r="B76" i="102"/>
  <c r="D76" i="102" s="1"/>
  <c r="F76" i="102" s="1"/>
  <c r="I8" i="94"/>
  <c r="A45" i="94" s="1"/>
  <c r="D45" i="94" s="1"/>
  <c r="F45" i="94" s="1"/>
  <c r="I10" i="94"/>
  <c r="C29" i="94"/>
  <c r="B30" i="94"/>
  <c r="B31" i="94"/>
  <c r="B34" i="94"/>
  <c r="B35" i="94"/>
  <c r="B37" i="94"/>
  <c r="B38" i="94"/>
  <c r="B39" i="94"/>
  <c r="B40" i="94"/>
  <c r="B41" i="94"/>
  <c r="B43" i="94"/>
  <c r="B44" i="94"/>
  <c r="B46" i="94"/>
  <c r="B47" i="94"/>
  <c r="B49" i="94"/>
  <c r="B50" i="94"/>
  <c r="B51" i="94"/>
  <c r="B53" i="94"/>
  <c r="B55" i="94"/>
  <c r="B56" i="94"/>
  <c r="I4" i="94"/>
  <c r="C73" i="94" s="1"/>
  <c r="C57" i="94"/>
  <c r="B58" i="94"/>
  <c r="B61" i="94"/>
  <c r="B63" i="94"/>
  <c r="B64" i="94"/>
  <c r="B66" i="94"/>
  <c r="B69" i="94"/>
  <c r="B71" i="94"/>
  <c r="B72" i="94"/>
  <c r="B74" i="94"/>
  <c r="I6" i="105"/>
  <c r="I7" i="105"/>
  <c r="I12" i="105"/>
  <c r="I13" i="105"/>
  <c r="I6" i="104"/>
  <c r="I7" i="104"/>
  <c r="I12" i="104"/>
  <c r="I13" i="104"/>
  <c r="I6" i="103"/>
  <c r="I7" i="103"/>
  <c r="I12" i="103"/>
  <c r="I13" i="103"/>
  <c r="I6" i="102"/>
  <c r="I7" i="102"/>
  <c r="I12" i="102"/>
  <c r="I13" i="102"/>
  <c r="J12" i="101"/>
  <c r="J13" i="101"/>
  <c r="J12" i="100"/>
  <c r="J13" i="100"/>
  <c r="J12" i="99"/>
  <c r="J13" i="99"/>
  <c r="J12" i="98"/>
  <c r="J13" i="98"/>
  <c r="J12" i="91"/>
  <c r="J13" i="91"/>
  <c r="I12" i="94"/>
  <c r="I13" i="94"/>
  <c r="I7" i="94"/>
  <c r="I6" i="94"/>
  <c r="A35" i="101"/>
  <c r="A33" i="101"/>
  <c r="D78" i="101"/>
  <c r="D77" i="101"/>
  <c r="D76" i="101"/>
  <c r="D74" i="101"/>
  <c r="E56" i="101"/>
  <c r="A49" i="101"/>
  <c r="A43" i="101"/>
  <c r="A47" i="101"/>
  <c r="A42" i="101"/>
  <c r="A32" i="101"/>
  <c r="B43" i="101"/>
  <c r="C37" i="99"/>
  <c r="A68" i="99"/>
  <c r="C64" i="99"/>
  <c r="C62" i="99"/>
  <c r="C61" i="99"/>
  <c r="C54" i="99"/>
  <c r="C52" i="99"/>
  <c r="A46" i="99"/>
  <c r="A77" i="99"/>
  <c r="C66" i="99"/>
  <c r="C65" i="99"/>
  <c r="A61" i="99"/>
  <c r="C55" i="99"/>
  <c r="C47" i="99"/>
  <c r="A36" i="99"/>
  <c r="A43" i="99"/>
  <c r="A44" i="99"/>
  <c r="A78" i="99"/>
  <c r="C74" i="99"/>
  <c r="A73" i="99"/>
  <c r="A72" i="99"/>
  <c r="A71" i="99"/>
  <c r="C63" i="99"/>
  <c r="A62" i="99"/>
  <c r="A55" i="99"/>
  <c r="A45" i="99"/>
  <c r="B41" i="99"/>
  <c r="C39" i="99"/>
  <c r="A32" i="99"/>
  <c r="C31" i="99"/>
  <c r="C44" i="99"/>
  <c r="D64" i="101"/>
  <c r="D58" i="101"/>
  <c r="D52" i="101"/>
  <c r="D36" i="101"/>
  <c r="D38" i="101"/>
  <c r="D69" i="101"/>
  <c r="D66" i="101"/>
  <c r="D62" i="101"/>
  <c r="D61" i="101"/>
  <c r="D60" i="101"/>
  <c r="D54" i="101"/>
  <c r="D53" i="101"/>
  <c r="N17" i="100"/>
  <c r="A76" i="99"/>
  <c r="A75" i="99"/>
  <c r="B70" i="99"/>
  <c r="A66" i="99"/>
  <c r="A65" i="99"/>
  <c r="B64" i="99"/>
  <c r="B63" i="99"/>
  <c r="A60" i="99"/>
  <c r="A59" i="99"/>
  <c r="A50" i="99"/>
  <c r="A49" i="99"/>
  <c r="B48" i="99"/>
  <c r="A42" i="99"/>
  <c r="A41" i="99"/>
  <c r="A35" i="99"/>
  <c r="A31" i="99"/>
  <c r="A38" i="99"/>
  <c r="B74" i="99"/>
  <c r="A70" i="99"/>
  <c r="A69" i="99"/>
  <c r="A64" i="99"/>
  <c r="A63" i="99"/>
  <c r="A54" i="99"/>
  <c r="A53" i="99"/>
  <c r="B52" i="99"/>
  <c r="B51" i="99"/>
  <c r="A48" i="99"/>
  <c r="A47" i="99"/>
  <c r="B40" i="99"/>
  <c r="B34" i="99"/>
  <c r="A37" i="99"/>
  <c r="B38" i="99"/>
  <c r="A58" i="99"/>
  <c r="A57" i="99"/>
  <c r="A52" i="99"/>
  <c r="A51" i="99"/>
  <c r="C50" i="99"/>
  <c r="C45" i="99"/>
  <c r="C42" i="99"/>
  <c r="C41" i="99"/>
  <c r="A40" i="99"/>
  <c r="A39" i="99"/>
  <c r="B36" i="99"/>
  <c r="A34" i="99"/>
  <c r="A33" i="99"/>
  <c r="B31" i="99"/>
  <c r="B37" i="99"/>
  <c r="D59" i="98"/>
  <c r="D57" i="98"/>
  <c r="D41" i="98"/>
  <c r="C43" i="91"/>
  <c r="C76" i="91"/>
  <c r="C67" i="91"/>
  <c r="C60" i="91"/>
  <c r="C58" i="91"/>
  <c r="C41" i="91"/>
  <c r="C78" i="91"/>
  <c r="C77" i="91"/>
  <c r="C69" i="91"/>
  <c r="C68" i="91"/>
  <c r="C62" i="91"/>
  <c r="C61" i="91"/>
  <c r="C53" i="91"/>
  <c r="C52" i="91"/>
  <c r="C46" i="91"/>
  <c r="C45" i="91"/>
  <c r="C36" i="91"/>
  <c r="C32" i="91"/>
  <c r="C75" i="91"/>
  <c r="C74" i="91"/>
  <c r="C59" i="91"/>
  <c r="C51" i="91"/>
  <c r="C42" i="91"/>
  <c r="C71" i="91"/>
  <c r="C70" i="91"/>
  <c r="C64" i="91"/>
  <c r="C63" i="91"/>
  <c r="C55" i="91"/>
  <c r="C54" i="91"/>
  <c r="C48" i="91"/>
  <c r="C47" i="91"/>
  <c r="C34" i="91"/>
  <c r="C38" i="91"/>
  <c r="C44" i="91"/>
  <c r="E36" i="91"/>
  <c r="D78" i="91"/>
  <c r="D75" i="91"/>
  <c r="D71" i="91"/>
  <c r="E70" i="91"/>
  <c r="D64" i="91"/>
  <c r="D60" i="91"/>
  <c r="D57" i="91"/>
  <c r="A56" i="91"/>
  <c r="D53" i="91"/>
  <c r="E52" i="91"/>
  <c r="D50" i="91"/>
  <c r="D46" i="91"/>
  <c r="D40" i="91"/>
  <c r="A34" i="91"/>
  <c r="E32" i="91"/>
  <c r="C37" i="91"/>
  <c r="D38" i="91"/>
  <c r="D37" i="91"/>
  <c r="D76" i="91"/>
  <c r="D73" i="91"/>
  <c r="D69" i="91"/>
  <c r="D66" i="91"/>
  <c r="A65" i="91"/>
  <c r="D62" i="91"/>
  <c r="E61" i="91"/>
  <c r="D59" i="91"/>
  <c r="D55" i="91"/>
  <c r="E51" i="91"/>
  <c r="D48" i="91"/>
  <c r="D42" i="91"/>
  <c r="A41" i="91"/>
  <c r="D33" i="91"/>
  <c r="E33" i="100"/>
  <c r="E39" i="100"/>
  <c r="E49" i="100"/>
  <c r="E65" i="100"/>
  <c r="C35" i="102"/>
  <c r="C39" i="102"/>
  <c r="C43" i="102"/>
  <c r="C47" i="102"/>
  <c r="C51" i="102"/>
  <c r="C55" i="102"/>
  <c r="C29" i="102"/>
  <c r="C33" i="102"/>
  <c r="C37" i="102"/>
  <c r="C41" i="102"/>
  <c r="C45" i="102"/>
  <c r="C53" i="102"/>
  <c r="C30" i="102"/>
  <c r="C34" i="102"/>
  <c r="C38" i="102"/>
  <c r="C42" i="102"/>
  <c r="C50" i="102"/>
  <c r="A30" i="105"/>
  <c r="A34" i="105"/>
  <c r="A38" i="105"/>
  <c r="D38" i="105" s="1"/>
  <c r="F38" i="105" s="1"/>
  <c r="A42" i="105"/>
  <c r="A46" i="105"/>
  <c r="A50" i="105"/>
  <c r="A54" i="105"/>
  <c r="D54" i="105"/>
  <c r="F54" i="105" s="1"/>
  <c r="A33" i="105"/>
  <c r="D33" i="105" s="1"/>
  <c r="F33" i="105" s="1"/>
  <c r="A35" i="105"/>
  <c r="D35" i="105"/>
  <c r="F35" i="105"/>
  <c r="A36" i="105"/>
  <c r="A49" i="105"/>
  <c r="A51" i="105"/>
  <c r="D51" i="105" s="1"/>
  <c r="F51" i="105" s="1"/>
  <c r="A52" i="105"/>
  <c r="A29" i="105"/>
  <c r="A41" i="105"/>
  <c r="A43" i="105"/>
  <c r="A44" i="105"/>
  <c r="A31" i="105"/>
  <c r="D31" i="105" s="1"/>
  <c r="F31" i="105" s="1"/>
  <c r="A32" i="105"/>
  <c r="A45" i="105"/>
  <c r="D45" i="105" s="1"/>
  <c r="F45" i="105" s="1"/>
  <c r="A47" i="105"/>
  <c r="D47" i="105"/>
  <c r="F47" i="105"/>
  <c r="A48" i="105"/>
  <c r="C57" i="102"/>
  <c r="C60" i="102"/>
  <c r="D60" i="102"/>
  <c r="F60" i="102"/>
  <c r="C61" i="102"/>
  <c r="D61" i="102" s="1"/>
  <c r="F61" i="102" s="1"/>
  <c r="C63" i="102"/>
  <c r="D63" i="102" s="1"/>
  <c r="F63" i="102" s="1"/>
  <c r="C64" i="102"/>
  <c r="C65" i="102"/>
  <c r="C67" i="102"/>
  <c r="D67" i="102" s="1"/>
  <c r="F67" i="102" s="1"/>
  <c r="C68" i="102"/>
  <c r="D68" i="102"/>
  <c r="F68" i="102"/>
  <c r="C69" i="102"/>
  <c r="C72" i="102"/>
  <c r="D72" i="102" s="1"/>
  <c r="F72" i="102" s="1"/>
  <c r="C73" i="102"/>
  <c r="D73" i="102" s="1"/>
  <c r="F73" i="102" s="1"/>
  <c r="C75" i="102"/>
  <c r="D75" i="102" s="1"/>
  <c r="F75" i="102" s="1"/>
  <c r="C76" i="102"/>
  <c r="C40" i="102"/>
  <c r="E31" i="98"/>
  <c r="E34" i="98"/>
  <c r="E40" i="98"/>
  <c r="E64" i="100"/>
  <c r="E56" i="100"/>
  <c r="E48" i="100"/>
  <c r="E46" i="100"/>
  <c r="A53" i="105"/>
  <c r="A40" i="105"/>
  <c r="C29" i="104"/>
  <c r="C33" i="104"/>
  <c r="C37" i="104"/>
  <c r="F37" i="104"/>
  <c r="D40" i="100"/>
  <c r="B41" i="101"/>
  <c r="B47" i="101"/>
  <c r="B53" i="101"/>
  <c r="B57" i="101"/>
  <c r="C38" i="94"/>
  <c r="D70" i="98"/>
  <c r="D62" i="98"/>
  <c r="B60" i="98"/>
  <c r="A54" i="103"/>
  <c r="D54" i="103" s="1"/>
  <c r="F54" i="103"/>
  <c r="A50" i="103"/>
  <c r="D50" i="103" s="1"/>
  <c r="F50" i="103" s="1"/>
  <c r="A46" i="103"/>
  <c r="A38" i="103"/>
  <c r="A34" i="103"/>
  <c r="A30" i="103"/>
  <c r="D30" i="103" s="1"/>
  <c r="F30" i="103" s="1"/>
  <c r="B73" i="99"/>
  <c r="B65" i="99"/>
  <c r="B61" i="99"/>
  <c r="B49" i="99"/>
  <c r="B39" i="99"/>
  <c r="C55" i="104"/>
  <c r="C51" i="104"/>
  <c r="C47" i="104"/>
  <c r="C43" i="104"/>
  <c r="D43" i="104" s="1"/>
  <c r="F43" i="104" s="1"/>
  <c r="C38" i="104"/>
  <c r="C36" i="104"/>
  <c r="D36" i="104"/>
  <c r="F36" i="104" s="1"/>
  <c r="C35" i="104"/>
  <c r="D60" i="100"/>
  <c r="B39" i="101"/>
  <c r="B34" i="98"/>
  <c r="A56" i="103"/>
  <c r="D56" i="103" s="1"/>
  <c r="F56" i="103" s="1"/>
  <c r="A44" i="103"/>
  <c r="A40" i="103"/>
  <c r="A32" i="103"/>
  <c r="D32" i="103" s="1"/>
  <c r="F32" i="103" s="1"/>
  <c r="C76" i="104"/>
  <c r="C75" i="104"/>
  <c r="C74" i="104"/>
  <c r="D74" i="104"/>
  <c r="F74" i="104" s="1"/>
  <c r="C73" i="104"/>
  <c r="D73" i="104" s="1"/>
  <c r="F73" i="104" s="1"/>
  <c r="C72" i="104"/>
  <c r="D72" i="104"/>
  <c r="F72" i="104" s="1"/>
  <c r="C71" i="104"/>
  <c r="C70" i="104"/>
  <c r="D70" i="104"/>
  <c r="F70" i="104"/>
  <c r="C69" i="104"/>
  <c r="D69" i="104" s="1"/>
  <c r="F69" i="104"/>
  <c r="C68" i="104"/>
  <c r="D68" i="104"/>
  <c r="F68" i="104" s="1"/>
  <c r="C67" i="104"/>
  <c r="C66" i="104"/>
  <c r="D66" i="104"/>
  <c r="F66" i="104"/>
  <c r="C65" i="104"/>
  <c r="C64" i="104"/>
  <c r="C63" i="104"/>
  <c r="C62" i="104"/>
  <c r="D62" i="104"/>
  <c r="F62" i="104"/>
  <c r="C61" i="104"/>
  <c r="D61" i="104" s="1"/>
  <c r="F61" i="104" s="1"/>
  <c r="C60" i="104"/>
  <c r="D60" i="104" s="1"/>
  <c r="F60" i="104" s="1"/>
  <c r="C59" i="104"/>
  <c r="C58" i="104"/>
  <c r="D58" i="104"/>
  <c r="F58" i="104" s="1"/>
  <c r="C53" i="104"/>
  <c r="C49" i="104"/>
  <c r="C45" i="104"/>
  <c r="C41" i="104"/>
  <c r="C30" i="104"/>
  <c r="D75" i="101"/>
  <c r="D71" i="101"/>
  <c r="D67" i="101"/>
  <c r="D63" i="101"/>
  <c r="D59" i="101"/>
  <c r="D55" i="101"/>
  <c r="D51" i="101"/>
  <c r="D47" i="101"/>
  <c r="D41" i="101"/>
  <c r="D34" i="101"/>
  <c r="D40" i="101"/>
  <c r="M22" i="94"/>
  <c r="O19" i="91"/>
  <c r="N11" i="103"/>
  <c r="M11" i="103"/>
  <c r="N22" i="105"/>
  <c r="M22" i="105"/>
  <c r="O17" i="98"/>
  <c r="N17" i="98"/>
  <c r="D35" i="91"/>
  <c r="D34" i="91"/>
  <c r="D36" i="91"/>
  <c r="C33" i="91"/>
  <c r="A35" i="102"/>
  <c r="A45" i="102"/>
  <c r="A47" i="102"/>
  <c r="A29" i="102"/>
  <c r="A34" i="102"/>
  <c r="A36" i="102"/>
  <c r="A48" i="102"/>
  <c r="A54" i="102"/>
  <c r="D45" i="103"/>
  <c r="F45" i="103"/>
  <c r="A29" i="103"/>
  <c r="A35" i="103"/>
  <c r="D35" i="103"/>
  <c r="F35" i="103"/>
  <c r="A43" i="103"/>
  <c r="D43" i="103"/>
  <c r="F43" i="103" s="1"/>
  <c r="A51" i="103"/>
  <c r="F51" i="103"/>
  <c r="A31" i="103"/>
  <c r="D31" i="103" s="1"/>
  <c r="F31" i="103" s="1"/>
  <c r="A39" i="103"/>
  <c r="A47" i="103"/>
  <c r="D47" i="103" s="1"/>
  <c r="F47" i="103" s="1"/>
  <c r="A55" i="103"/>
  <c r="D55" i="103" s="1"/>
  <c r="F55" i="103" s="1"/>
  <c r="E42" i="99"/>
  <c r="B42" i="99"/>
  <c r="B50" i="99"/>
  <c r="B33" i="99"/>
  <c r="B59" i="99"/>
  <c r="B75" i="99"/>
  <c r="C31" i="104"/>
  <c r="D31" i="104" s="1"/>
  <c r="F31" i="104" s="1"/>
  <c r="C34" i="104"/>
  <c r="A35" i="94"/>
  <c r="E50" i="99"/>
  <c r="C38" i="99"/>
  <c r="C60" i="99"/>
  <c r="C68" i="99"/>
  <c r="C76" i="99"/>
  <c r="C46" i="99"/>
  <c r="D57" i="104"/>
  <c r="F57" i="104"/>
  <c r="D39" i="104"/>
  <c r="F39" i="104" s="1"/>
  <c r="C75" i="105"/>
  <c r="D75" i="105"/>
  <c r="F75" i="105"/>
  <c r="C74" i="105"/>
  <c r="D74" i="105"/>
  <c r="F74" i="105" s="1"/>
  <c r="F73" i="105"/>
  <c r="C71" i="105"/>
  <c r="D71" i="105" s="1"/>
  <c r="F71" i="105" s="1"/>
  <c r="C70" i="105"/>
  <c r="D70" i="105" s="1"/>
  <c r="F70" i="105" s="1"/>
  <c r="C69" i="105"/>
  <c r="D69" i="105" s="1"/>
  <c r="F69" i="105" s="1"/>
  <c r="C65" i="105"/>
  <c r="D65" i="105"/>
  <c r="F65" i="105" s="1"/>
  <c r="C64" i="105"/>
  <c r="D64" i="105"/>
  <c r="F64" i="105" s="1"/>
  <c r="C62" i="105"/>
  <c r="D62" i="105" s="1"/>
  <c r="F62" i="105" s="1"/>
  <c r="C60" i="105"/>
  <c r="D60" i="105"/>
  <c r="F60" i="105" s="1"/>
  <c r="C59" i="105"/>
  <c r="D59" i="105"/>
  <c r="F59" i="105"/>
  <c r="C58" i="105"/>
  <c r="D58" i="105"/>
  <c r="F58" i="105" s="1"/>
  <c r="B75" i="101"/>
  <c r="C67" i="105"/>
  <c r="D67" i="105"/>
  <c r="F67" i="105" s="1"/>
  <c r="C66" i="105"/>
  <c r="D66" i="105"/>
  <c r="F66" i="105" s="1"/>
  <c r="E68" i="101"/>
  <c r="D35" i="101"/>
  <c r="D39" i="101"/>
  <c r="N11" i="104"/>
  <c r="M17" i="103"/>
  <c r="M16" i="103"/>
  <c r="M20" i="103" s="1"/>
  <c r="N17" i="103"/>
  <c r="N16" i="103"/>
  <c r="N19" i="103" s="1"/>
  <c r="C35" i="91"/>
  <c r="M6" i="105"/>
  <c r="M9" i="105" s="1"/>
  <c r="N5" i="105"/>
  <c r="N9" i="105" s="1"/>
  <c r="M5" i="105"/>
  <c r="N6" i="105"/>
  <c r="N16" i="102"/>
  <c r="M16" i="102"/>
  <c r="N17" i="102"/>
  <c r="M17" i="102"/>
  <c r="N5" i="102"/>
  <c r="M5" i="102"/>
  <c r="N6" i="102"/>
  <c r="N9" i="102" s="1"/>
  <c r="M6" i="102"/>
  <c r="E44" i="91"/>
  <c r="N11" i="99"/>
  <c r="M17" i="105"/>
  <c r="N16" i="105"/>
  <c r="M16" i="105"/>
  <c r="N17" i="105"/>
  <c r="A44" i="100"/>
  <c r="A37" i="100"/>
  <c r="N5" i="103"/>
  <c r="M5" i="103"/>
  <c r="M8" i="103" s="1"/>
  <c r="N6" i="103"/>
  <c r="M6" i="103"/>
  <c r="D32" i="91"/>
  <c r="M17" i="104"/>
  <c r="N16" i="104"/>
  <c r="N20" i="104" s="1"/>
  <c r="M16" i="104"/>
  <c r="M20" i="104" s="1"/>
  <c r="N17" i="104"/>
  <c r="N6" i="104"/>
  <c r="N5" i="104"/>
  <c r="M5" i="104"/>
  <c r="M8" i="104" s="1"/>
  <c r="M6" i="104"/>
  <c r="D43" i="91"/>
  <c r="D44" i="91"/>
  <c r="N8" i="104"/>
  <c r="N8" i="102"/>
  <c r="N20" i="103"/>
  <c r="M9" i="104"/>
  <c r="M19" i="104"/>
  <c r="M8" i="105"/>
  <c r="N8" i="103"/>
  <c r="N9" i="103"/>
  <c r="M9" i="102"/>
  <c r="M8" i="102"/>
  <c r="N8" i="105"/>
  <c r="B33" i="94"/>
  <c r="B54" i="94"/>
  <c r="B52" i="94"/>
  <c r="B48" i="94"/>
  <c r="B45" i="94"/>
  <c r="B42" i="94"/>
  <c r="B36" i="94"/>
  <c r="B32" i="94"/>
  <c r="C55" i="94"/>
  <c r="C45" i="94"/>
  <c r="C46" i="94"/>
  <c r="C31" i="94"/>
  <c r="C56" i="94"/>
  <c r="B76" i="94"/>
  <c r="B75" i="94"/>
  <c r="B73" i="94"/>
  <c r="B70" i="94"/>
  <c r="B68" i="94"/>
  <c r="B67" i="94"/>
  <c r="B65" i="94"/>
  <c r="B62" i="94"/>
  <c r="B60" i="94"/>
  <c r="B59" i="94"/>
  <c r="B67" i="91"/>
  <c r="B51" i="91"/>
  <c r="B39" i="91"/>
  <c r="B70" i="91"/>
  <c r="B54" i="91"/>
  <c r="B44" i="91"/>
  <c r="B68" i="91"/>
  <c r="B52" i="91"/>
  <c r="O17" i="91"/>
  <c r="D45" i="91"/>
  <c r="B34" i="91"/>
  <c r="B35" i="91"/>
  <c r="B55" i="91"/>
  <c r="B71" i="91"/>
  <c r="B36" i="91"/>
  <c r="B58" i="91"/>
  <c r="B74" i="91"/>
  <c r="B40" i="91"/>
  <c r="B56" i="91"/>
  <c r="B72" i="91"/>
  <c r="E34" i="91"/>
  <c r="E37" i="91"/>
  <c r="E35" i="91"/>
  <c r="B32" i="91"/>
  <c r="E47" i="91"/>
  <c r="E58" i="91"/>
  <c r="E72" i="91"/>
  <c r="E49" i="91"/>
  <c r="E76" i="91"/>
  <c r="E60" i="91"/>
  <c r="B31" i="91"/>
  <c r="B42" i="91"/>
  <c r="B59" i="91"/>
  <c r="B75" i="91"/>
  <c r="B41" i="91"/>
  <c r="B61" i="91"/>
  <c r="B77" i="91"/>
  <c r="B45" i="91"/>
  <c r="B57" i="91"/>
  <c r="B73" i="91"/>
  <c r="E38" i="91"/>
  <c r="E41" i="91"/>
  <c r="E54" i="91"/>
  <c r="E68" i="91"/>
  <c r="E45" i="91"/>
  <c r="E67" i="91"/>
  <c r="E77" i="91"/>
  <c r="B37" i="91"/>
  <c r="E78" i="91"/>
  <c r="B76" i="91"/>
  <c r="B66" i="91"/>
  <c r="B65" i="91"/>
  <c r="E62" i="91"/>
  <c r="B60" i="91"/>
  <c r="B50" i="91"/>
  <c r="B49" i="91"/>
  <c r="E46" i="91"/>
  <c r="A36" i="91"/>
  <c r="B46" i="91"/>
  <c r="B62" i="91"/>
  <c r="B78" i="91"/>
  <c r="B48" i="91"/>
  <c r="B64" i="91"/>
  <c r="B43" i="91"/>
  <c r="B47" i="91"/>
  <c r="B63" i="91"/>
  <c r="B33" i="91"/>
  <c r="E43" i="91"/>
  <c r="E33" i="91"/>
  <c r="E65" i="91"/>
  <c r="E39" i="91"/>
  <c r="E56" i="91"/>
  <c r="E63" i="91"/>
  <c r="E74" i="91"/>
  <c r="E73" i="91"/>
  <c r="E69" i="91"/>
  <c r="E64" i="91"/>
  <c r="A60" i="91"/>
  <c r="E57" i="91"/>
  <c r="E53" i="91"/>
  <c r="E48" i="91"/>
  <c r="E40" i="91"/>
  <c r="C37" i="94"/>
  <c r="C50" i="94"/>
  <c r="C44" i="94"/>
  <c r="C36" i="94"/>
  <c r="C47" i="94"/>
  <c r="C42" i="94"/>
  <c r="C54" i="94"/>
  <c r="C39" i="94"/>
  <c r="C34" i="94"/>
  <c r="C32" i="94"/>
  <c r="C35" i="94"/>
  <c r="C49" i="94"/>
  <c r="C30" i="94"/>
  <c r="C43" i="94"/>
  <c r="C52" i="94"/>
  <c r="C48" i="94"/>
  <c r="C33" i="94"/>
  <c r="C51" i="94"/>
  <c r="C40" i="94"/>
  <c r="C53" i="94"/>
  <c r="C41" i="94"/>
  <c r="M11" i="94"/>
  <c r="C65" i="94"/>
  <c r="C71" i="94"/>
  <c r="C62" i="94"/>
  <c r="D62" i="94"/>
  <c r="F62" i="94" s="1"/>
  <c r="C58" i="94"/>
  <c r="D58" i="94" s="1"/>
  <c r="D57" i="94"/>
  <c r="F57" i="94"/>
  <c r="C76" i="94"/>
  <c r="D76" i="94" s="1"/>
  <c r="F76" i="94"/>
  <c r="D73" i="94"/>
  <c r="F73" i="94" s="1"/>
  <c r="D71" i="94"/>
  <c r="F71" i="94"/>
  <c r="C68" i="94"/>
  <c r="D68" i="94"/>
  <c r="F68" i="94" s="1"/>
  <c r="C64" i="94"/>
  <c r="C61" i="94"/>
  <c r="D61" i="94"/>
  <c r="F61" i="94" s="1"/>
  <c r="F58" i="94"/>
  <c r="C74" i="94"/>
  <c r="D74" i="94"/>
  <c r="F74" i="94" s="1"/>
  <c r="C69" i="94"/>
  <c r="D69" i="94"/>
  <c r="F69" i="94" s="1"/>
  <c r="C66" i="94"/>
  <c r="D66" i="94"/>
  <c r="F66" i="94" s="1"/>
  <c r="C59" i="94"/>
  <c r="D59" i="94" s="1"/>
  <c r="F59" i="94" s="1"/>
  <c r="D65" i="94"/>
  <c r="F65" i="94"/>
  <c r="C60" i="94"/>
  <c r="D60" i="94" s="1"/>
  <c r="F60" i="94"/>
  <c r="C63" i="94"/>
  <c r="D63" i="94" s="1"/>
  <c r="F63" i="94" s="1"/>
  <c r="C75" i="94"/>
  <c r="D75" i="94"/>
  <c r="F75" i="94" s="1"/>
  <c r="C72" i="94"/>
  <c r="D72" i="94" s="1"/>
  <c r="F72" i="94" s="1"/>
  <c r="C70" i="94"/>
  <c r="D70" i="94"/>
  <c r="F70" i="94" s="1"/>
  <c r="C67" i="94"/>
  <c r="D67" i="94"/>
  <c r="F67" i="94"/>
  <c r="D64" i="94"/>
  <c r="F64" i="94" s="1"/>
  <c r="M6" i="94"/>
  <c r="M5" i="94"/>
  <c r="N6" i="94"/>
  <c r="N5" i="94"/>
  <c r="A32" i="91"/>
  <c r="N16" i="94"/>
  <c r="N8" i="94"/>
  <c r="N9" i="94"/>
  <c r="M16" i="94"/>
  <c r="M19" i="94" s="1"/>
  <c r="N17" i="94"/>
  <c r="M17" i="94"/>
  <c r="A63" i="91" l="1"/>
  <c r="N8" i="100"/>
  <c r="O8" i="100"/>
  <c r="A35" i="91"/>
  <c r="N11" i="100"/>
  <c r="D36" i="98"/>
  <c r="E69" i="98"/>
  <c r="A68" i="91"/>
  <c r="D38" i="98"/>
  <c r="A39" i="91"/>
  <c r="D47" i="98"/>
  <c r="D60" i="98"/>
  <c r="A51" i="91"/>
  <c r="A45" i="91"/>
  <c r="F45" i="91" s="1"/>
  <c r="H45" i="91" s="1"/>
  <c r="A67" i="91"/>
  <c r="E62" i="101"/>
  <c r="O8" i="101"/>
  <c r="N8" i="101"/>
  <c r="A62" i="91"/>
  <c r="D49" i="100"/>
  <c r="D71" i="100"/>
  <c r="D44" i="100"/>
  <c r="E37" i="101"/>
  <c r="D63" i="98"/>
  <c r="E48" i="98"/>
  <c r="D64" i="98"/>
  <c r="A72" i="91"/>
  <c r="A70" i="91"/>
  <c r="D72" i="101"/>
  <c r="D65" i="101"/>
  <c r="C51" i="99"/>
  <c r="C75" i="99"/>
  <c r="C70" i="99"/>
  <c r="C69" i="99"/>
  <c r="D43" i="101"/>
  <c r="A68" i="100"/>
  <c r="A47" i="100"/>
  <c r="E38" i="98"/>
  <c r="D71" i="98"/>
  <c r="A33" i="91"/>
  <c r="D38" i="100"/>
  <c r="E46" i="101"/>
  <c r="D31" i="98"/>
  <c r="D72" i="98"/>
  <c r="A54" i="91"/>
  <c r="F54" i="91" s="1"/>
  <c r="H54" i="91" s="1"/>
  <c r="A49" i="91"/>
  <c r="E52" i="99"/>
  <c r="D73" i="101"/>
  <c r="D37" i="101"/>
  <c r="C53" i="99"/>
  <c r="C71" i="99"/>
  <c r="E43" i="101"/>
  <c r="E42" i="101"/>
  <c r="A65" i="100"/>
  <c r="A45" i="100"/>
  <c r="A53" i="91"/>
  <c r="A66" i="91"/>
  <c r="F66" i="91" s="1"/>
  <c r="H66" i="91" s="1"/>
  <c r="A76" i="91"/>
  <c r="A44" i="91"/>
  <c r="F44" i="91" s="1"/>
  <c r="H44" i="91" s="1"/>
  <c r="D43" i="100"/>
  <c r="B64" i="100"/>
  <c r="D62" i="100"/>
  <c r="E53" i="99"/>
  <c r="D59" i="100"/>
  <c r="D33" i="101"/>
  <c r="D46" i="101"/>
  <c r="C36" i="99"/>
  <c r="C72" i="99"/>
  <c r="E74" i="101"/>
  <c r="A64" i="100"/>
  <c r="A40" i="100"/>
  <c r="N8" i="91"/>
  <c r="O8" i="91"/>
  <c r="N17" i="101"/>
  <c r="A46" i="91"/>
  <c r="A78" i="91"/>
  <c r="A43" i="91"/>
  <c r="B32" i="100"/>
  <c r="D42" i="100"/>
  <c r="D34" i="98"/>
  <c r="D54" i="100"/>
  <c r="A58" i="91"/>
  <c r="F58" i="91" s="1"/>
  <c r="H58" i="91" s="1"/>
  <c r="A38" i="91"/>
  <c r="F38" i="91" s="1"/>
  <c r="H38" i="91" s="1"/>
  <c r="A52" i="91"/>
  <c r="A74" i="91"/>
  <c r="C35" i="99"/>
  <c r="D65" i="100"/>
  <c r="D45" i="101"/>
  <c r="D57" i="101"/>
  <c r="C56" i="99"/>
  <c r="C40" i="99"/>
  <c r="C77" i="99"/>
  <c r="D42" i="101"/>
  <c r="E77" i="101"/>
  <c r="A60" i="100"/>
  <c r="A39" i="100"/>
  <c r="A47" i="91"/>
  <c r="N19" i="101"/>
  <c r="E31" i="101"/>
  <c r="D31" i="100"/>
  <c r="B45" i="100"/>
  <c r="D40" i="98"/>
  <c r="D50" i="100"/>
  <c r="D37" i="100"/>
  <c r="D50" i="101"/>
  <c r="D70" i="101"/>
  <c r="C58" i="99"/>
  <c r="C32" i="99"/>
  <c r="C78" i="99"/>
  <c r="A59" i="100"/>
  <c r="A33" i="100"/>
  <c r="A75" i="91"/>
  <c r="F75" i="91" s="1"/>
  <c r="H75" i="91" s="1"/>
  <c r="F37" i="91"/>
  <c r="H37" i="91" s="1"/>
  <c r="E77" i="98"/>
  <c r="A50" i="91"/>
  <c r="E57" i="101"/>
  <c r="D36" i="100"/>
  <c r="D52" i="100"/>
  <c r="D58" i="98"/>
  <c r="D46" i="100"/>
  <c r="E46" i="98"/>
  <c r="A37" i="91"/>
  <c r="A61" i="91"/>
  <c r="A77" i="91"/>
  <c r="D31" i="101"/>
  <c r="D56" i="101"/>
  <c r="C59" i="99"/>
  <c r="C34" i="99"/>
  <c r="C48" i="99"/>
  <c r="C43" i="99"/>
  <c r="E53" i="101"/>
  <c r="A58" i="100"/>
  <c r="A32" i="100"/>
  <c r="A64" i="91"/>
  <c r="N8" i="98"/>
  <c r="O8" i="98"/>
  <c r="F61" i="91"/>
  <c r="H61" i="91" s="1"/>
  <c r="A56" i="100"/>
  <c r="O8" i="99"/>
  <c r="N8" i="99"/>
  <c r="A73" i="91"/>
  <c r="F73" i="91" s="1"/>
  <c r="H73" i="91" s="1"/>
  <c r="E68" i="100"/>
  <c r="E67" i="100"/>
  <c r="D67" i="98"/>
  <c r="N11" i="101"/>
  <c r="E59" i="100"/>
  <c r="E66" i="100"/>
  <c r="D77" i="98"/>
  <c r="C54" i="101"/>
  <c r="D42" i="98"/>
  <c r="D46" i="98"/>
  <c r="E60" i="100"/>
  <c r="E51" i="100"/>
  <c r="D35" i="98"/>
  <c r="C59" i="101"/>
  <c r="A75" i="100"/>
  <c r="A63" i="100"/>
  <c r="A51" i="100"/>
  <c r="A36" i="100"/>
  <c r="C36" i="101"/>
  <c r="D48" i="98"/>
  <c r="D50" i="98"/>
  <c r="E47" i="98"/>
  <c r="E32" i="100"/>
  <c r="E49" i="99"/>
  <c r="A43" i="100"/>
  <c r="A74" i="100"/>
  <c r="A62" i="100"/>
  <c r="A50" i="100"/>
  <c r="A35" i="100"/>
  <c r="A71" i="91"/>
  <c r="A59" i="91"/>
  <c r="F59" i="91" s="1"/>
  <c r="H59" i="91" s="1"/>
  <c r="C51" i="100"/>
  <c r="E34" i="99"/>
  <c r="D56" i="98"/>
  <c r="D54" i="98"/>
  <c r="E34" i="100"/>
  <c r="E35" i="98"/>
  <c r="E73" i="100"/>
  <c r="D39" i="98"/>
  <c r="E78" i="101"/>
  <c r="A73" i="100"/>
  <c r="A61" i="100"/>
  <c r="A34" i="100"/>
  <c r="C57" i="91"/>
  <c r="C49" i="91"/>
  <c r="A69" i="91"/>
  <c r="F69" i="91" s="1"/>
  <c r="H69" i="91" s="1"/>
  <c r="A57" i="91"/>
  <c r="F57" i="91" s="1"/>
  <c r="H57" i="91" s="1"/>
  <c r="A48" i="91"/>
  <c r="D55" i="98"/>
  <c r="D76" i="98"/>
  <c r="D66" i="98"/>
  <c r="E62" i="100"/>
  <c r="E39" i="98"/>
  <c r="E77" i="100"/>
  <c r="F34" i="91"/>
  <c r="H34" i="91" s="1"/>
  <c r="D75" i="98"/>
  <c r="A38" i="100"/>
  <c r="E54" i="101"/>
  <c r="A73" i="98"/>
  <c r="A69" i="100"/>
  <c r="A57" i="100"/>
  <c r="A46" i="100"/>
  <c r="A75" i="101"/>
  <c r="D44" i="98"/>
  <c r="D69" i="98"/>
  <c r="D74" i="98"/>
  <c r="E58" i="98"/>
  <c r="E75" i="100"/>
  <c r="D49" i="98"/>
  <c r="E64" i="101"/>
  <c r="A65" i="98"/>
  <c r="F65" i="98" s="1"/>
  <c r="H65" i="98" s="1"/>
  <c r="A78" i="100"/>
  <c r="A67" i="100"/>
  <c r="A55" i="100"/>
  <c r="A42" i="100"/>
  <c r="E59" i="101"/>
  <c r="A55" i="91"/>
  <c r="F55" i="91" s="1"/>
  <c r="H55" i="91" s="1"/>
  <c r="A40" i="91"/>
  <c r="C35" i="101"/>
  <c r="D32" i="98"/>
  <c r="C73" i="100"/>
  <c r="D78" i="98"/>
  <c r="E50" i="98"/>
  <c r="E76" i="100"/>
  <c r="E71" i="100"/>
  <c r="D65" i="98"/>
  <c r="E44" i="101"/>
  <c r="D61" i="98"/>
  <c r="A66" i="100"/>
  <c r="A54" i="100"/>
  <c r="A41" i="100"/>
  <c r="E55" i="101"/>
  <c r="C37" i="101"/>
  <c r="B48" i="101"/>
  <c r="F48" i="91"/>
  <c r="H48" i="91" s="1"/>
  <c r="D35" i="100"/>
  <c r="C37" i="100"/>
  <c r="C72" i="100"/>
  <c r="E70" i="99"/>
  <c r="C32" i="101"/>
  <c r="C31" i="101"/>
  <c r="D48" i="100"/>
  <c r="C53" i="101"/>
  <c r="C57" i="100"/>
  <c r="B61" i="100"/>
  <c r="B35" i="101"/>
  <c r="B36" i="101"/>
  <c r="D34" i="100"/>
  <c r="E71" i="98"/>
  <c r="E65" i="98"/>
  <c r="B35" i="98"/>
  <c r="D39" i="100"/>
  <c r="D47" i="100"/>
  <c r="C65" i="101"/>
  <c r="C41" i="101"/>
  <c r="E76" i="99"/>
  <c r="E63" i="99"/>
  <c r="A53" i="101"/>
  <c r="A39" i="101"/>
  <c r="C47" i="100"/>
  <c r="F56" i="91"/>
  <c r="H56" i="91" s="1"/>
  <c r="C47" i="101"/>
  <c r="B38" i="101"/>
  <c r="C48" i="100"/>
  <c r="C33" i="101"/>
  <c r="C49" i="101"/>
  <c r="C41" i="100"/>
  <c r="C43" i="100"/>
  <c r="C74" i="100"/>
  <c r="C72" i="101"/>
  <c r="B45" i="101"/>
  <c r="D56" i="100"/>
  <c r="B58" i="101"/>
  <c r="C53" i="100"/>
  <c r="D68" i="100"/>
  <c r="B32" i="98"/>
  <c r="B31" i="101"/>
  <c r="B32" i="101"/>
  <c r="E78" i="98"/>
  <c r="E67" i="98"/>
  <c r="E61" i="98"/>
  <c r="E37" i="99"/>
  <c r="D63" i="100"/>
  <c r="D51" i="100"/>
  <c r="C51" i="101"/>
  <c r="B44" i="98"/>
  <c r="C44" i="100"/>
  <c r="A55" i="101"/>
  <c r="B46" i="101"/>
  <c r="C32" i="100"/>
  <c r="C46" i="101"/>
  <c r="C42" i="101"/>
  <c r="C76" i="100"/>
  <c r="O11" i="91"/>
  <c r="C52" i="100"/>
  <c r="E64" i="98"/>
  <c r="C78" i="101"/>
  <c r="C68" i="101"/>
  <c r="B50" i="101"/>
  <c r="D64" i="100"/>
  <c r="C63" i="101"/>
  <c r="C49" i="100"/>
  <c r="D76" i="100"/>
  <c r="B71" i="101"/>
  <c r="D78" i="100"/>
  <c r="E74" i="98"/>
  <c r="E63" i="98"/>
  <c r="E57" i="98"/>
  <c r="C65" i="98"/>
  <c r="D62" i="99"/>
  <c r="D67" i="100"/>
  <c r="D53" i="100"/>
  <c r="E43" i="98"/>
  <c r="B55" i="100"/>
  <c r="A56" i="101"/>
  <c r="A59" i="101"/>
  <c r="B63" i="100"/>
  <c r="C46" i="100"/>
  <c r="A45" i="101"/>
  <c r="C59" i="100"/>
  <c r="C50" i="101"/>
  <c r="C69" i="100"/>
  <c r="C63" i="100"/>
  <c r="B49" i="101"/>
  <c r="B37" i="100"/>
  <c r="C34" i="100"/>
  <c r="E57" i="99"/>
  <c r="C61" i="100"/>
  <c r="C56" i="100"/>
  <c r="C61" i="101"/>
  <c r="C60" i="100"/>
  <c r="C40" i="101"/>
  <c r="E66" i="99"/>
  <c r="E56" i="98"/>
  <c r="C74" i="101"/>
  <c r="C64" i="101"/>
  <c r="B56" i="101"/>
  <c r="D72" i="100"/>
  <c r="B66" i="98"/>
  <c r="B64" i="101"/>
  <c r="C45" i="100"/>
  <c r="D67" i="99"/>
  <c r="B77" i="101"/>
  <c r="B67" i="101"/>
  <c r="D74" i="100"/>
  <c r="E70" i="98"/>
  <c r="E59" i="98"/>
  <c r="E53" i="98"/>
  <c r="C61" i="98"/>
  <c r="D69" i="100"/>
  <c r="D57" i="100"/>
  <c r="C57" i="101"/>
  <c r="E67" i="99"/>
  <c r="B62" i="100"/>
  <c r="A63" i="101"/>
  <c r="E60" i="98"/>
  <c r="E77" i="99"/>
  <c r="A41" i="101"/>
  <c r="C75" i="100"/>
  <c r="C39" i="101"/>
  <c r="B40" i="101"/>
  <c r="C67" i="101"/>
  <c r="C64" i="100"/>
  <c r="E62" i="99"/>
  <c r="E32" i="98"/>
  <c r="N11" i="98"/>
  <c r="C70" i="101"/>
  <c r="C60" i="101"/>
  <c r="B66" i="101"/>
  <c r="C69" i="101"/>
  <c r="C39" i="100"/>
  <c r="D71" i="99"/>
  <c r="B73" i="101"/>
  <c r="B63" i="101"/>
  <c r="D70" i="100"/>
  <c r="E66" i="98"/>
  <c r="E55" i="98"/>
  <c r="E49" i="98"/>
  <c r="D73" i="100"/>
  <c r="C38" i="101"/>
  <c r="E60" i="99"/>
  <c r="E68" i="99"/>
  <c r="B65" i="100"/>
  <c r="A65" i="101"/>
  <c r="E52" i="98"/>
  <c r="C65" i="91"/>
  <c r="F65" i="91" s="1"/>
  <c r="H65" i="91" s="1"/>
  <c r="D41" i="91"/>
  <c r="F41" i="91" s="1"/>
  <c r="H41" i="91" s="1"/>
  <c r="B40" i="100"/>
  <c r="C65" i="100"/>
  <c r="F74" i="91"/>
  <c r="H74" i="91" s="1"/>
  <c r="C67" i="100"/>
  <c r="B42" i="101"/>
  <c r="B33" i="98"/>
  <c r="C66" i="100"/>
  <c r="C55" i="101"/>
  <c r="E36" i="99"/>
  <c r="E72" i="98"/>
  <c r="C66" i="101"/>
  <c r="C56" i="101"/>
  <c r="B72" i="101"/>
  <c r="B74" i="101"/>
  <c r="C33" i="100"/>
  <c r="B69" i="101"/>
  <c r="B59" i="101"/>
  <c r="D66" i="100"/>
  <c r="E62" i="98"/>
  <c r="E51" i="98"/>
  <c r="E45" i="98"/>
  <c r="D55" i="100"/>
  <c r="A67" i="101"/>
  <c r="E42" i="98"/>
  <c r="C71" i="100"/>
  <c r="C42" i="100"/>
  <c r="C72" i="91"/>
  <c r="F72" i="91" s="1"/>
  <c r="H72" i="91" s="1"/>
  <c r="C58" i="100"/>
  <c r="C45" i="101"/>
  <c r="C43" i="101"/>
  <c r="B34" i="101"/>
  <c r="E55" i="99"/>
  <c r="C68" i="100"/>
  <c r="B60" i="101"/>
  <c r="C36" i="100"/>
  <c r="E71" i="99"/>
  <c r="C62" i="101"/>
  <c r="C52" i="101"/>
  <c r="B76" i="100"/>
  <c r="O19" i="99"/>
  <c r="C76" i="101"/>
  <c r="C31" i="100"/>
  <c r="B65" i="101"/>
  <c r="B55" i="101"/>
  <c r="E35" i="99"/>
  <c r="B78" i="100"/>
  <c r="E65" i="99"/>
  <c r="C50" i="100"/>
  <c r="C70" i="100"/>
  <c r="B68" i="101"/>
  <c r="C40" i="100"/>
  <c r="E54" i="99"/>
  <c r="E36" i="98"/>
  <c r="C58" i="101"/>
  <c r="C48" i="101"/>
  <c r="B72" i="100"/>
  <c r="B33" i="101"/>
  <c r="C77" i="100"/>
  <c r="D32" i="100"/>
  <c r="B61" i="101"/>
  <c r="B51" i="101"/>
  <c r="D58" i="100"/>
  <c r="E54" i="98"/>
  <c r="E41" i="98"/>
  <c r="E33" i="98"/>
  <c r="D61" i="100"/>
  <c r="C71" i="101"/>
  <c r="E45" i="99"/>
  <c r="E44" i="99"/>
  <c r="C44" i="101"/>
  <c r="B44" i="101"/>
  <c r="E58" i="99"/>
  <c r="C78" i="100"/>
  <c r="D41" i="100"/>
  <c r="C38" i="100"/>
  <c r="B78" i="101"/>
  <c r="D51" i="91"/>
  <c r="F51" i="91" s="1"/>
  <c r="H51" i="91" s="1"/>
  <c r="C39" i="91"/>
  <c r="D33" i="100"/>
  <c r="D52" i="99"/>
  <c r="D47" i="99"/>
  <c r="D49" i="99"/>
  <c r="D36" i="99"/>
  <c r="D70" i="99"/>
  <c r="D35" i="99"/>
  <c r="D60" i="99"/>
  <c r="D39" i="99"/>
  <c r="D74" i="99"/>
  <c r="D51" i="99"/>
  <c r="D42" i="99"/>
  <c r="F42" i="99" s="1"/>
  <c r="H42" i="99" s="1"/>
  <c r="D46" i="99"/>
  <c r="D72" i="99"/>
  <c r="D65" i="99"/>
  <c r="D55" i="99"/>
  <c r="D75" i="99"/>
  <c r="D48" i="99"/>
  <c r="D58" i="99"/>
  <c r="D59" i="99"/>
  <c r="D68" i="99"/>
  <c r="D41" i="99"/>
  <c r="D34" i="99"/>
  <c r="D50" i="99"/>
  <c r="F50" i="99" s="1"/>
  <c r="H50" i="99" s="1"/>
  <c r="D76" i="99"/>
  <c r="D78" i="99"/>
  <c r="D44" i="99"/>
  <c r="D63" i="99"/>
  <c r="D54" i="99"/>
  <c r="D38" i="99"/>
  <c r="D61" i="99"/>
  <c r="D43" i="99"/>
  <c r="D37" i="99"/>
  <c r="F37" i="99" s="1"/>
  <c r="H37" i="99" s="1"/>
  <c r="D53" i="99"/>
  <c r="D53" i="98"/>
  <c r="F77" i="91"/>
  <c r="H77" i="91" s="1"/>
  <c r="D31" i="91"/>
  <c r="F78" i="91"/>
  <c r="H78" i="91" s="1"/>
  <c r="F68" i="91"/>
  <c r="H68" i="91" s="1"/>
  <c r="F33" i="91"/>
  <c r="H33" i="91" s="1"/>
  <c r="F42" i="91"/>
  <c r="H42" i="91" s="1"/>
  <c r="C77" i="101"/>
  <c r="C75" i="101"/>
  <c r="C73" i="101"/>
  <c r="C55" i="100"/>
  <c r="C62" i="100"/>
  <c r="C54" i="100"/>
  <c r="C55" i="98"/>
  <c r="C51" i="98"/>
  <c r="C58" i="98"/>
  <c r="C62" i="98"/>
  <c r="C76" i="98"/>
  <c r="C72" i="98"/>
  <c r="C68" i="98"/>
  <c r="C74" i="98"/>
  <c r="C60" i="98"/>
  <c r="C45" i="98"/>
  <c r="C78" i="98"/>
  <c r="C56" i="98"/>
  <c r="C33" i="98"/>
  <c r="C37" i="98"/>
  <c r="C43" i="98"/>
  <c r="C48" i="98"/>
  <c r="C31" i="98"/>
  <c r="C64" i="98"/>
  <c r="C36" i="98"/>
  <c r="C75" i="98"/>
  <c r="C66" i="98"/>
  <c r="C70" i="98"/>
  <c r="C32" i="98"/>
  <c r="C71" i="98"/>
  <c r="C57" i="98"/>
  <c r="C40" i="98"/>
  <c r="C77" i="98"/>
  <c r="C67" i="98"/>
  <c r="C53" i="98"/>
  <c r="C50" i="98"/>
  <c r="C73" i="98"/>
  <c r="C63" i="98"/>
  <c r="C54" i="98"/>
  <c r="C69" i="98"/>
  <c r="C59" i="98"/>
  <c r="F63" i="91"/>
  <c r="H63" i="91" s="1"/>
  <c r="F46" i="91"/>
  <c r="H46" i="91" s="1"/>
  <c r="F70" i="91"/>
  <c r="H70" i="91" s="1"/>
  <c r="F71" i="91"/>
  <c r="H71" i="91" s="1"/>
  <c r="O19" i="98"/>
  <c r="B76" i="101"/>
  <c r="B70" i="101"/>
  <c r="B53" i="100"/>
  <c r="B73" i="100"/>
  <c r="B71" i="100"/>
  <c r="B68" i="100"/>
  <c r="B33" i="100"/>
  <c r="B35" i="100"/>
  <c r="B60" i="100"/>
  <c r="B46" i="100"/>
  <c r="B56" i="100"/>
  <c r="B69" i="100"/>
  <c r="B43" i="100"/>
  <c r="B49" i="100"/>
  <c r="B34" i="100"/>
  <c r="B41" i="100"/>
  <c r="B52" i="100"/>
  <c r="F59" i="100"/>
  <c r="H59" i="100" s="1"/>
  <c r="B38" i="100"/>
  <c r="B54" i="100"/>
  <c r="B48" i="100"/>
  <c r="B77" i="100"/>
  <c r="F77" i="100" s="1"/>
  <c r="H77" i="100" s="1"/>
  <c r="B39" i="100"/>
  <c r="B57" i="100"/>
  <c r="B66" i="100"/>
  <c r="B58" i="100"/>
  <c r="B42" i="100"/>
  <c r="B47" i="100"/>
  <c r="B67" i="100"/>
  <c r="F67" i="100" s="1"/>
  <c r="H67" i="100" s="1"/>
  <c r="B74" i="100"/>
  <c r="B36" i="100"/>
  <c r="B50" i="100"/>
  <c r="B75" i="100"/>
  <c r="B70" i="98"/>
  <c r="B45" i="98"/>
  <c r="B36" i="98"/>
  <c r="B64" i="98"/>
  <c r="B47" i="98"/>
  <c r="B53" i="98"/>
  <c r="F35" i="98"/>
  <c r="H35" i="98" s="1"/>
  <c r="B40" i="98"/>
  <c r="B46" i="98"/>
  <c r="B74" i="98"/>
  <c r="B39" i="98"/>
  <c r="B49" i="98"/>
  <c r="B50" i="98"/>
  <c r="B78" i="98"/>
  <c r="B61" i="98"/>
  <c r="B69" i="98"/>
  <c r="B42" i="98"/>
  <c r="B57" i="98"/>
  <c r="B65" i="98"/>
  <c r="B54" i="98"/>
  <c r="B48" i="98"/>
  <c r="B72" i="98"/>
  <c r="B63" i="98"/>
  <c r="B71" i="98"/>
  <c r="B31" i="98"/>
  <c r="B43" i="98"/>
  <c r="B68" i="98"/>
  <c r="B58" i="98"/>
  <c r="B52" i="98"/>
  <c r="B76" i="98"/>
  <c r="B77" i="98"/>
  <c r="B41" i="98"/>
  <c r="B38" i="98"/>
  <c r="B59" i="98"/>
  <c r="B62" i="98"/>
  <c r="B56" i="98"/>
  <c r="B37" i="98"/>
  <c r="B75" i="98"/>
  <c r="B51" i="98"/>
  <c r="F64" i="91"/>
  <c r="H64" i="91" s="1"/>
  <c r="F52" i="91"/>
  <c r="H52" i="91" s="1"/>
  <c r="F47" i="91"/>
  <c r="H47" i="91" s="1"/>
  <c r="F36" i="91"/>
  <c r="H36" i="91" s="1"/>
  <c r="F67" i="91"/>
  <c r="H67" i="91" s="1"/>
  <c r="F32" i="91"/>
  <c r="H32" i="91" s="1"/>
  <c r="A58" i="101"/>
  <c r="A38" i="101"/>
  <c r="A71" i="101"/>
  <c r="A48" i="101"/>
  <c r="A66" i="101"/>
  <c r="A60" i="101"/>
  <c r="A73" i="101"/>
  <c r="A54" i="101"/>
  <c r="A64" i="101"/>
  <c r="A46" i="101"/>
  <c r="A57" i="101"/>
  <c r="A78" i="101"/>
  <c r="F78" i="101" s="1"/>
  <c r="H78" i="101" s="1"/>
  <c r="A61" i="101"/>
  <c r="A37" i="101"/>
  <c r="A34" i="101"/>
  <c r="A68" i="101"/>
  <c r="A50" i="101"/>
  <c r="A62" i="101"/>
  <c r="A77" i="101"/>
  <c r="A36" i="101"/>
  <c r="A69" i="101"/>
  <c r="A52" i="101"/>
  <c r="A70" i="101"/>
  <c r="A51" i="101"/>
  <c r="A31" i="101"/>
  <c r="F31" i="101" s="1"/>
  <c r="H31" i="101" s="1"/>
  <c r="A40" i="101"/>
  <c r="A74" i="101"/>
  <c r="A44" i="101"/>
  <c r="A37" i="98"/>
  <c r="A39" i="98"/>
  <c r="A36" i="98"/>
  <c r="A74" i="98"/>
  <c r="F50" i="91"/>
  <c r="H50" i="91" s="1"/>
  <c r="F35" i="91"/>
  <c r="H35" i="91" s="1"/>
  <c r="F40" i="91"/>
  <c r="H40" i="91" s="1"/>
  <c r="F62" i="91"/>
  <c r="H62" i="91" s="1"/>
  <c r="N20" i="94"/>
  <c r="A54" i="94"/>
  <c r="M20" i="94"/>
  <c r="D54" i="94"/>
  <c r="F54" i="94" s="1"/>
  <c r="A52" i="94"/>
  <c r="D52" i="94" s="1"/>
  <c r="F52" i="94" s="1"/>
  <c r="A41" i="94"/>
  <c r="D41" i="94" s="1"/>
  <c r="F41" i="94" s="1"/>
  <c r="A34" i="94"/>
  <c r="D34" i="94" s="1"/>
  <c r="F34" i="94" s="1"/>
  <c r="A48" i="94"/>
  <c r="A55" i="94"/>
  <c r="D55" i="94" s="1"/>
  <c r="F55" i="94" s="1"/>
  <c r="A37" i="94"/>
  <c r="D37" i="94" s="1"/>
  <c r="F37" i="94" s="1"/>
  <c r="A36" i="94"/>
  <c r="D36" i="94" s="1"/>
  <c r="F36" i="94" s="1"/>
  <c r="A56" i="94"/>
  <c r="D56" i="94" s="1"/>
  <c r="F56" i="94" s="1"/>
  <c r="A32" i="94"/>
  <c r="D32" i="94" s="1"/>
  <c r="F32" i="94" s="1"/>
  <c r="A29" i="94"/>
  <c r="D29" i="94" s="1"/>
  <c r="F29" i="94" s="1"/>
  <c r="A46" i="94"/>
  <c r="D46" i="94" s="1"/>
  <c r="F46" i="94" s="1"/>
  <c r="D35" i="94"/>
  <c r="F35" i="94" s="1"/>
  <c r="A50" i="94"/>
  <c r="D50" i="94" s="1"/>
  <c r="F50" i="94" s="1"/>
  <c r="A44" i="94"/>
  <c r="D44" i="94" s="1"/>
  <c r="F44" i="94" s="1"/>
  <c r="A49" i="94"/>
  <c r="D49" i="94" s="1"/>
  <c r="F49" i="94" s="1"/>
  <c r="A53" i="94"/>
  <c r="D53" i="94" s="1"/>
  <c r="F53" i="94" s="1"/>
  <c r="A42" i="94"/>
  <c r="D42" i="94" s="1"/>
  <c r="F42" i="94" s="1"/>
  <c r="A31" i="94"/>
  <c r="D31" i="94" s="1"/>
  <c r="F31" i="94" s="1"/>
  <c r="A47" i="94"/>
  <c r="D47" i="94" s="1"/>
  <c r="F47" i="94" s="1"/>
  <c r="A39" i="94"/>
  <c r="F35" i="101"/>
  <c r="H35" i="101" s="1"/>
  <c r="F71" i="100"/>
  <c r="H71" i="100" s="1"/>
  <c r="N13" i="94"/>
  <c r="N19" i="94"/>
  <c r="N24" i="94" s="1"/>
  <c r="N13" i="104"/>
  <c r="N26" i="104" s="1"/>
  <c r="F43" i="91"/>
  <c r="H43" i="91" s="1"/>
  <c r="D38" i="102"/>
  <c r="F38" i="102" s="1"/>
  <c r="N20" i="105"/>
  <c r="N19" i="105"/>
  <c r="F76" i="91"/>
  <c r="H76" i="91" s="1"/>
  <c r="M8" i="94"/>
  <c r="M13" i="94" s="1"/>
  <c r="M9" i="94"/>
  <c r="F60" i="91"/>
  <c r="H60" i="91" s="1"/>
  <c r="M24" i="94"/>
  <c r="D39" i="94"/>
  <c r="F39" i="94" s="1"/>
  <c r="D48" i="94"/>
  <c r="F48" i="94" s="1"/>
  <c r="D39" i="103"/>
  <c r="F39" i="103" s="1"/>
  <c r="A40" i="98"/>
  <c r="A52" i="98"/>
  <c r="A61" i="98"/>
  <c r="A71" i="98"/>
  <c r="A41" i="98"/>
  <c r="A53" i="98"/>
  <c r="A63" i="98"/>
  <c r="A75" i="98"/>
  <c r="A42" i="98"/>
  <c r="A64" i="98"/>
  <c r="A76" i="98"/>
  <c r="A45" i="98"/>
  <c r="A55" i="98"/>
  <c r="A66" i="98"/>
  <c r="A77" i="98"/>
  <c r="A46" i="98"/>
  <c r="A56" i="98"/>
  <c r="A67" i="98"/>
  <c r="A78" i="98"/>
  <c r="A47" i="98"/>
  <c r="A57" i="98"/>
  <c r="A68" i="98"/>
  <c r="A32" i="98"/>
  <c r="A48" i="98"/>
  <c r="A58" i="98"/>
  <c r="A44" i="98"/>
  <c r="A33" i="98"/>
  <c r="A49" i="98"/>
  <c r="A59" i="98"/>
  <c r="A69" i="98"/>
  <c r="A34" i="98"/>
  <c r="A50" i="98"/>
  <c r="A60" i="98"/>
  <c r="A70" i="98"/>
  <c r="A51" i="98"/>
  <c r="A31" i="98"/>
  <c r="A43" i="98"/>
  <c r="A38" i="98"/>
  <c r="F38" i="98" s="1"/>
  <c r="H38" i="98" s="1"/>
  <c r="A54" i="98"/>
  <c r="A62" i="98"/>
  <c r="N13" i="103"/>
  <c r="A51" i="94"/>
  <c r="D51" i="94" s="1"/>
  <c r="F51" i="94" s="1"/>
  <c r="A38" i="94"/>
  <c r="D38" i="94" s="1"/>
  <c r="F38" i="94" s="1"/>
  <c r="A40" i="94"/>
  <c r="D40" i="94" s="1"/>
  <c r="F40" i="94" s="1"/>
  <c r="A33" i="94"/>
  <c r="D33" i="94" s="1"/>
  <c r="F33" i="94" s="1"/>
  <c r="A30" i="94"/>
  <c r="D30" i="94" s="1"/>
  <c r="F30" i="94" s="1"/>
  <c r="A43" i="94"/>
  <c r="D43" i="94" s="1"/>
  <c r="F43" i="94" s="1"/>
  <c r="D57" i="103"/>
  <c r="F57" i="103" s="1"/>
  <c r="N22" i="103"/>
  <c r="N24" i="103" s="1"/>
  <c r="M22" i="103"/>
  <c r="B32" i="102"/>
  <c r="B39" i="102"/>
  <c r="B45" i="102"/>
  <c r="D45" i="102" s="1"/>
  <c r="F45" i="102" s="1"/>
  <c r="B52" i="102"/>
  <c r="B33" i="102"/>
  <c r="B40" i="102"/>
  <c r="B47" i="102"/>
  <c r="D47" i="102" s="1"/>
  <c r="F47" i="102" s="1"/>
  <c r="B53" i="102"/>
  <c r="B34" i="102"/>
  <c r="D34" i="102" s="1"/>
  <c r="F34" i="102" s="1"/>
  <c r="B48" i="102"/>
  <c r="D48" i="102" s="1"/>
  <c r="F48" i="102" s="1"/>
  <c r="B54" i="102"/>
  <c r="D54" i="102" s="1"/>
  <c r="F54" i="102" s="1"/>
  <c r="B35" i="102"/>
  <c r="D35" i="102" s="1"/>
  <c r="F35" i="102" s="1"/>
  <c r="B41" i="102"/>
  <c r="D41" i="102" s="1"/>
  <c r="F41" i="102" s="1"/>
  <c r="B29" i="102"/>
  <c r="D29" i="102" s="1"/>
  <c r="F29" i="102" s="1"/>
  <c r="B36" i="102"/>
  <c r="B42" i="102"/>
  <c r="B49" i="102"/>
  <c r="B55" i="102"/>
  <c r="B43" i="102"/>
  <c r="B56" i="102"/>
  <c r="B30" i="102"/>
  <c r="B44" i="102"/>
  <c r="D44" i="102" s="1"/>
  <c r="F44" i="102" s="1"/>
  <c r="B46" i="102"/>
  <c r="B31" i="102"/>
  <c r="D31" i="102" s="1"/>
  <c r="F31" i="102" s="1"/>
  <c r="B50" i="102"/>
  <c r="D53" i="105"/>
  <c r="F53" i="105" s="1"/>
  <c r="M24" i="104"/>
  <c r="D36" i="102"/>
  <c r="F36" i="102" s="1"/>
  <c r="M19" i="102"/>
  <c r="M24" i="102" s="1"/>
  <c r="M20" i="102"/>
  <c r="F42" i="101"/>
  <c r="H42" i="101" s="1"/>
  <c r="M19" i="105"/>
  <c r="M24" i="105" s="1"/>
  <c r="M20" i="105"/>
  <c r="N20" i="102"/>
  <c r="N19" i="102"/>
  <c r="N24" i="102" s="1"/>
  <c r="D40" i="103"/>
  <c r="F40" i="103" s="1"/>
  <c r="D40" i="102"/>
  <c r="F40" i="102" s="1"/>
  <c r="N13" i="105"/>
  <c r="M13" i="104"/>
  <c r="D51" i="102"/>
  <c r="F51" i="102" s="1"/>
  <c r="M19" i="103"/>
  <c r="N9" i="104"/>
  <c r="E78" i="99"/>
  <c r="E36" i="100"/>
  <c r="C71" i="102"/>
  <c r="D71" i="102" s="1"/>
  <c r="F71" i="102" s="1"/>
  <c r="E40" i="100"/>
  <c r="D63" i="103"/>
  <c r="F63" i="103" s="1"/>
  <c r="D71" i="104"/>
  <c r="F71" i="104" s="1"/>
  <c r="D59" i="104"/>
  <c r="F59" i="104" s="1"/>
  <c r="D38" i="104"/>
  <c r="F38" i="104" s="1"/>
  <c r="D38" i="103"/>
  <c r="F38" i="103" s="1"/>
  <c r="D48" i="105"/>
  <c r="F48" i="105" s="1"/>
  <c r="D50" i="105"/>
  <c r="F50" i="105" s="1"/>
  <c r="F38" i="100"/>
  <c r="H38" i="100" s="1"/>
  <c r="D53" i="104"/>
  <c r="F53" i="104" s="1"/>
  <c r="E63" i="100"/>
  <c r="E57" i="100"/>
  <c r="E74" i="100"/>
  <c r="E54" i="100"/>
  <c r="E38" i="100"/>
  <c r="E37" i="100"/>
  <c r="E43" i="100"/>
  <c r="E31" i="100"/>
  <c r="E45" i="100"/>
  <c r="E42" i="100"/>
  <c r="F42" i="100" s="1"/>
  <c r="H42" i="100" s="1"/>
  <c r="E44" i="100"/>
  <c r="E35" i="100"/>
  <c r="E53" i="100"/>
  <c r="E50" i="100"/>
  <c r="E78" i="100"/>
  <c r="E41" i="100"/>
  <c r="E61" i="100"/>
  <c r="E52" i="100"/>
  <c r="E72" i="100"/>
  <c r="E47" i="100"/>
  <c r="E69" i="100"/>
  <c r="E58" i="100"/>
  <c r="F58" i="100" s="1"/>
  <c r="H58" i="100" s="1"/>
  <c r="E70" i="100"/>
  <c r="M13" i="105"/>
  <c r="M26" i="105" s="1"/>
  <c r="N13" i="102"/>
  <c r="N26" i="102" s="1"/>
  <c r="M13" i="102"/>
  <c r="M26" i="102" s="1"/>
  <c r="D69" i="102"/>
  <c r="F69" i="102" s="1"/>
  <c r="C58" i="102"/>
  <c r="D58" i="102" s="1"/>
  <c r="F58" i="102" s="1"/>
  <c r="C62" i="102"/>
  <c r="D62" i="102" s="1"/>
  <c r="F62" i="102" s="1"/>
  <c r="C66" i="102"/>
  <c r="D66" i="102" s="1"/>
  <c r="F66" i="102" s="1"/>
  <c r="C70" i="102"/>
  <c r="D70" i="102" s="1"/>
  <c r="F70" i="102" s="1"/>
  <c r="C74" i="102"/>
  <c r="D74" i="102" s="1"/>
  <c r="F74" i="102" s="1"/>
  <c r="E31" i="99"/>
  <c r="E41" i="99"/>
  <c r="E33" i="99"/>
  <c r="E61" i="99"/>
  <c r="E38" i="99"/>
  <c r="E39" i="99"/>
  <c r="E69" i="99"/>
  <c r="E72" i="99"/>
  <c r="E75" i="99"/>
  <c r="E59" i="99"/>
  <c r="E47" i="99"/>
  <c r="E56" i="99"/>
  <c r="E43" i="99"/>
  <c r="E32" i="99"/>
  <c r="E73" i="99"/>
  <c r="E74" i="99"/>
  <c r="E46" i="99"/>
  <c r="E48" i="99"/>
  <c r="E51" i="99"/>
  <c r="F51" i="99" s="1"/>
  <c r="H51" i="99" s="1"/>
  <c r="E64" i="99"/>
  <c r="F64" i="99" s="1"/>
  <c r="H64" i="99" s="1"/>
  <c r="M9" i="103"/>
  <c r="M13" i="103" s="1"/>
  <c r="D46" i="103"/>
  <c r="F46" i="103" s="1"/>
  <c r="D57" i="102"/>
  <c r="F57" i="102" s="1"/>
  <c r="D67" i="104"/>
  <c r="F67" i="104" s="1"/>
  <c r="C63" i="105"/>
  <c r="D63" i="105" s="1"/>
  <c r="F63" i="105" s="1"/>
  <c r="C76" i="105"/>
  <c r="D76" i="105" s="1"/>
  <c r="F76" i="105" s="1"/>
  <c r="C72" i="105"/>
  <c r="D72" i="105" s="1"/>
  <c r="F72" i="105" s="1"/>
  <c r="C68" i="105"/>
  <c r="D68" i="105" s="1"/>
  <c r="F68" i="105" s="1"/>
  <c r="C61" i="105"/>
  <c r="D61" i="105" s="1"/>
  <c r="F61" i="105" s="1"/>
  <c r="C57" i="105"/>
  <c r="D57" i="105" s="1"/>
  <c r="F57" i="105" s="1"/>
  <c r="N19" i="104"/>
  <c r="N24" i="104" s="1"/>
  <c r="D32" i="102"/>
  <c r="F32" i="102" s="1"/>
  <c r="E33" i="101"/>
  <c r="E76" i="101"/>
  <c r="E50" i="101"/>
  <c r="E41" i="101"/>
  <c r="E39" i="101"/>
  <c r="E75" i="101"/>
  <c r="E67" i="101"/>
  <c r="E71" i="101"/>
  <c r="E40" i="101"/>
  <c r="E69" i="101"/>
  <c r="E47" i="101"/>
  <c r="F47" i="101" s="1"/>
  <c r="H47" i="101" s="1"/>
  <c r="E38" i="101"/>
  <c r="E72" i="101"/>
  <c r="F72" i="101" s="1"/>
  <c r="H72" i="101" s="1"/>
  <c r="E51" i="101"/>
  <c r="E65" i="101"/>
  <c r="E70" i="101"/>
  <c r="E49" i="101"/>
  <c r="E63" i="101"/>
  <c r="E36" i="101"/>
  <c r="E48" i="101"/>
  <c r="E73" i="101"/>
  <c r="E61" i="101"/>
  <c r="E34" i="101"/>
  <c r="E60" i="101"/>
  <c r="E58" i="101"/>
  <c r="E32" i="101"/>
  <c r="E66" i="101"/>
  <c r="E45" i="101"/>
  <c r="A41" i="103"/>
  <c r="D41" i="103" s="1"/>
  <c r="F41" i="103" s="1"/>
  <c r="A37" i="103"/>
  <c r="D37" i="103" s="1"/>
  <c r="F37" i="103" s="1"/>
  <c r="A53" i="103"/>
  <c r="A33" i="103"/>
  <c r="D33" i="103" s="1"/>
  <c r="F33" i="103" s="1"/>
  <c r="A49" i="103"/>
  <c r="D49" i="103" s="1"/>
  <c r="F49" i="103" s="1"/>
  <c r="A42" i="103"/>
  <c r="D42" i="103" s="1"/>
  <c r="F42" i="103" s="1"/>
  <c r="A52" i="103"/>
  <c r="D52" i="103" s="1"/>
  <c r="F52" i="103" s="1"/>
  <c r="A36" i="103"/>
  <c r="D36" i="103" s="1"/>
  <c r="F36" i="103" s="1"/>
  <c r="B60" i="99"/>
  <c r="B47" i="99"/>
  <c r="B58" i="99"/>
  <c r="B69" i="99"/>
  <c r="B45" i="99"/>
  <c r="B78" i="99"/>
  <c r="B62" i="99"/>
  <c r="B43" i="99"/>
  <c r="B68" i="99"/>
  <c r="B35" i="99"/>
  <c r="B67" i="99"/>
  <c r="B46" i="99"/>
  <c r="B57" i="99"/>
  <c r="B72" i="99"/>
  <c r="B44" i="99"/>
  <c r="B66" i="99"/>
  <c r="B56" i="99"/>
  <c r="B32" i="99"/>
  <c r="B76" i="99"/>
  <c r="B71" i="99"/>
  <c r="B54" i="99"/>
  <c r="B55" i="99"/>
  <c r="B77" i="99"/>
  <c r="B53" i="99"/>
  <c r="D65" i="104"/>
  <c r="F65" i="104" s="1"/>
  <c r="C34" i="98"/>
  <c r="C52" i="98"/>
  <c r="C49" i="98"/>
  <c r="C47" i="98"/>
  <c r="D51" i="98"/>
  <c r="D31" i="99"/>
  <c r="F31" i="99" s="1"/>
  <c r="H31" i="99" s="1"/>
  <c r="D45" i="99"/>
  <c r="D32" i="99"/>
  <c r="D73" i="99"/>
  <c r="C44" i="98"/>
  <c r="A56" i="102"/>
  <c r="A50" i="102"/>
  <c r="A43" i="102"/>
  <c r="D43" i="102" s="1"/>
  <c r="F43" i="102" s="1"/>
  <c r="A37" i="102"/>
  <c r="D37" i="102" s="1"/>
  <c r="F37" i="102" s="1"/>
  <c r="A30" i="102"/>
  <c r="D30" i="102" s="1"/>
  <c r="F30" i="102" s="1"/>
  <c r="C65" i="103"/>
  <c r="D65" i="103" s="1"/>
  <c r="F65" i="103" s="1"/>
  <c r="A52" i="104"/>
  <c r="D52" i="104" s="1"/>
  <c r="F52" i="104" s="1"/>
  <c r="B51" i="100"/>
  <c r="D45" i="100"/>
  <c r="B31" i="100"/>
  <c r="C56" i="105"/>
  <c r="D56" i="105" s="1"/>
  <c r="F56" i="105" s="1"/>
  <c r="C53" i="105"/>
  <c r="C40" i="105"/>
  <c r="D40" i="105" s="1"/>
  <c r="F40" i="105" s="1"/>
  <c r="C30" i="105"/>
  <c r="D30" i="105" s="1"/>
  <c r="F30" i="105" s="1"/>
  <c r="B54" i="101"/>
  <c r="D48" i="101"/>
  <c r="D68" i="101"/>
  <c r="B53" i="91"/>
  <c r="F53" i="91" s="1"/>
  <c r="H53" i="91" s="1"/>
  <c r="B34" i="103"/>
  <c r="D34" i="103" s="1"/>
  <c r="F34" i="103" s="1"/>
  <c r="B44" i="103"/>
  <c r="D44" i="103" s="1"/>
  <c r="F44" i="103" s="1"/>
  <c r="C41" i="98"/>
  <c r="D66" i="99"/>
  <c r="D33" i="99"/>
  <c r="D56" i="99"/>
  <c r="C58" i="103"/>
  <c r="D40" i="99"/>
  <c r="F40" i="99" s="1"/>
  <c r="H40" i="99" s="1"/>
  <c r="A55" i="104"/>
  <c r="D55" i="104" s="1"/>
  <c r="F55" i="104" s="1"/>
  <c r="A48" i="104"/>
  <c r="D48" i="104" s="1"/>
  <c r="F48" i="104" s="1"/>
  <c r="A30" i="104"/>
  <c r="D30" i="104" s="1"/>
  <c r="F30" i="104" s="1"/>
  <c r="C46" i="105"/>
  <c r="D46" i="105" s="1"/>
  <c r="F46" i="105" s="1"/>
  <c r="C36" i="105"/>
  <c r="D36" i="105" s="1"/>
  <c r="F36" i="105" s="1"/>
  <c r="B52" i="101"/>
  <c r="D43" i="98"/>
  <c r="E44" i="98"/>
  <c r="A46" i="102"/>
  <c r="D46" i="102" s="1"/>
  <c r="F46" i="102" s="1"/>
  <c r="A53" i="102"/>
  <c r="D53" i="102" s="1"/>
  <c r="F53" i="102" s="1"/>
  <c r="A33" i="102"/>
  <c r="D33" i="102" s="1"/>
  <c r="F33" i="102" s="1"/>
  <c r="D52" i="98"/>
  <c r="D68" i="98"/>
  <c r="E75" i="98"/>
  <c r="E73" i="98"/>
  <c r="C46" i="98"/>
  <c r="C42" i="98"/>
  <c r="C39" i="98"/>
  <c r="C46" i="102"/>
  <c r="C49" i="102"/>
  <c r="C31" i="102"/>
  <c r="D73" i="98"/>
  <c r="B55" i="98"/>
  <c r="D57" i="99"/>
  <c r="E37" i="98"/>
  <c r="B73" i="98"/>
  <c r="C49" i="99"/>
  <c r="C67" i="99"/>
  <c r="C73" i="99"/>
  <c r="B44" i="100"/>
  <c r="A55" i="102"/>
  <c r="D55" i="102" s="1"/>
  <c r="F55" i="102" s="1"/>
  <c r="A49" i="102"/>
  <c r="D49" i="102" s="1"/>
  <c r="F49" i="102" s="1"/>
  <c r="A42" i="102"/>
  <c r="D42" i="102" s="1"/>
  <c r="F42" i="102" s="1"/>
  <c r="C69" i="103"/>
  <c r="D69" i="103" s="1"/>
  <c r="F69" i="103" s="1"/>
  <c r="C61" i="103"/>
  <c r="A51" i="104"/>
  <c r="D51" i="104" s="1"/>
  <c r="F51" i="104" s="1"/>
  <c r="A44" i="104"/>
  <c r="D44" i="104" s="1"/>
  <c r="F44" i="104" s="1"/>
  <c r="A35" i="104"/>
  <c r="D35" i="104" s="1"/>
  <c r="F35" i="104" s="1"/>
  <c r="C52" i="105"/>
  <c r="D52" i="105" s="1"/>
  <c r="F52" i="105" s="1"/>
  <c r="C39" i="105"/>
  <c r="D39" i="105" s="1"/>
  <c r="F39" i="105" s="1"/>
  <c r="C29" i="105"/>
  <c r="D29" i="105" s="1"/>
  <c r="F29" i="105" s="1"/>
  <c r="O19" i="100"/>
  <c r="B58" i="103"/>
  <c r="B61" i="103"/>
  <c r="A47" i="104"/>
  <c r="D47" i="104" s="1"/>
  <c r="F47" i="104" s="1"/>
  <c r="C31" i="91"/>
  <c r="D45" i="98"/>
  <c r="D69" i="99"/>
  <c r="A34" i="104"/>
  <c r="D34" i="104" s="1"/>
  <c r="F34" i="104" s="1"/>
  <c r="A29" i="104"/>
  <c r="D29" i="104" s="1"/>
  <c r="F29" i="104" s="1"/>
  <c r="D71" i="103"/>
  <c r="F71" i="103" s="1"/>
  <c r="D37" i="98"/>
  <c r="D77" i="99"/>
  <c r="C56" i="102"/>
  <c r="A52" i="102"/>
  <c r="D52" i="102" s="1"/>
  <c r="F52" i="102" s="1"/>
  <c r="A39" i="102"/>
  <c r="D74" i="103"/>
  <c r="F74" i="103" s="1"/>
  <c r="C29" i="103"/>
  <c r="D29" i="103" s="1"/>
  <c r="F29" i="103" s="1"/>
  <c r="C39" i="103"/>
  <c r="C53" i="103"/>
  <c r="A49" i="104"/>
  <c r="D49" i="104" s="1"/>
  <c r="F49" i="104" s="1"/>
  <c r="A46" i="104"/>
  <c r="D46" i="104" s="1"/>
  <c r="F46" i="104" s="1"/>
  <c r="B70" i="100"/>
  <c r="C49" i="105"/>
  <c r="C42" i="105"/>
  <c r="D42" i="105" s="1"/>
  <c r="F42" i="105" s="1"/>
  <c r="C37" i="105"/>
  <c r="D37" i="105" s="1"/>
  <c r="F37" i="105" s="1"/>
  <c r="C32" i="105"/>
  <c r="D32" i="105" s="1"/>
  <c r="F32" i="105" s="1"/>
  <c r="B62" i="101"/>
  <c r="F62" i="101" s="1"/>
  <c r="H62" i="101" s="1"/>
  <c r="B34" i="105"/>
  <c r="D34" i="105" s="1"/>
  <c r="F34" i="105" s="1"/>
  <c r="B43" i="105"/>
  <c r="D43" i="105" s="1"/>
  <c r="F43" i="105" s="1"/>
  <c r="B49" i="105"/>
  <c r="D49" i="105" s="1"/>
  <c r="F49" i="105" s="1"/>
  <c r="F60" i="100" l="1"/>
  <c r="H60" i="100" s="1"/>
  <c r="F37" i="98"/>
  <c r="H37" i="98" s="1"/>
  <c r="F44" i="101"/>
  <c r="H44" i="101" s="1"/>
  <c r="F76" i="100"/>
  <c r="H76" i="100" s="1"/>
  <c r="F46" i="101"/>
  <c r="H46" i="101" s="1"/>
  <c r="F53" i="101"/>
  <c r="H53" i="101" s="1"/>
  <c r="F59" i="101"/>
  <c r="H59" i="101" s="1"/>
  <c r="F43" i="99"/>
  <c r="H43" i="99" s="1"/>
  <c r="F74" i="101"/>
  <c r="H74" i="101" s="1"/>
  <c r="F36" i="98"/>
  <c r="H36" i="98" s="1"/>
  <c r="F63" i="99"/>
  <c r="H63" i="99" s="1"/>
  <c r="F49" i="91"/>
  <c r="H49" i="91" s="1"/>
  <c r="F62" i="99"/>
  <c r="H62" i="99" s="1"/>
  <c r="F48" i="99"/>
  <c r="H48" i="99" s="1"/>
  <c r="F39" i="99"/>
  <c r="H39" i="99" s="1"/>
  <c r="F37" i="101"/>
  <c r="H37" i="101" s="1"/>
  <c r="F70" i="99"/>
  <c r="H70" i="99" s="1"/>
  <c r="F36" i="101"/>
  <c r="H36" i="101" s="1"/>
  <c r="F38" i="99"/>
  <c r="H38" i="99" s="1"/>
  <c r="F46" i="100"/>
  <c r="H46" i="100" s="1"/>
  <c r="F52" i="99"/>
  <c r="H52" i="99" s="1"/>
  <c r="F65" i="100"/>
  <c r="H65" i="100" s="1"/>
  <c r="F77" i="101"/>
  <c r="H77" i="101" s="1"/>
  <c r="F59" i="99"/>
  <c r="H59" i="99" s="1"/>
  <c r="F75" i="101"/>
  <c r="H75" i="101" s="1"/>
  <c r="F61" i="99"/>
  <c r="H61" i="99" s="1"/>
  <c r="F39" i="91"/>
  <c r="H39" i="91" s="1"/>
  <c r="F43" i="101"/>
  <c r="H43" i="101" s="1"/>
  <c r="F45" i="101"/>
  <c r="H45" i="101" s="1"/>
  <c r="F63" i="100"/>
  <c r="H63" i="100" s="1"/>
  <c r="F33" i="100"/>
  <c r="H33" i="100" s="1"/>
  <c r="F62" i="100"/>
  <c r="H62" i="100" s="1"/>
  <c r="F57" i="101"/>
  <c r="H57" i="101" s="1"/>
  <c r="F61" i="101"/>
  <c r="H61" i="101" s="1"/>
  <c r="F55" i="101"/>
  <c r="H55" i="101" s="1"/>
  <c r="F64" i="100"/>
  <c r="H64" i="100" s="1"/>
  <c r="F48" i="100"/>
  <c r="H48" i="100" s="1"/>
  <c r="F32" i="100"/>
  <c r="H32" i="100" s="1"/>
  <c r="F45" i="100"/>
  <c r="H45" i="100" s="1"/>
  <c r="F73" i="101"/>
  <c r="H73" i="101" s="1"/>
  <c r="F67" i="98"/>
  <c r="H67" i="98" s="1"/>
  <c r="F69" i="101"/>
  <c r="H69" i="101" s="1"/>
  <c r="F54" i="100"/>
  <c r="H54" i="100" s="1"/>
  <c r="F75" i="100"/>
  <c r="H75" i="100" s="1"/>
  <c r="F61" i="100"/>
  <c r="H61" i="100" s="1"/>
  <c r="F34" i="99"/>
  <c r="H34" i="99" s="1"/>
  <c r="F55" i="99"/>
  <c r="H55" i="99" s="1"/>
  <c r="F63" i="101"/>
  <c r="H63" i="101" s="1"/>
  <c r="F67" i="101"/>
  <c r="H67" i="101" s="1"/>
  <c r="F62" i="98"/>
  <c r="H62" i="98" s="1"/>
  <c r="F38" i="101"/>
  <c r="H38" i="101" s="1"/>
  <c r="F78" i="100"/>
  <c r="H78" i="100" s="1"/>
  <c r="F61" i="98"/>
  <c r="H61" i="98" s="1"/>
  <c r="F47" i="100"/>
  <c r="H47" i="100" s="1"/>
  <c r="F73" i="100"/>
  <c r="H73" i="100" s="1"/>
  <c r="F74" i="99"/>
  <c r="H74" i="99" s="1"/>
  <c r="F54" i="99"/>
  <c r="H54" i="99" s="1"/>
  <c r="F49" i="99"/>
  <c r="H49" i="99" s="1"/>
  <c r="F66" i="99"/>
  <c r="H66" i="99" s="1"/>
  <c r="F66" i="98"/>
  <c r="H66" i="98" s="1"/>
  <c r="F55" i="100"/>
  <c r="H55" i="100" s="1"/>
  <c r="F65" i="99"/>
  <c r="H65" i="99" s="1"/>
  <c r="F36" i="100"/>
  <c r="H36" i="100" s="1"/>
  <c r="F40" i="98"/>
  <c r="H40" i="98" s="1"/>
  <c r="F48" i="101"/>
  <c r="H48" i="101" s="1"/>
  <c r="F56" i="101"/>
  <c r="H56" i="101" s="1"/>
  <c r="F34" i="100"/>
  <c r="H34" i="100" s="1"/>
  <c r="F75" i="99"/>
  <c r="H75" i="99" s="1"/>
  <c r="F31" i="100"/>
  <c r="H31" i="100" s="1"/>
  <c r="F51" i="100"/>
  <c r="H51" i="100" s="1"/>
  <c r="F54" i="101"/>
  <c r="H54" i="101" s="1"/>
  <c r="F71" i="101"/>
  <c r="H71" i="101" s="1"/>
  <c r="F66" i="100"/>
  <c r="H66" i="100" s="1"/>
  <c r="F76" i="101"/>
  <c r="H76" i="101" s="1"/>
  <c r="F40" i="101"/>
  <c r="H40" i="101" s="1"/>
  <c r="F76" i="99"/>
  <c r="H76" i="99" s="1"/>
  <c r="F72" i="100"/>
  <c r="H72" i="100" s="1"/>
  <c r="F71" i="99"/>
  <c r="H71" i="99" s="1"/>
  <c r="F78" i="99"/>
  <c r="H78" i="99" s="1"/>
  <c r="F37" i="100"/>
  <c r="H37" i="100" s="1"/>
  <c r="F76" i="98"/>
  <c r="H76" i="98" s="1"/>
  <c r="F49" i="100"/>
  <c r="H49" i="100" s="1"/>
  <c r="F68" i="100"/>
  <c r="H68" i="100" s="1"/>
  <c r="F68" i="101"/>
  <c r="H68" i="101" s="1"/>
  <c r="F70" i="100"/>
  <c r="H70" i="100" s="1"/>
  <c r="F49" i="101"/>
  <c r="H49" i="101" s="1"/>
  <c r="F39" i="100"/>
  <c r="H39" i="100" s="1"/>
  <c r="F40" i="100"/>
  <c r="H40" i="100" s="1"/>
  <c r="F64" i="101"/>
  <c r="H64" i="101" s="1"/>
  <c r="F72" i="98"/>
  <c r="H72" i="98" s="1"/>
  <c r="F74" i="98"/>
  <c r="H74" i="98" s="1"/>
  <c r="F56" i="100"/>
  <c r="H56" i="100" s="1"/>
  <c r="F35" i="99"/>
  <c r="H35" i="99" s="1"/>
  <c r="F31" i="91"/>
  <c r="H31" i="91" s="1"/>
  <c r="F44" i="99"/>
  <c r="H44" i="99" s="1"/>
  <c r="F58" i="99"/>
  <c r="H58" i="99" s="1"/>
  <c r="F70" i="101"/>
  <c r="H70" i="101" s="1"/>
  <c r="F41" i="101"/>
  <c r="H41" i="101" s="1"/>
  <c r="F33" i="99"/>
  <c r="H33" i="99" s="1"/>
  <c r="F47" i="99"/>
  <c r="H47" i="99" s="1"/>
  <c r="F65" i="101"/>
  <c r="H65" i="101" s="1"/>
  <c r="F32" i="101"/>
  <c r="H32" i="101" s="1"/>
  <c r="F53" i="100"/>
  <c r="H53" i="100" s="1"/>
  <c r="F36" i="99"/>
  <c r="H36" i="99" s="1"/>
  <c r="F69" i="100"/>
  <c r="H69" i="100" s="1"/>
  <c r="F69" i="99"/>
  <c r="H69" i="99" s="1"/>
  <c r="F39" i="101"/>
  <c r="H39" i="101" s="1"/>
  <c r="F60" i="99"/>
  <c r="H60" i="99" s="1"/>
  <c r="F51" i="101"/>
  <c r="H51" i="101" s="1"/>
  <c r="F58" i="101"/>
  <c r="H58" i="101" s="1"/>
  <c r="F33" i="101"/>
  <c r="H33" i="101" s="1"/>
  <c r="F60" i="101"/>
  <c r="H60" i="101" s="1"/>
  <c r="F41" i="99"/>
  <c r="H41" i="99" s="1"/>
  <c r="F53" i="99"/>
  <c r="H53" i="99" s="1"/>
  <c r="F46" i="99"/>
  <c r="H46" i="99" s="1"/>
  <c r="F77" i="99"/>
  <c r="H77" i="99" s="1"/>
  <c r="F68" i="99"/>
  <c r="H68" i="99" s="1"/>
  <c r="F53" i="98"/>
  <c r="H53" i="98" s="1"/>
  <c r="F60" i="98"/>
  <c r="H60" i="98" s="1"/>
  <c r="F57" i="98"/>
  <c r="H57" i="98" s="1"/>
  <c r="F70" i="98"/>
  <c r="H70" i="98" s="1"/>
  <c r="F69" i="98"/>
  <c r="H69" i="98" s="1"/>
  <c r="F71" i="98"/>
  <c r="H71" i="98" s="1"/>
  <c r="F54" i="98"/>
  <c r="H54" i="98" s="1"/>
  <c r="F33" i="98"/>
  <c r="H33" i="98" s="1"/>
  <c r="F77" i="98"/>
  <c r="H77" i="98" s="1"/>
  <c r="F48" i="98"/>
  <c r="H48" i="98" s="1"/>
  <c r="F31" i="98"/>
  <c r="H31" i="98" s="1"/>
  <c r="F32" i="98"/>
  <c r="H32" i="98" s="1"/>
  <c r="F50" i="98"/>
  <c r="H50" i="98" s="1"/>
  <c r="F43" i="100"/>
  <c r="H43" i="100" s="1"/>
  <c r="F52" i="100"/>
  <c r="H52" i="100" s="1"/>
  <c r="F41" i="100"/>
  <c r="H41" i="100" s="1"/>
  <c r="F74" i="100"/>
  <c r="H74" i="100" s="1"/>
  <c r="F50" i="100"/>
  <c r="H50" i="100" s="1"/>
  <c r="F57" i="100"/>
  <c r="H57" i="100" s="1"/>
  <c r="F35" i="100"/>
  <c r="H35" i="100" s="1"/>
  <c r="F58" i="98"/>
  <c r="H58" i="98" s="1"/>
  <c r="F73" i="98"/>
  <c r="H73" i="98" s="1"/>
  <c r="F64" i="98"/>
  <c r="H64" i="98" s="1"/>
  <c r="F78" i="98"/>
  <c r="H78" i="98" s="1"/>
  <c r="F63" i="98"/>
  <c r="H63" i="98" s="1"/>
  <c r="F39" i="98"/>
  <c r="H39" i="98" s="1"/>
  <c r="F59" i="98"/>
  <c r="H59" i="98" s="1"/>
  <c r="F56" i="98"/>
  <c r="H56" i="98" s="1"/>
  <c r="F52" i="101"/>
  <c r="H52" i="101" s="1"/>
  <c r="F34" i="101"/>
  <c r="H34" i="101" s="1"/>
  <c r="F66" i="101"/>
  <c r="H66" i="101" s="1"/>
  <c r="F50" i="101"/>
  <c r="H50" i="101" s="1"/>
  <c r="N6" i="91"/>
  <c r="N5" i="91"/>
  <c r="N14" i="91" s="1"/>
  <c r="O6" i="91"/>
  <c r="O5" i="91"/>
  <c r="O14" i="91" s="1"/>
  <c r="M26" i="94"/>
  <c r="N26" i="94"/>
  <c r="F67" i="99"/>
  <c r="H67" i="99" s="1"/>
  <c r="F49" i="98"/>
  <c r="H49" i="98" s="1"/>
  <c r="F46" i="98"/>
  <c r="H46" i="98" s="1"/>
  <c r="F41" i="98"/>
  <c r="H41" i="98" s="1"/>
  <c r="F44" i="98"/>
  <c r="H44" i="98" s="1"/>
  <c r="D61" i="103"/>
  <c r="F61" i="103" s="1"/>
  <c r="D53" i="103"/>
  <c r="F53" i="103" s="1"/>
  <c r="F43" i="98"/>
  <c r="H43" i="98" s="1"/>
  <c r="F55" i="98"/>
  <c r="H55" i="98" s="1"/>
  <c r="M26" i="104"/>
  <c r="D58" i="103"/>
  <c r="F58" i="103" s="1"/>
  <c r="F32" i="99"/>
  <c r="H32" i="99" s="1"/>
  <c r="F45" i="98"/>
  <c r="H45" i="98" s="1"/>
  <c r="F52" i="98"/>
  <c r="H52" i="98" s="1"/>
  <c r="F44" i="100"/>
  <c r="H44" i="100" s="1"/>
  <c r="F56" i="99"/>
  <c r="H56" i="99" s="1"/>
  <c r="F45" i="99"/>
  <c r="H45" i="99" s="1"/>
  <c r="F51" i="98"/>
  <c r="H51" i="98" s="1"/>
  <c r="D39" i="102"/>
  <c r="F39" i="102" s="1"/>
  <c r="F73" i="99"/>
  <c r="H73" i="99" s="1"/>
  <c r="F68" i="98"/>
  <c r="H68" i="98" s="1"/>
  <c r="D50" i="102"/>
  <c r="F50" i="102" s="1"/>
  <c r="N26" i="103"/>
  <c r="D56" i="102"/>
  <c r="F56" i="102" s="1"/>
  <c r="F72" i="99"/>
  <c r="H72" i="99" s="1"/>
  <c r="M24" i="103"/>
  <c r="M26" i="103" s="1"/>
  <c r="F47" i="98"/>
  <c r="H47" i="98" s="1"/>
  <c r="F42" i="98"/>
  <c r="H42" i="98" s="1"/>
  <c r="F57" i="99"/>
  <c r="H57" i="99" s="1"/>
  <c r="F34" i="98"/>
  <c r="H34" i="98" s="1"/>
  <c r="F75" i="98"/>
  <c r="H75" i="98" s="1"/>
  <c r="N24" i="105"/>
  <c r="N26" i="105" s="1"/>
  <c r="N5" i="101" l="1"/>
  <c r="O6" i="100"/>
  <c r="O12" i="100" s="1"/>
  <c r="O6" i="98"/>
  <c r="O9" i="98" s="1"/>
  <c r="N6" i="100"/>
  <c r="N12" i="100" s="1"/>
  <c r="N5" i="99"/>
  <c r="N14" i="99" s="1"/>
  <c r="N6" i="101"/>
  <c r="O6" i="101"/>
  <c r="O5" i="101"/>
  <c r="N5" i="100"/>
  <c r="N14" i="100" s="1"/>
  <c r="O5" i="100"/>
  <c r="O5" i="99"/>
  <c r="O14" i="99" s="1"/>
  <c r="O6" i="99"/>
  <c r="N6" i="99"/>
  <c r="N6" i="98"/>
  <c r="O5" i="98"/>
  <c r="O14" i="98" s="1"/>
  <c r="N5" i="98"/>
  <c r="N14" i="98" s="1"/>
  <c r="O12" i="91"/>
  <c r="O9" i="91"/>
  <c r="O15" i="91" s="1"/>
  <c r="O21" i="91" s="1"/>
  <c r="N9" i="91"/>
  <c r="N12" i="91"/>
  <c r="N15" i="91" l="1"/>
  <c r="N21" i="91" s="1"/>
  <c r="N14" i="101"/>
  <c r="O9" i="100"/>
  <c r="O15" i="100" s="1"/>
  <c r="O12" i="98"/>
  <c r="N9" i="100"/>
  <c r="N15" i="100" s="1"/>
  <c r="N21" i="100" s="1"/>
  <c r="O14" i="101"/>
  <c r="O12" i="101"/>
  <c r="O9" i="101"/>
  <c r="O15" i="101" s="1"/>
  <c r="O21" i="101" s="1"/>
  <c r="N12" i="101"/>
  <c r="N9" i="101"/>
  <c r="N15" i="101" s="1"/>
  <c r="N21" i="101" s="1"/>
  <c r="O14" i="100"/>
  <c r="N9" i="99"/>
  <c r="N12" i="99"/>
  <c r="N15" i="99" s="1"/>
  <c r="N21" i="99" s="1"/>
  <c r="O9" i="99"/>
  <c r="O12" i="99"/>
  <c r="N12" i="98"/>
  <c r="N9" i="98"/>
  <c r="O15" i="98"/>
  <c r="O21" i="98" s="1"/>
  <c r="N15" i="98"/>
  <c r="N21" i="98" s="1"/>
  <c r="O15" i="99" l="1"/>
  <c r="O21" i="99" s="1"/>
  <c r="O21" i="100"/>
</calcChain>
</file>

<file path=xl/comments1.xml><?xml version="1.0" encoding="utf-8"?>
<comments xmlns="http://schemas.openxmlformats.org/spreadsheetml/2006/main">
  <authors>
    <author>Windows ユーザー</author>
  </authors>
  <commentList>
    <comment ref="C14" authorId="0" shapeId="0">
      <text>
        <r>
          <rPr>
            <sz val="9"/>
            <color indexed="81"/>
            <rFont val="MS P ゴシック"/>
            <family val="3"/>
            <charset val="128"/>
          </rPr>
          <t>トータルの回線数を記入</t>
        </r>
      </text>
    </comment>
    <comment ref="C16" authorId="0" shapeId="0">
      <text>
        <r>
          <rPr>
            <sz val="9"/>
            <color indexed="81"/>
            <rFont val="MS P ゴシック"/>
            <family val="3"/>
            <charset val="128"/>
          </rPr>
          <t>トータルの回線数を記入</t>
        </r>
      </text>
    </comment>
  </commentList>
</comments>
</file>

<file path=xl/comments2.xml><?xml version="1.0" encoding="utf-8"?>
<comments xmlns="http://schemas.openxmlformats.org/spreadsheetml/2006/main">
  <authors>
    <author>Windows ユーザー</author>
  </authors>
  <commentList>
    <comment ref="C14" authorId="0" shapeId="0">
      <text>
        <r>
          <rPr>
            <b/>
            <sz val="9"/>
            <color indexed="81"/>
            <rFont val="MS P ゴシック"/>
            <family val="3"/>
            <charset val="128"/>
          </rPr>
          <t>トータルの回線数を記入</t>
        </r>
      </text>
    </comment>
    <comment ref="C16" authorId="0" shapeId="0">
      <text>
        <r>
          <rPr>
            <b/>
            <sz val="9"/>
            <color indexed="81"/>
            <rFont val="MS P ゴシック"/>
            <family val="3"/>
            <charset val="128"/>
          </rPr>
          <t>トータルの回線数を記入</t>
        </r>
      </text>
    </comment>
  </commentList>
</comments>
</file>

<file path=xl/comments3.xml><?xml version="1.0" encoding="utf-8"?>
<comments xmlns="http://schemas.openxmlformats.org/spreadsheetml/2006/main">
  <authors>
    <author>Windows ユーザー</author>
  </authors>
  <commentList>
    <comment ref="C17" authorId="0" shapeId="0">
      <text>
        <r>
          <rPr>
            <b/>
            <sz val="9"/>
            <color indexed="81"/>
            <rFont val="MS P ゴシック"/>
            <family val="3"/>
            <charset val="128"/>
          </rPr>
          <t>トータルの回線数を記入</t>
        </r>
      </text>
    </comment>
    <comment ref="C19" authorId="0" shapeId="0">
      <text>
        <r>
          <rPr>
            <b/>
            <sz val="9"/>
            <color indexed="81"/>
            <rFont val="MS P ゴシック"/>
            <family val="3"/>
            <charset val="128"/>
          </rPr>
          <t>トータルの回線数を記入</t>
        </r>
      </text>
    </comment>
  </commentList>
</comments>
</file>

<file path=xl/comments4.xml><?xml version="1.0" encoding="utf-8"?>
<comments xmlns="http://schemas.openxmlformats.org/spreadsheetml/2006/main">
  <authors>
    <author>Windows ユーザー</author>
  </authors>
  <commentList>
    <comment ref="C8" authorId="0" shapeId="0">
      <text>
        <r>
          <rPr>
            <b/>
            <sz val="9"/>
            <color indexed="81"/>
            <rFont val="MS P ゴシック"/>
            <family val="3"/>
            <charset val="128"/>
          </rPr>
          <t>トータルの回線数を記入</t>
        </r>
      </text>
    </comment>
    <comment ref="C12" authorId="0" shapeId="0">
      <text>
        <r>
          <rPr>
            <b/>
            <sz val="9"/>
            <color indexed="81"/>
            <rFont val="MS P ゴシック"/>
            <family val="3"/>
            <charset val="128"/>
          </rPr>
          <t>トータルの回線数を記入</t>
        </r>
      </text>
    </comment>
  </commentList>
</comments>
</file>

<file path=xl/comments5.xml><?xml version="1.0" encoding="utf-8"?>
<comments xmlns="http://schemas.openxmlformats.org/spreadsheetml/2006/main">
  <authors>
    <author>Windows ユーザー</author>
  </authors>
  <commentList>
    <comment ref="C8" authorId="0" shapeId="0">
      <text>
        <r>
          <rPr>
            <b/>
            <sz val="9"/>
            <color indexed="81"/>
            <rFont val="MS P ゴシック"/>
            <family val="3"/>
            <charset val="128"/>
          </rPr>
          <t>トータルの回線数を記入</t>
        </r>
      </text>
    </comment>
    <comment ref="C12" authorId="0" shapeId="0">
      <text>
        <r>
          <rPr>
            <b/>
            <sz val="9"/>
            <color indexed="81"/>
            <rFont val="MS P ゴシック"/>
            <family val="3"/>
            <charset val="128"/>
          </rPr>
          <t>トータルの回線数を記入</t>
        </r>
      </text>
    </comment>
  </commentList>
</comments>
</file>

<file path=xl/comments6.xml><?xml version="1.0" encoding="utf-8"?>
<comments xmlns="http://schemas.openxmlformats.org/spreadsheetml/2006/main">
  <authors>
    <author>Windows ユーザー</author>
  </authors>
  <commentList>
    <comment ref="C8" authorId="0" shapeId="0">
      <text>
        <r>
          <rPr>
            <b/>
            <sz val="9"/>
            <color indexed="81"/>
            <rFont val="MS P ゴシック"/>
            <family val="3"/>
            <charset val="128"/>
          </rPr>
          <t>トータルの回線数を記入</t>
        </r>
      </text>
    </comment>
  </commentList>
</comments>
</file>

<file path=xl/sharedStrings.xml><?xml version="1.0" encoding="utf-8"?>
<sst xmlns="http://schemas.openxmlformats.org/spreadsheetml/2006/main" count="10452" uniqueCount="853">
  <si>
    <t xml:space="preserve"> 諾を得ること。業務計画書は少なくとも次の項目を記載すること。</t>
    <rPh sb="1" eb="2">
      <t>ダク</t>
    </rPh>
    <rPh sb="3" eb="4">
      <t>エ</t>
    </rPh>
    <rPh sb="8" eb="10">
      <t>ギョウム</t>
    </rPh>
    <rPh sb="10" eb="13">
      <t>ケイカクショ</t>
    </rPh>
    <rPh sb="14" eb="15">
      <t>スク</t>
    </rPh>
    <rPh sb="19" eb="20">
      <t>ツギ</t>
    </rPh>
    <rPh sb="21" eb="23">
      <t>コウモク</t>
    </rPh>
    <rPh sb="24" eb="26">
      <t>キサイ</t>
    </rPh>
    <phoneticPr fontId="3"/>
  </si>
  <si>
    <t>　①　業務概要（業務名・期間・場所・担当部局名）</t>
    <rPh sb="3" eb="5">
      <t>ギョウム</t>
    </rPh>
    <rPh sb="5" eb="7">
      <t>ガイヨウ</t>
    </rPh>
    <rPh sb="8" eb="11">
      <t>ギョウムメイ</t>
    </rPh>
    <rPh sb="12" eb="14">
      <t>キカン</t>
    </rPh>
    <rPh sb="15" eb="17">
      <t>バショ</t>
    </rPh>
    <rPh sb="18" eb="20">
      <t>タントウ</t>
    </rPh>
    <rPh sb="20" eb="23">
      <t>ブキョクメイ</t>
    </rPh>
    <phoneticPr fontId="3"/>
  </si>
  <si>
    <t>　②　業務実施体制表</t>
    <rPh sb="3" eb="5">
      <t>ギョウム</t>
    </rPh>
    <rPh sb="5" eb="7">
      <t>ジッシ</t>
    </rPh>
    <rPh sb="7" eb="9">
      <t>タイセイ</t>
    </rPh>
    <rPh sb="9" eb="10">
      <t>ヒョウ</t>
    </rPh>
    <phoneticPr fontId="3"/>
  </si>
  <si>
    <t>　③　年間作業計画表</t>
    <rPh sb="3" eb="5">
      <t>ネンカン</t>
    </rPh>
    <rPh sb="5" eb="7">
      <t>サギョウ</t>
    </rPh>
    <rPh sb="7" eb="10">
      <t>ケイカクヒョウ</t>
    </rPh>
    <phoneticPr fontId="3"/>
  </si>
  <si>
    <t>　①　業務責任者（氏名、資格・経験年数、主な業務経歴）</t>
    <rPh sb="3" eb="5">
      <t>ギョウム</t>
    </rPh>
    <rPh sb="5" eb="8">
      <t>セキニンシャ</t>
    </rPh>
    <rPh sb="9" eb="11">
      <t>シメイ</t>
    </rPh>
    <rPh sb="12" eb="14">
      <t>シカク</t>
    </rPh>
    <rPh sb="15" eb="17">
      <t>ケイケン</t>
    </rPh>
    <rPh sb="17" eb="19">
      <t>ネンスウ</t>
    </rPh>
    <rPh sb="20" eb="21">
      <t>オモ</t>
    </rPh>
    <rPh sb="22" eb="24">
      <t>ギョウム</t>
    </rPh>
    <rPh sb="24" eb="26">
      <t>ケイレキ</t>
    </rPh>
    <phoneticPr fontId="3"/>
  </si>
  <si>
    <t>　②　業務担当者名簿（氏名、資格・経験年数）</t>
    <rPh sb="3" eb="5">
      <t>ギョウム</t>
    </rPh>
    <rPh sb="5" eb="8">
      <t>タントウシャ</t>
    </rPh>
    <rPh sb="8" eb="10">
      <t>メイボ</t>
    </rPh>
    <rPh sb="11" eb="13">
      <t>シメイ</t>
    </rPh>
    <rPh sb="14" eb="16">
      <t>シカク</t>
    </rPh>
    <rPh sb="17" eb="19">
      <t>ケイケン</t>
    </rPh>
    <rPh sb="19" eb="21">
      <t>ネンスウ</t>
    </rPh>
    <phoneticPr fontId="3"/>
  </si>
  <si>
    <t>(1)業務の記録</t>
    <rPh sb="3" eb="5">
      <t>ギョウム</t>
    </rPh>
    <rPh sb="6" eb="8">
      <t>キロク</t>
    </rPh>
    <phoneticPr fontId="3"/>
  </si>
  <si>
    <t>(2)業務の報告</t>
    <rPh sb="3" eb="5">
      <t>ギョウム</t>
    </rPh>
    <rPh sb="6" eb="8">
      <t>ホウコク</t>
    </rPh>
    <phoneticPr fontId="3"/>
  </si>
  <si>
    <t>　　作業終了後、次の書類等を取りまとめ、施設管理担当者へ報告</t>
    <rPh sb="2" eb="4">
      <t>サギョウ</t>
    </rPh>
    <rPh sb="4" eb="7">
      <t>シュウリョウゴ</t>
    </rPh>
    <rPh sb="8" eb="9">
      <t>ツギ</t>
    </rPh>
    <rPh sb="10" eb="12">
      <t>ショルイ</t>
    </rPh>
    <rPh sb="12" eb="13">
      <t>トウ</t>
    </rPh>
    <rPh sb="14" eb="15">
      <t>ト</t>
    </rPh>
    <rPh sb="20" eb="22">
      <t>シセツ</t>
    </rPh>
    <rPh sb="22" eb="24">
      <t>カンリ</t>
    </rPh>
    <rPh sb="24" eb="27">
      <t>タントウシャ</t>
    </rPh>
    <rPh sb="28" eb="30">
      <t>ホウコク</t>
    </rPh>
    <phoneticPr fontId="3"/>
  </si>
  <si>
    <t>　すること。</t>
    <phoneticPr fontId="3"/>
  </si>
  <si>
    <t>　　　(点検の結果で不良が判明したときは、その写真と修理等の</t>
    <rPh sb="4" eb="6">
      <t>テンケン</t>
    </rPh>
    <rPh sb="7" eb="9">
      <t>ケッカ</t>
    </rPh>
    <rPh sb="10" eb="12">
      <t>フリョウ</t>
    </rPh>
    <rPh sb="13" eb="15">
      <t>ハンメイ</t>
    </rPh>
    <rPh sb="23" eb="25">
      <t>シャシン</t>
    </rPh>
    <rPh sb="26" eb="28">
      <t>シュウリ</t>
    </rPh>
    <rPh sb="28" eb="29">
      <t>トウ</t>
    </rPh>
    <phoneticPr fontId="3"/>
  </si>
  <si>
    <t>　　　 措置提案を明記）</t>
    <rPh sb="4" eb="6">
      <t>ソチ</t>
    </rPh>
    <rPh sb="6" eb="8">
      <t>テイアン</t>
    </rPh>
    <rPh sb="9" eb="11">
      <t>メイキ</t>
    </rPh>
    <phoneticPr fontId="3"/>
  </si>
  <si>
    <t>(3)完了検査</t>
    <rPh sb="3" eb="5">
      <t>カンリョウ</t>
    </rPh>
    <rPh sb="5" eb="7">
      <t>ケンサ</t>
    </rPh>
    <phoneticPr fontId="3"/>
  </si>
  <si>
    <t>　　業務を完了したときは、業務の履行について検査を受けること。</t>
    <rPh sb="2" eb="4">
      <t>ギョウム</t>
    </rPh>
    <rPh sb="5" eb="7">
      <t>カンリョウ</t>
    </rPh>
    <rPh sb="13" eb="15">
      <t>ギョウム</t>
    </rPh>
    <rPh sb="16" eb="18">
      <t>リコウ</t>
    </rPh>
    <rPh sb="22" eb="24">
      <t>ケンサ</t>
    </rPh>
    <rPh sb="25" eb="26">
      <t>ウ</t>
    </rPh>
    <phoneticPr fontId="3"/>
  </si>
  <si>
    <t>(1)業務責任者の資格</t>
    <rPh sb="3" eb="5">
      <t>ギョウム</t>
    </rPh>
    <rPh sb="5" eb="8">
      <t>セキニンシャ</t>
    </rPh>
    <rPh sb="9" eb="11">
      <t>シカク</t>
    </rPh>
    <phoneticPr fontId="3"/>
  </si>
  <si>
    <t>　　業務責任者は、次のいずれかの資格等を有する者を選任する。</t>
    <rPh sb="2" eb="4">
      <t>ギョウム</t>
    </rPh>
    <rPh sb="4" eb="7">
      <t>セキニンシャ</t>
    </rPh>
    <rPh sb="9" eb="10">
      <t>ツギ</t>
    </rPh>
    <rPh sb="16" eb="18">
      <t>シカク</t>
    </rPh>
    <rPh sb="18" eb="19">
      <t>トウ</t>
    </rPh>
    <rPh sb="20" eb="21">
      <t>ユウ</t>
    </rPh>
    <rPh sb="23" eb="24">
      <t>モノ</t>
    </rPh>
    <rPh sb="25" eb="27">
      <t>センニン</t>
    </rPh>
    <phoneticPr fontId="3"/>
  </si>
  <si>
    <t>　　なお、業務責任者に変更があった場合も同様とする。</t>
    <rPh sb="5" eb="7">
      <t>ギョウム</t>
    </rPh>
    <rPh sb="7" eb="10">
      <t>セキニンシャ</t>
    </rPh>
    <rPh sb="11" eb="13">
      <t>ヘンコウ</t>
    </rPh>
    <rPh sb="17" eb="19">
      <t>バアイ</t>
    </rPh>
    <rPh sb="20" eb="22">
      <t>ドウヨウ</t>
    </rPh>
    <phoneticPr fontId="3"/>
  </si>
  <si>
    <t>　・　甲種消防設備士</t>
    <rPh sb="3" eb="5">
      <t>コウシュ</t>
    </rPh>
    <rPh sb="5" eb="7">
      <t>ショウボウ</t>
    </rPh>
    <rPh sb="7" eb="9">
      <t>セツビ</t>
    </rPh>
    <rPh sb="9" eb="10">
      <t>シ</t>
    </rPh>
    <phoneticPr fontId="3"/>
  </si>
  <si>
    <t>　・　乙種消防設備士</t>
    <rPh sb="3" eb="5">
      <t>オツシュ</t>
    </rPh>
    <rPh sb="5" eb="7">
      <t>ショウボウ</t>
    </rPh>
    <rPh sb="7" eb="9">
      <t>セツビ</t>
    </rPh>
    <rPh sb="9" eb="10">
      <t>シ</t>
    </rPh>
    <phoneticPr fontId="3"/>
  </si>
  <si>
    <t>　・　消防設備点検資格者</t>
    <rPh sb="3" eb="5">
      <t>ショウボウ</t>
    </rPh>
    <rPh sb="5" eb="7">
      <t>セツビ</t>
    </rPh>
    <rPh sb="7" eb="9">
      <t>テンケン</t>
    </rPh>
    <rPh sb="9" eb="12">
      <t>シカクシャ</t>
    </rPh>
    <phoneticPr fontId="3"/>
  </si>
  <si>
    <t>(2)点検実施者の資格</t>
    <rPh sb="3" eb="5">
      <t>テンケン</t>
    </rPh>
    <rPh sb="5" eb="8">
      <t>ジッシシャ</t>
    </rPh>
    <rPh sb="9" eb="11">
      <t>シカク</t>
    </rPh>
    <phoneticPr fontId="3"/>
  </si>
  <si>
    <t>(3)業務担当者の技術・技能の向上</t>
    <rPh sb="3" eb="5">
      <t>ギョウム</t>
    </rPh>
    <rPh sb="5" eb="8">
      <t>タントウシャ</t>
    </rPh>
    <rPh sb="9" eb="11">
      <t>ギジュツ</t>
    </rPh>
    <rPh sb="12" eb="14">
      <t>ギノウ</t>
    </rPh>
    <rPh sb="15" eb="17">
      <t>コウジョウ</t>
    </rPh>
    <phoneticPr fontId="3"/>
  </si>
  <si>
    <t>　　受注者は、業務担当者の技術の向上、業務に従事する者として</t>
    <rPh sb="2" eb="5">
      <t>ジュチュウシャ</t>
    </rPh>
    <rPh sb="7" eb="9">
      <t>ギョウム</t>
    </rPh>
    <rPh sb="9" eb="12">
      <t>タントウシャ</t>
    </rPh>
    <rPh sb="13" eb="15">
      <t>ギジュツ</t>
    </rPh>
    <rPh sb="16" eb="18">
      <t>コウジョウ</t>
    </rPh>
    <rPh sb="19" eb="21">
      <t>ギョウム</t>
    </rPh>
    <rPh sb="22" eb="24">
      <t>ジュウジ</t>
    </rPh>
    <rPh sb="26" eb="27">
      <t>モノ</t>
    </rPh>
    <phoneticPr fontId="3"/>
  </si>
  <si>
    <t xml:space="preserve">  守るべきルール及びマナーの向上を図るため、定期的に研修を実</t>
    <rPh sb="2" eb="3">
      <t>マモ</t>
    </rPh>
    <rPh sb="9" eb="10">
      <t>オヨ</t>
    </rPh>
    <rPh sb="15" eb="17">
      <t>コウジョウ</t>
    </rPh>
    <rPh sb="18" eb="19">
      <t>ハカ</t>
    </rPh>
    <rPh sb="23" eb="26">
      <t>テイキテキ</t>
    </rPh>
    <rPh sb="27" eb="29">
      <t>ケンシュウ</t>
    </rPh>
    <rPh sb="30" eb="31">
      <t>ジツ</t>
    </rPh>
    <phoneticPr fontId="3"/>
  </si>
  <si>
    <t xml:space="preserve">  施すること。</t>
    <phoneticPr fontId="3"/>
  </si>
  <si>
    <t>(1)負担の範囲</t>
    <rPh sb="3" eb="5">
      <t>フタン</t>
    </rPh>
    <rPh sb="6" eb="8">
      <t>ハンイ</t>
    </rPh>
    <phoneticPr fontId="3"/>
  </si>
  <si>
    <t>　②　電気、ガス、水道を使用する場合は、極力節約に努めること。</t>
    <rPh sb="3" eb="5">
      <t>デンキ</t>
    </rPh>
    <rPh sb="9" eb="11">
      <t>スイドウ</t>
    </rPh>
    <rPh sb="12" eb="14">
      <t>シヨウ</t>
    </rPh>
    <rPh sb="16" eb="18">
      <t>バアイ</t>
    </rPh>
    <rPh sb="20" eb="22">
      <t>キョクリョク</t>
    </rPh>
    <rPh sb="22" eb="24">
      <t>セツヤク</t>
    </rPh>
    <rPh sb="25" eb="26">
      <t>ツト</t>
    </rPh>
    <phoneticPr fontId="3"/>
  </si>
  <si>
    <t>(2)支給材料等</t>
    <rPh sb="3" eb="5">
      <t>シキュウ</t>
    </rPh>
    <rPh sb="5" eb="7">
      <t>ザイリョウ</t>
    </rPh>
    <rPh sb="7" eb="8">
      <t>トウ</t>
    </rPh>
    <phoneticPr fontId="3"/>
  </si>
  <si>
    <t>　次の材料等は、支給品を使用する。</t>
    <rPh sb="1" eb="2">
      <t>ツギ</t>
    </rPh>
    <rPh sb="3" eb="5">
      <t>ザイリョウ</t>
    </rPh>
    <rPh sb="5" eb="6">
      <t>トウ</t>
    </rPh>
    <rPh sb="8" eb="11">
      <t>シキュウヒン</t>
    </rPh>
    <rPh sb="12" eb="14">
      <t>シヨウ</t>
    </rPh>
    <phoneticPr fontId="3"/>
  </si>
  <si>
    <t>(1)居室の利用</t>
    <rPh sb="3" eb="5">
      <t>キョシツ</t>
    </rPh>
    <rPh sb="6" eb="8">
      <t>リヨウ</t>
    </rPh>
    <phoneticPr fontId="3"/>
  </si>
  <si>
    <t>（Ⅰ 2.1.1　居室等の利用）</t>
    <rPh sb="9" eb="11">
      <t>キョシツ</t>
    </rPh>
    <rPh sb="11" eb="12">
      <t>トウ</t>
    </rPh>
    <rPh sb="13" eb="15">
      <t>リヨウ</t>
    </rPh>
    <phoneticPr fontId="3"/>
  </si>
  <si>
    <t>　　本業務を実施するため、次に示す居室等を無償で使用させる。</t>
    <rPh sb="2" eb="3">
      <t>ホン</t>
    </rPh>
    <rPh sb="3" eb="5">
      <t>ギョウム</t>
    </rPh>
    <rPh sb="6" eb="8">
      <t>ジッシ</t>
    </rPh>
    <rPh sb="13" eb="14">
      <t>ツギ</t>
    </rPh>
    <rPh sb="15" eb="16">
      <t>シメ</t>
    </rPh>
    <rPh sb="17" eb="19">
      <t>キョシツ</t>
    </rPh>
    <rPh sb="19" eb="20">
      <t>トウ</t>
    </rPh>
    <rPh sb="21" eb="23">
      <t>ムショウ</t>
    </rPh>
    <rPh sb="24" eb="26">
      <t>シヨウ</t>
    </rPh>
    <phoneticPr fontId="3"/>
  </si>
  <si>
    <t>（Ⅰ 2.1.2　共用施設の利用）</t>
    <rPh sb="9" eb="11">
      <t>キョウヨウ</t>
    </rPh>
    <rPh sb="11" eb="13">
      <t>シセツ</t>
    </rPh>
    <rPh sb="14" eb="16">
      <t>リヨウ</t>
    </rPh>
    <phoneticPr fontId="3"/>
  </si>
  <si>
    <t>(2)駐車場の利用</t>
    <rPh sb="3" eb="6">
      <t>チュウシャジョウ</t>
    </rPh>
    <rPh sb="7" eb="9">
      <t>リヨウ</t>
    </rPh>
    <phoneticPr fontId="3"/>
  </si>
  <si>
    <t>　　施設内の駐車場の利用は施設管理担当者と協議すること。</t>
    <rPh sb="2" eb="4">
      <t>シセツ</t>
    </rPh>
    <rPh sb="4" eb="5">
      <t>ナイ</t>
    </rPh>
    <rPh sb="6" eb="9">
      <t>チュウシャジョウ</t>
    </rPh>
    <rPh sb="10" eb="12">
      <t>リヨウ</t>
    </rPh>
    <rPh sb="13" eb="15">
      <t>シセツ</t>
    </rPh>
    <rPh sb="15" eb="17">
      <t>カンリ</t>
    </rPh>
    <rPh sb="17" eb="20">
      <t>タントウシャ</t>
    </rPh>
    <rPh sb="21" eb="23">
      <t>キョウギ</t>
    </rPh>
    <phoneticPr fontId="3"/>
  </si>
  <si>
    <t>（Ⅰ 2.1.3　駐車場の利用）</t>
    <rPh sb="9" eb="12">
      <t>チュウシャジョウ</t>
    </rPh>
    <rPh sb="13" eb="15">
      <t>リヨウ</t>
    </rPh>
    <phoneticPr fontId="3"/>
  </si>
  <si>
    <t>８．注意事項
　　（留意事項）</t>
    <rPh sb="2" eb="4">
      <t>チュウイ</t>
    </rPh>
    <rPh sb="4" eb="6">
      <t>ジコウ</t>
    </rPh>
    <rPh sb="10" eb="12">
      <t>リュウイ</t>
    </rPh>
    <rPh sb="12" eb="14">
      <t>ジコウ</t>
    </rPh>
    <phoneticPr fontId="3"/>
  </si>
  <si>
    <t>(1)受注者は、業務関係者に作業衣等を着用させ、業務に従事する</t>
    <rPh sb="3" eb="6">
      <t>ジュチュウシャ</t>
    </rPh>
    <rPh sb="8" eb="10">
      <t>ギョウム</t>
    </rPh>
    <rPh sb="10" eb="13">
      <t>カンケイシャ</t>
    </rPh>
    <rPh sb="14" eb="16">
      <t>サギョウ</t>
    </rPh>
    <rPh sb="16" eb="17">
      <t>イ</t>
    </rPh>
    <rPh sb="17" eb="18">
      <t>トウ</t>
    </rPh>
    <rPh sb="19" eb="21">
      <t>チャクヨウ</t>
    </rPh>
    <rPh sb="24" eb="26">
      <t>ギョウム</t>
    </rPh>
    <rPh sb="27" eb="29">
      <t>ジュウジ</t>
    </rPh>
    <phoneticPr fontId="3"/>
  </si>
  <si>
    <t>者であることを明確にすること。</t>
    <rPh sb="0" eb="1">
      <t>モノ</t>
    </rPh>
    <rPh sb="7" eb="9">
      <t>メイカク</t>
    </rPh>
    <phoneticPr fontId="3"/>
  </si>
  <si>
    <t>（Ⅰ 2.2.1　作業用足場等）</t>
    <rPh sb="9" eb="11">
      <t>サギョウ</t>
    </rPh>
    <rPh sb="11" eb="12">
      <t>ヨウ</t>
    </rPh>
    <rPh sb="12" eb="14">
      <t>アシバ</t>
    </rPh>
    <rPh sb="14" eb="15">
      <t>トウ</t>
    </rPh>
    <phoneticPr fontId="3"/>
  </si>
  <si>
    <t>(2)作業実施に当たっては、来庁者及び庁舎内で執務する職員等に</t>
    <rPh sb="3" eb="5">
      <t>サギョウ</t>
    </rPh>
    <rPh sb="5" eb="7">
      <t>ジッシ</t>
    </rPh>
    <rPh sb="8" eb="9">
      <t>ア</t>
    </rPh>
    <rPh sb="14" eb="17">
      <t>ライチョウシャ</t>
    </rPh>
    <rPh sb="17" eb="18">
      <t>オヨ</t>
    </rPh>
    <rPh sb="19" eb="22">
      <t>チョウシャナイ</t>
    </rPh>
    <rPh sb="23" eb="25">
      <t>シツム</t>
    </rPh>
    <rPh sb="27" eb="29">
      <t>ショクイン</t>
    </rPh>
    <rPh sb="29" eb="30">
      <t>トウ</t>
    </rPh>
    <phoneticPr fontId="3"/>
  </si>
  <si>
    <t>支障のないように十分注意すること。</t>
    <rPh sb="0" eb="2">
      <t>シショウ</t>
    </rPh>
    <rPh sb="8" eb="10">
      <t>ジュウブン</t>
    </rPh>
    <rPh sb="10" eb="12">
      <t>チュウイ</t>
    </rPh>
    <phoneticPr fontId="3"/>
  </si>
  <si>
    <t>(3)建物、工作物、器具及び備品等に棄損を発見したとき又は損害</t>
    <rPh sb="3" eb="5">
      <t>タテモノ</t>
    </rPh>
    <rPh sb="6" eb="9">
      <t>コウサクブツ</t>
    </rPh>
    <rPh sb="10" eb="12">
      <t>キグ</t>
    </rPh>
    <rPh sb="12" eb="13">
      <t>オヨ</t>
    </rPh>
    <rPh sb="14" eb="16">
      <t>ビヒン</t>
    </rPh>
    <rPh sb="16" eb="17">
      <t>トウ</t>
    </rPh>
    <rPh sb="18" eb="20">
      <t>キソン</t>
    </rPh>
    <rPh sb="21" eb="23">
      <t>ハッケン</t>
    </rPh>
    <rPh sb="27" eb="28">
      <t>マタ</t>
    </rPh>
    <rPh sb="29" eb="31">
      <t>ソンガイ</t>
    </rPh>
    <phoneticPr fontId="3"/>
  </si>
  <si>
    <t>を与えたときは、直ちに施設管理責任者に報告すること。</t>
    <rPh sb="1" eb="2">
      <t>アタ</t>
    </rPh>
    <rPh sb="8" eb="9">
      <t>タダ</t>
    </rPh>
    <rPh sb="11" eb="13">
      <t>シセツ</t>
    </rPh>
    <rPh sb="13" eb="15">
      <t>カンリ</t>
    </rPh>
    <rPh sb="15" eb="18">
      <t>セキニンシャ</t>
    </rPh>
    <rPh sb="19" eb="21">
      <t>ホウコク</t>
    </rPh>
    <phoneticPr fontId="3"/>
  </si>
  <si>
    <t>(4)建物環境において、不衛生な措置をとらないこと。</t>
    <rPh sb="3" eb="5">
      <t>タテモノ</t>
    </rPh>
    <rPh sb="5" eb="7">
      <t>カンキョウ</t>
    </rPh>
    <rPh sb="12" eb="15">
      <t>フエイセイ</t>
    </rPh>
    <rPh sb="16" eb="18">
      <t>ソチ</t>
    </rPh>
    <phoneticPr fontId="3"/>
  </si>
  <si>
    <t>(5)事故防止について</t>
    <rPh sb="3" eb="5">
      <t>ジコ</t>
    </rPh>
    <rPh sb="5" eb="7">
      <t>ボウシ</t>
    </rPh>
    <phoneticPr fontId="3"/>
  </si>
  <si>
    <t>　　　作業中途での休憩及び作業終了後は各用具、資材の整理</t>
    <rPh sb="3" eb="5">
      <t>サギョウ</t>
    </rPh>
    <rPh sb="5" eb="7">
      <t>チュウト</t>
    </rPh>
    <rPh sb="9" eb="11">
      <t>キュウケイ</t>
    </rPh>
    <rPh sb="11" eb="12">
      <t>オヨ</t>
    </rPh>
    <rPh sb="13" eb="15">
      <t>サギョウ</t>
    </rPh>
    <rPh sb="15" eb="18">
      <t>シュウリョウゴ</t>
    </rPh>
    <rPh sb="19" eb="20">
      <t>カク</t>
    </rPh>
    <rPh sb="20" eb="22">
      <t>ヨウグ</t>
    </rPh>
    <rPh sb="23" eb="25">
      <t>シザイ</t>
    </rPh>
    <rPh sb="26" eb="28">
      <t>セイリ</t>
    </rPh>
    <phoneticPr fontId="3"/>
  </si>
  <si>
    <t>　　整頓並びに格納を行い安全で清潔な管理を行い、作業事故、</t>
    <rPh sb="2" eb="4">
      <t>セイトン</t>
    </rPh>
    <rPh sb="4" eb="5">
      <t>ナラ</t>
    </rPh>
    <rPh sb="7" eb="9">
      <t>カクノウ</t>
    </rPh>
    <rPh sb="10" eb="11">
      <t>オコナ</t>
    </rPh>
    <rPh sb="12" eb="14">
      <t>アンゼン</t>
    </rPh>
    <rPh sb="15" eb="17">
      <t>セイケツ</t>
    </rPh>
    <rPh sb="18" eb="20">
      <t>カンリ</t>
    </rPh>
    <rPh sb="21" eb="22">
      <t>オコナ</t>
    </rPh>
    <rPh sb="24" eb="26">
      <t>サギョウ</t>
    </rPh>
    <rPh sb="26" eb="28">
      <t>ジコ</t>
    </rPh>
    <phoneticPr fontId="3"/>
  </si>
  <si>
    <r>
      <t>(2)本仕様の</t>
    </r>
    <r>
      <rPr>
        <u/>
        <sz val="10"/>
        <rFont val="ＭＳ Ｐゴシック"/>
        <family val="3"/>
        <charset val="128"/>
      </rPr>
      <t>・印は、○を付したものを適用</t>
    </r>
    <r>
      <rPr>
        <sz val="10"/>
        <rFont val="ＭＳ Ｐゴシック"/>
        <family val="3"/>
        <charset val="128"/>
      </rPr>
      <t>する。</t>
    </r>
    <rPh sb="3" eb="4">
      <t>ホン</t>
    </rPh>
    <rPh sb="4" eb="6">
      <t>シヨウ</t>
    </rPh>
    <rPh sb="8" eb="9">
      <t>シルシ</t>
    </rPh>
    <rPh sb="13" eb="14">
      <t>フ</t>
    </rPh>
    <rPh sb="19" eb="21">
      <t>テキヨウ</t>
    </rPh>
    <phoneticPr fontId="3"/>
  </si>
  <si>
    <t>・</t>
    <phoneticPr fontId="3"/>
  </si>
  <si>
    <t>　・</t>
    <phoneticPr fontId="3"/>
  </si>
  <si>
    <t>　　・</t>
    <phoneticPr fontId="3"/>
  </si>
  <si>
    <t>　　外来者等の事故防止に努めること。</t>
    <phoneticPr fontId="3"/>
  </si>
  <si>
    <t>6M</t>
    <phoneticPr fontId="3"/>
  </si>
  <si>
    <t>1Y</t>
    <phoneticPr fontId="3"/>
  </si>
  <si>
    <t>1Y</t>
    <phoneticPr fontId="3"/>
  </si>
  <si>
    <t>ガスタービン</t>
    <phoneticPr fontId="3"/>
  </si>
  <si>
    <t>1Y</t>
    <phoneticPr fontId="3"/>
  </si>
  <si>
    <t>1Y</t>
    <phoneticPr fontId="3"/>
  </si>
  <si>
    <t>6M</t>
    <phoneticPr fontId="3"/>
  </si>
  <si>
    <t>A</t>
    <phoneticPr fontId="3"/>
  </si>
  <si>
    <t>B</t>
    <phoneticPr fontId="3"/>
  </si>
  <si>
    <t>1Y</t>
    <phoneticPr fontId="3"/>
  </si>
  <si>
    <t>6M</t>
    <phoneticPr fontId="3"/>
  </si>
  <si>
    <t>1Y</t>
    <phoneticPr fontId="3"/>
  </si>
  <si>
    <t>6M</t>
    <phoneticPr fontId="3"/>
  </si>
  <si>
    <t>1Y</t>
    <phoneticPr fontId="3"/>
  </si>
  <si>
    <t>6M</t>
    <phoneticPr fontId="3"/>
  </si>
  <si>
    <t>1Y</t>
    <phoneticPr fontId="3"/>
  </si>
  <si>
    <t>（Ⅰ 2.2.3　危険物等の取扱い）</t>
    <rPh sb="9" eb="12">
      <t>キケンブツ</t>
    </rPh>
    <rPh sb="12" eb="13">
      <t>トウ</t>
    </rPh>
    <rPh sb="14" eb="15">
      <t>ト</t>
    </rPh>
    <rPh sb="15" eb="16">
      <t>アツカ</t>
    </rPh>
    <phoneticPr fontId="3"/>
  </si>
  <si>
    <t>　⑤　安全管理（安全管理体制表・安全管理事項・緊急連絡先・その</t>
    <rPh sb="3" eb="5">
      <t>アンゼン</t>
    </rPh>
    <rPh sb="5" eb="7">
      <t>カンリ</t>
    </rPh>
    <rPh sb="8" eb="10">
      <t>アンゼン</t>
    </rPh>
    <rPh sb="10" eb="12">
      <t>カンリ</t>
    </rPh>
    <rPh sb="12" eb="14">
      <t>タイセイ</t>
    </rPh>
    <rPh sb="14" eb="15">
      <t>ヒョウ</t>
    </rPh>
    <rPh sb="16" eb="18">
      <t>アンゼン</t>
    </rPh>
    <rPh sb="18" eb="20">
      <t>カンリ</t>
    </rPh>
    <rPh sb="20" eb="22">
      <t>ジコウ</t>
    </rPh>
    <rPh sb="23" eb="25">
      <t>キンキュウ</t>
    </rPh>
    <rPh sb="25" eb="28">
      <t>レンラクサキ</t>
    </rPh>
    <phoneticPr fontId="3"/>
  </si>
  <si>
    <t>　　他必要な事項）</t>
    <rPh sb="2" eb="3">
      <t>タ</t>
    </rPh>
    <rPh sb="3" eb="5">
      <t>ヒツヨウ</t>
    </rPh>
    <rPh sb="6" eb="8">
      <t>ジコウ</t>
    </rPh>
    <phoneticPr fontId="3"/>
  </si>
  <si>
    <t>セット</t>
    <phoneticPr fontId="3"/>
  </si>
  <si>
    <t>増ユニット数</t>
    <rPh sb="0" eb="1">
      <t>ゾウ</t>
    </rPh>
    <rPh sb="5" eb="6">
      <t>スウ</t>
    </rPh>
    <phoneticPr fontId="3"/>
  </si>
  <si>
    <t>製造社名</t>
    <rPh sb="0" eb="2">
      <t>セイゾウ</t>
    </rPh>
    <rPh sb="2" eb="4">
      <t>シャメイ</t>
    </rPh>
    <phoneticPr fontId="3"/>
  </si>
  <si>
    <t>製造番号</t>
    <rPh sb="0" eb="2">
      <t>セイゾウ</t>
    </rPh>
    <rPh sb="2" eb="4">
      <t>バンゴウ</t>
    </rPh>
    <phoneticPr fontId="3"/>
  </si>
  <si>
    <t>検定型式</t>
    <rPh sb="0" eb="2">
      <t>ケンテイ</t>
    </rPh>
    <rPh sb="2" eb="4">
      <t>カタシキ</t>
    </rPh>
    <phoneticPr fontId="3"/>
  </si>
  <si>
    <t>ホース仕様</t>
    <rPh sb="3" eb="5">
      <t>シヨウ</t>
    </rPh>
    <phoneticPr fontId="3"/>
  </si>
  <si>
    <t>型式</t>
    <rPh sb="0" eb="2">
      <t>カタシキ</t>
    </rPh>
    <phoneticPr fontId="3"/>
  </si>
  <si>
    <t>口径</t>
    <rPh sb="0" eb="2">
      <t>コウケイ</t>
    </rPh>
    <phoneticPr fontId="3"/>
  </si>
  <si>
    <t>長さ</t>
    <rPh sb="0" eb="1">
      <t>ナガ</t>
    </rPh>
    <phoneticPr fontId="3"/>
  </si>
  <si>
    <t>使用圧</t>
    <rPh sb="0" eb="2">
      <t>シヨウ</t>
    </rPh>
    <rPh sb="2" eb="3">
      <t>アツ</t>
    </rPh>
    <phoneticPr fontId="3"/>
  </si>
  <si>
    <t>○耐圧性能点検実施</t>
    <rPh sb="1" eb="3">
      <t>タイアツ</t>
    </rPh>
    <rPh sb="3" eb="5">
      <t>セイノウ</t>
    </rPh>
    <rPh sb="5" eb="7">
      <t>テンケン</t>
    </rPh>
    <rPh sb="7" eb="9">
      <t>ジッシ</t>
    </rPh>
    <phoneticPr fontId="3"/>
  </si>
  <si>
    <t>○内部及び機能点検（放射能力点検除く）実施</t>
    <rPh sb="1" eb="3">
      <t>ナイブ</t>
    </rPh>
    <rPh sb="3" eb="4">
      <t>オヨ</t>
    </rPh>
    <rPh sb="5" eb="7">
      <t>キノウ</t>
    </rPh>
    <rPh sb="7" eb="9">
      <t>テンケン</t>
    </rPh>
    <rPh sb="10" eb="12">
      <t>ホウシャ</t>
    </rPh>
    <rPh sb="12" eb="14">
      <t>ノウリョク</t>
    </rPh>
    <rPh sb="14" eb="16">
      <t>テンケン</t>
    </rPh>
    <rPh sb="16" eb="17">
      <t>ノゾ</t>
    </rPh>
    <rPh sb="19" eb="21">
      <t>ジッシ</t>
    </rPh>
    <phoneticPr fontId="3"/>
  </si>
  <si>
    <t>●内部及び機能点検(放射能力点検含む)実施</t>
    <rPh sb="1" eb="3">
      <t>ナイブ</t>
    </rPh>
    <rPh sb="3" eb="4">
      <t>オヨ</t>
    </rPh>
    <rPh sb="5" eb="7">
      <t>キノウ</t>
    </rPh>
    <rPh sb="7" eb="9">
      <t>テンケン</t>
    </rPh>
    <rPh sb="10" eb="12">
      <t>ホウシャ</t>
    </rPh>
    <rPh sb="12" eb="14">
      <t>ノウリョク</t>
    </rPh>
    <rPh sb="14" eb="16">
      <t>テンケン</t>
    </rPh>
    <rPh sb="16" eb="17">
      <t>フク</t>
    </rPh>
    <rPh sb="19" eb="21">
      <t>ジッシ</t>
    </rPh>
    <phoneticPr fontId="3"/>
  </si>
  <si>
    <t>※費用は見積による</t>
    <rPh sb="1" eb="3">
      <t>ヒヨウ</t>
    </rPh>
    <rPh sb="4" eb="6">
      <t>ミツモリ</t>
    </rPh>
    <phoneticPr fontId="3"/>
  </si>
  <si>
    <t>ＦＤ以外…</t>
    <rPh sb="2" eb="4">
      <t>イガイ</t>
    </rPh>
    <phoneticPr fontId="3"/>
  </si>
  <si>
    <t>煙感知器連動形ダンパー</t>
    <rPh sb="0" eb="1">
      <t>ケムリ</t>
    </rPh>
    <rPh sb="1" eb="4">
      <t>カンチキ</t>
    </rPh>
    <rPh sb="4" eb="6">
      <t>レンドウ</t>
    </rPh>
    <rPh sb="6" eb="7">
      <t>カタ</t>
    </rPh>
    <phoneticPr fontId="3"/>
  </si>
  <si>
    <t>熱感知器連動形ダンパー</t>
    <rPh sb="0" eb="3">
      <t>ネツカンチ</t>
    </rPh>
    <rPh sb="3" eb="4">
      <t>キ</t>
    </rPh>
    <rPh sb="4" eb="6">
      <t>レンドウ</t>
    </rPh>
    <rPh sb="6" eb="7">
      <t>カタ</t>
    </rPh>
    <phoneticPr fontId="3"/>
  </si>
  <si>
    <t>防煙ダンパー</t>
    <rPh sb="0" eb="2">
      <t>ボウエン</t>
    </rPh>
    <phoneticPr fontId="3"/>
  </si>
  <si>
    <t>防煙防火ダンパー</t>
    <rPh sb="0" eb="2">
      <t>ボウエン</t>
    </rPh>
    <rPh sb="2" eb="4">
      <t>ボウカ</t>
    </rPh>
    <phoneticPr fontId="3"/>
  </si>
  <si>
    <t>ＦＤ　　　…</t>
    <phoneticPr fontId="3"/>
  </si>
  <si>
    <t>ダンパー</t>
    <phoneticPr fontId="3"/>
  </si>
  <si>
    <t>温度ヒューズ形防火ダンパー</t>
    <rPh sb="0" eb="2">
      <t>オンド</t>
    </rPh>
    <rPh sb="6" eb="7">
      <t>カタ</t>
    </rPh>
    <rPh sb="7" eb="9">
      <t>ボウカ</t>
    </rPh>
    <phoneticPr fontId="3"/>
  </si>
  <si>
    <t>Ｓ型　 　…</t>
    <rPh sb="1" eb="2">
      <t>ガタ</t>
    </rPh>
    <phoneticPr fontId="3"/>
  </si>
  <si>
    <t>防火戸</t>
    <rPh sb="0" eb="3">
      <t>ボウカド</t>
    </rPh>
    <phoneticPr fontId="3"/>
  </si>
  <si>
    <t>片開き</t>
    <rPh sb="0" eb="2">
      <t>カタビラ</t>
    </rPh>
    <phoneticPr fontId="3"/>
  </si>
  <si>
    <t>Ｗ型　　…</t>
    <rPh sb="1" eb="2">
      <t>ガタ</t>
    </rPh>
    <phoneticPr fontId="3"/>
  </si>
  <si>
    <t>両開き</t>
    <rPh sb="0" eb="2">
      <t>リョウビラ</t>
    </rPh>
    <phoneticPr fontId="3"/>
  </si>
  <si>
    <t>※建物単位で計上する</t>
    <rPh sb="1" eb="3">
      <t>タテモノ</t>
    </rPh>
    <rPh sb="3" eb="5">
      <t>タンイ</t>
    </rPh>
    <rPh sb="6" eb="8">
      <t>ケイジョウ</t>
    </rPh>
    <phoneticPr fontId="3"/>
  </si>
  <si>
    <t>点検対象設備機器一覧表</t>
    <rPh sb="0" eb="2">
      <t>テンケン</t>
    </rPh>
    <rPh sb="2" eb="4">
      <t>タイショウ</t>
    </rPh>
    <rPh sb="4" eb="6">
      <t>セツビ</t>
    </rPh>
    <rPh sb="6" eb="8">
      <t>キキ</t>
    </rPh>
    <rPh sb="8" eb="11">
      <t>イチランヒョウ</t>
    </rPh>
    <phoneticPr fontId="3"/>
  </si>
  <si>
    <t>事務室前</t>
    <rPh sb="0" eb="3">
      <t>ジムシツ</t>
    </rPh>
    <rPh sb="3" eb="4">
      <t>マエ</t>
    </rPh>
    <phoneticPr fontId="3"/>
  </si>
  <si>
    <t>廊下西</t>
    <rPh sb="0" eb="2">
      <t>ロウカ</t>
    </rPh>
    <rPh sb="2" eb="3">
      <t>ニシ</t>
    </rPh>
    <phoneticPr fontId="3"/>
  </si>
  <si>
    <t>廊下中央</t>
    <rPh sb="0" eb="2">
      <t>ロウカ</t>
    </rPh>
    <rPh sb="2" eb="4">
      <t>チュウオウ</t>
    </rPh>
    <phoneticPr fontId="3"/>
  </si>
  <si>
    <t>廊下東</t>
    <rPh sb="0" eb="2">
      <t>ロウカ</t>
    </rPh>
    <rPh sb="2" eb="3">
      <t>ヒガシ</t>
    </rPh>
    <phoneticPr fontId="3"/>
  </si>
  <si>
    <t>玄関ホール</t>
    <rPh sb="0" eb="2">
      <t>ゲンカン</t>
    </rPh>
    <phoneticPr fontId="3"/>
  </si>
  <si>
    <t>給湯室前</t>
    <rPh sb="0" eb="3">
      <t>キュウトウシツ</t>
    </rPh>
    <rPh sb="3" eb="4">
      <t>マエ</t>
    </rPh>
    <phoneticPr fontId="3"/>
  </si>
  <si>
    <t>会議室前</t>
    <rPh sb="0" eb="3">
      <t>カイギシツ</t>
    </rPh>
    <rPh sb="3" eb="4">
      <t>マエ</t>
    </rPh>
    <phoneticPr fontId="3"/>
  </si>
  <si>
    <t>○○社</t>
    <rPh sb="2" eb="3">
      <t>シャ</t>
    </rPh>
    <phoneticPr fontId="3"/>
  </si>
  <si>
    <t>△△△</t>
    <phoneticPr fontId="3"/>
  </si>
  <si>
    <t>消第□□</t>
    <rPh sb="0" eb="1">
      <t>ケ</t>
    </rPh>
    <rPh sb="1" eb="2">
      <t>ダイ</t>
    </rPh>
    <phoneticPr fontId="3"/>
  </si>
  <si>
    <t>消第■■</t>
    <rPh sb="0" eb="1">
      <t>ケ</t>
    </rPh>
    <rPh sb="1" eb="2">
      <t>ダイ</t>
    </rPh>
    <phoneticPr fontId="3"/>
  </si>
  <si>
    <t>消第□■</t>
    <rPh sb="0" eb="1">
      <t>ケ</t>
    </rPh>
    <rPh sb="1" eb="2">
      <t>ダイ</t>
    </rPh>
    <phoneticPr fontId="3"/>
  </si>
  <si>
    <t>製</t>
    <rPh sb="0" eb="1">
      <t>セイ</t>
    </rPh>
    <phoneticPr fontId="3"/>
  </si>
  <si>
    <t>ポンプ</t>
    <phoneticPr fontId="3"/>
  </si>
  <si>
    <t>電動機</t>
    <rPh sb="0" eb="3">
      <t>デンドウキ</t>
    </rPh>
    <phoneticPr fontId="3"/>
  </si>
  <si>
    <t>フート弁</t>
    <rPh sb="3" eb="4">
      <t>ベン</t>
    </rPh>
    <phoneticPr fontId="3"/>
  </si>
  <si>
    <t>圧力計、連成計</t>
    <rPh sb="0" eb="3">
      <t>アツリョクケイ</t>
    </rPh>
    <rPh sb="4" eb="5">
      <t>レン</t>
    </rPh>
    <rPh sb="5" eb="6">
      <t>セイ</t>
    </rPh>
    <rPh sb="6" eb="7">
      <t>ケイ</t>
    </rPh>
    <phoneticPr fontId="3"/>
  </si>
  <si>
    <t>ポンプ性能試験装置</t>
    <rPh sb="3" eb="5">
      <t>セイノウ</t>
    </rPh>
    <rPh sb="5" eb="7">
      <t>シケン</t>
    </rPh>
    <rPh sb="7" eb="9">
      <t>ソウチ</t>
    </rPh>
    <phoneticPr fontId="3"/>
  </si>
  <si>
    <t>バルブ類</t>
    <rPh sb="3" eb="4">
      <t>ルイ</t>
    </rPh>
    <phoneticPr fontId="3"/>
  </si>
  <si>
    <t>水温上昇防止用逃し装置</t>
    <rPh sb="0" eb="2">
      <t>スイオン</t>
    </rPh>
    <rPh sb="2" eb="4">
      <t>ジョウショウ</t>
    </rPh>
    <rPh sb="4" eb="6">
      <t>ボウシ</t>
    </rPh>
    <rPh sb="6" eb="7">
      <t>ヨウ</t>
    </rPh>
    <rPh sb="7" eb="8">
      <t>ノガ</t>
    </rPh>
    <rPh sb="9" eb="11">
      <t>ソウチ</t>
    </rPh>
    <phoneticPr fontId="3"/>
  </si>
  <si>
    <t>※制御盤（操作盤）は別途加算</t>
    <rPh sb="1" eb="4">
      <t>セイギョバン</t>
    </rPh>
    <rPh sb="5" eb="8">
      <t>ソウサバン</t>
    </rPh>
    <rPh sb="10" eb="12">
      <t>ベット</t>
    </rPh>
    <rPh sb="12" eb="14">
      <t>カサン</t>
    </rPh>
    <phoneticPr fontId="3"/>
  </si>
  <si>
    <t>以下の機器で構成されるものを想定</t>
    <rPh sb="0" eb="2">
      <t>イカ</t>
    </rPh>
    <rPh sb="3" eb="5">
      <t>キキ</t>
    </rPh>
    <rPh sb="6" eb="8">
      <t>コウセイ</t>
    </rPh>
    <rPh sb="14" eb="16">
      <t>ソウテイ</t>
    </rPh>
    <phoneticPr fontId="3"/>
  </si>
  <si>
    <t>消火栓箱に該当するもので、以下のものを含む</t>
    <rPh sb="0" eb="3">
      <t>ショウカセン</t>
    </rPh>
    <rPh sb="3" eb="4">
      <t>バコ</t>
    </rPh>
    <rPh sb="5" eb="7">
      <t>ガイトウ</t>
    </rPh>
    <rPh sb="13" eb="15">
      <t>イカ</t>
    </rPh>
    <rPh sb="19" eb="20">
      <t>フク</t>
    </rPh>
    <phoneticPr fontId="3"/>
  </si>
  <si>
    <t>ホース</t>
    <phoneticPr fontId="3"/>
  </si>
  <si>
    <t>ノズル</t>
    <phoneticPr fontId="3"/>
  </si>
  <si>
    <t>消火栓開閉弁</t>
    <rPh sb="0" eb="3">
      <t>ショウカセン</t>
    </rPh>
    <rPh sb="3" eb="6">
      <t>カイヘイベン</t>
    </rPh>
    <phoneticPr fontId="3"/>
  </si>
  <si>
    <t>常時人がいて、管理、監視ができる場所に設ける単体の表示盤</t>
    <rPh sb="0" eb="2">
      <t>ジョウジ</t>
    </rPh>
    <rPh sb="2" eb="3">
      <t>ヒト</t>
    </rPh>
    <rPh sb="7" eb="9">
      <t>カンリ</t>
    </rPh>
    <rPh sb="10" eb="12">
      <t>カンシ</t>
    </rPh>
    <rPh sb="16" eb="18">
      <t>バショ</t>
    </rPh>
    <rPh sb="19" eb="20">
      <t>モウ</t>
    </rPh>
    <rPh sb="22" eb="24">
      <t>タンタイ</t>
    </rPh>
    <rPh sb="25" eb="28">
      <t>ヒョウジバン</t>
    </rPh>
    <phoneticPr fontId="3"/>
  </si>
  <si>
    <t>加圧送水装置に含むため加算しない</t>
    <rPh sb="0" eb="2">
      <t>カアツ</t>
    </rPh>
    <rPh sb="2" eb="4">
      <t>ソウスイ</t>
    </rPh>
    <rPh sb="4" eb="6">
      <t>ソウチ</t>
    </rPh>
    <rPh sb="7" eb="8">
      <t>フク</t>
    </rPh>
    <rPh sb="11" eb="13">
      <t>カサン</t>
    </rPh>
    <phoneticPr fontId="3"/>
  </si>
  <si>
    <t>ポンプユニットに組み込まれているものは、</t>
    <rPh sb="8" eb="9">
      <t>ク</t>
    </rPh>
    <rPh sb="10" eb="11">
      <t>コ</t>
    </rPh>
    <phoneticPr fontId="3"/>
  </si>
  <si>
    <t>屋内消火栓設備参照</t>
    <rPh sb="0" eb="2">
      <t>オクナイ</t>
    </rPh>
    <rPh sb="2" eb="5">
      <t>ショウカセン</t>
    </rPh>
    <rPh sb="5" eb="7">
      <t>セツビ</t>
    </rPh>
    <rPh sb="7" eb="9">
      <t>サンショウ</t>
    </rPh>
    <phoneticPr fontId="3"/>
  </si>
  <si>
    <t>ポンプ起動用の装置で以下のものを含む</t>
    <rPh sb="3" eb="6">
      <t>キドウヨウ</t>
    </rPh>
    <rPh sb="7" eb="9">
      <t>ソウチ</t>
    </rPh>
    <rPh sb="10" eb="12">
      <t>イカ</t>
    </rPh>
    <rPh sb="16" eb="17">
      <t>フク</t>
    </rPh>
    <phoneticPr fontId="3"/>
  </si>
  <si>
    <t>圧力チャンバー</t>
    <rPh sb="0" eb="2">
      <t>アツリョク</t>
    </rPh>
    <phoneticPr fontId="3"/>
  </si>
  <si>
    <t>圧力計</t>
    <rPh sb="0" eb="3">
      <t>アツリョクケイ</t>
    </rPh>
    <phoneticPr fontId="3"/>
  </si>
  <si>
    <t>以下の機器で構成される</t>
    <rPh sb="0" eb="2">
      <t>イカ</t>
    </rPh>
    <rPh sb="3" eb="5">
      <t>キキ</t>
    </rPh>
    <rPh sb="6" eb="8">
      <t>コウセイ</t>
    </rPh>
    <phoneticPr fontId="3"/>
  </si>
  <si>
    <t>表示装置</t>
    <rPh sb="0" eb="2">
      <t>ヒョウジ</t>
    </rPh>
    <rPh sb="2" eb="4">
      <t>ソウチ</t>
    </rPh>
    <phoneticPr fontId="3"/>
  </si>
  <si>
    <t>音響警報装置</t>
    <rPh sb="0" eb="2">
      <t>オンキョウ</t>
    </rPh>
    <rPh sb="2" eb="4">
      <t>ケイホウ</t>
    </rPh>
    <rPh sb="4" eb="6">
      <t>ソウチ</t>
    </rPh>
    <phoneticPr fontId="3"/>
  </si>
  <si>
    <t>起動装置等に組み込まれている場合は加算しない</t>
    <rPh sb="0" eb="2">
      <t>キドウ</t>
    </rPh>
    <rPh sb="2" eb="4">
      <t>ソウチ</t>
    </rPh>
    <rPh sb="4" eb="5">
      <t>トウ</t>
    </rPh>
    <rPh sb="6" eb="7">
      <t>ク</t>
    </rPh>
    <rPh sb="8" eb="9">
      <t>コ</t>
    </rPh>
    <rPh sb="14" eb="16">
      <t>バアイ</t>
    </rPh>
    <rPh sb="17" eb="19">
      <t>カサン</t>
    </rPh>
    <phoneticPr fontId="3"/>
  </si>
  <si>
    <t>泡消火薬剤の補充は含まないため、別途見積</t>
    <rPh sb="0" eb="1">
      <t>アワ</t>
    </rPh>
    <rPh sb="1" eb="3">
      <t>ショウカ</t>
    </rPh>
    <rPh sb="3" eb="5">
      <t>ヤクザイ</t>
    </rPh>
    <rPh sb="6" eb="8">
      <t>ホジュウ</t>
    </rPh>
    <rPh sb="9" eb="10">
      <t>フク</t>
    </rPh>
    <rPh sb="16" eb="18">
      <t>ベット</t>
    </rPh>
    <rPh sb="18" eb="20">
      <t>ミツモリ</t>
    </rPh>
    <phoneticPr fontId="3"/>
  </si>
  <si>
    <t>試験後の復旧、清掃等の処理を含む</t>
    <rPh sb="0" eb="3">
      <t>シケンゴ</t>
    </rPh>
    <rPh sb="4" eb="6">
      <t>フッキュウ</t>
    </rPh>
    <rPh sb="7" eb="9">
      <t>セイソウ</t>
    </rPh>
    <rPh sb="9" eb="10">
      <t>トウ</t>
    </rPh>
    <rPh sb="11" eb="13">
      <t>ショリ</t>
    </rPh>
    <rPh sb="14" eb="15">
      <t>フク</t>
    </rPh>
    <phoneticPr fontId="3"/>
  </si>
  <si>
    <t>放射後の消火薬剤の搬出及び処分までを含む</t>
    <rPh sb="0" eb="2">
      <t>ホウシャ</t>
    </rPh>
    <rPh sb="2" eb="3">
      <t>ゴ</t>
    </rPh>
    <rPh sb="4" eb="6">
      <t>ショウカ</t>
    </rPh>
    <rPh sb="6" eb="8">
      <t>ヤクザイ</t>
    </rPh>
    <rPh sb="9" eb="11">
      <t>ハンシュツ</t>
    </rPh>
    <rPh sb="11" eb="12">
      <t>オヨ</t>
    </rPh>
    <rPh sb="13" eb="15">
      <t>ショブン</t>
    </rPh>
    <rPh sb="18" eb="19">
      <t>フク</t>
    </rPh>
    <phoneticPr fontId="3"/>
  </si>
  <si>
    <t>消火器　内部点検除く</t>
    <rPh sb="0" eb="3">
      <t>ショウカキ</t>
    </rPh>
    <rPh sb="4" eb="6">
      <t>ナイブ</t>
    </rPh>
    <rPh sb="6" eb="8">
      <t>テンケン</t>
    </rPh>
    <rPh sb="8" eb="9">
      <t>ノゾ</t>
    </rPh>
    <phoneticPr fontId="3"/>
  </si>
  <si>
    <t>消火剤貯蔵容器</t>
    <rPh sb="0" eb="3">
      <t>ショウカザイ</t>
    </rPh>
    <rPh sb="3" eb="5">
      <t>チョゾウ</t>
    </rPh>
    <rPh sb="5" eb="7">
      <t>ヨウキ</t>
    </rPh>
    <phoneticPr fontId="3"/>
  </si>
  <si>
    <t>容器弁</t>
    <rPh sb="0" eb="2">
      <t>ヨウキ</t>
    </rPh>
    <rPh sb="2" eb="3">
      <t>ベン</t>
    </rPh>
    <phoneticPr fontId="3"/>
  </si>
  <si>
    <t>容器弁開放器</t>
    <rPh sb="0" eb="2">
      <t>ヨウキ</t>
    </rPh>
    <rPh sb="2" eb="3">
      <t>ベン</t>
    </rPh>
    <rPh sb="3" eb="5">
      <t>カイホウ</t>
    </rPh>
    <rPh sb="5" eb="6">
      <t>ウツワ</t>
    </rPh>
    <phoneticPr fontId="3"/>
  </si>
  <si>
    <t>集合管</t>
    <rPh sb="0" eb="3">
      <t>シュウゴウカン</t>
    </rPh>
    <phoneticPr fontId="3"/>
  </si>
  <si>
    <t>連結管</t>
    <rPh sb="0" eb="3">
      <t>レンケツカン</t>
    </rPh>
    <phoneticPr fontId="3"/>
  </si>
  <si>
    <t>消火剤量の確認はこの歩掛りに含む</t>
    <rPh sb="0" eb="3">
      <t>ショウカザイ</t>
    </rPh>
    <rPh sb="3" eb="4">
      <t>リョウ</t>
    </rPh>
    <rPh sb="5" eb="7">
      <t>カクニン</t>
    </rPh>
    <rPh sb="10" eb="11">
      <t>ブ</t>
    </rPh>
    <rPh sb="11" eb="12">
      <t>カカリ</t>
    </rPh>
    <rPh sb="14" eb="15">
      <t>フク</t>
    </rPh>
    <phoneticPr fontId="3"/>
  </si>
  <si>
    <t>ただし、容器弁開放器の点検は歩掛りに含まない</t>
    <rPh sb="4" eb="6">
      <t>ヨウキ</t>
    </rPh>
    <rPh sb="6" eb="7">
      <t>ベン</t>
    </rPh>
    <rPh sb="7" eb="10">
      <t>カイホウキ</t>
    </rPh>
    <rPh sb="11" eb="13">
      <t>テンケン</t>
    </rPh>
    <rPh sb="14" eb="15">
      <t>ブ</t>
    </rPh>
    <rPh sb="15" eb="16">
      <t>カカリ</t>
    </rPh>
    <rPh sb="18" eb="19">
      <t>フク</t>
    </rPh>
    <phoneticPr fontId="3"/>
  </si>
  <si>
    <t>以下の機器等で構成される</t>
    <rPh sb="0" eb="2">
      <t>イカ</t>
    </rPh>
    <rPh sb="3" eb="5">
      <t>キキ</t>
    </rPh>
    <rPh sb="5" eb="6">
      <t>トウ</t>
    </rPh>
    <rPh sb="7" eb="9">
      <t>コウセイ</t>
    </rPh>
    <phoneticPr fontId="3"/>
  </si>
  <si>
    <t>盤内に音声機能が組み込まれている場合</t>
    <rPh sb="0" eb="1">
      <t>バン</t>
    </rPh>
    <rPh sb="1" eb="2">
      <t>ナイ</t>
    </rPh>
    <rPh sb="3" eb="5">
      <t>オンセイ</t>
    </rPh>
    <rPh sb="5" eb="7">
      <t>キノウ</t>
    </rPh>
    <rPh sb="8" eb="9">
      <t>ク</t>
    </rPh>
    <rPh sb="10" eb="11">
      <t>コ</t>
    </rPh>
    <rPh sb="16" eb="18">
      <t>バアイ</t>
    </rPh>
    <phoneticPr fontId="3"/>
  </si>
  <si>
    <t>→音声盤を加算する</t>
    <rPh sb="1" eb="3">
      <t>オンセイ</t>
    </rPh>
    <rPh sb="3" eb="4">
      <t>バン</t>
    </rPh>
    <rPh sb="5" eb="7">
      <t>カサン</t>
    </rPh>
    <phoneticPr fontId="3"/>
  </si>
  <si>
    <t>蓄電池設備内蔵の場合</t>
    <rPh sb="0" eb="3">
      <t>チクデンチ</t>
    </rPh>
    <rPh sb="3" eb="5">
      <t>セツビ</t>
    </rPh>
    <rPh sb="5" eb="7">
      <t>ナイゾウ</t>
    </rPh>
    <rPh sb="8" eb="10">
      <t>バアイ</t>
    </rPh>
    <phoneticPr fontId="3"/>
  </si>
  <si>
    <t>→電源装置を加算する</t>
    <rPh sb="1" eb="3">
      <t>デンゲン</t>
    </rPh>
    <rPh sb="3" eb="5">
      <t>ソウチ</t>
    </rPh>
    <rPh sb="6" eb="8">
      <t>カサン</t>
    </rPh>
    <phoneticPr fontId="3"/>
  </si>
  <si>
    <t>自動火災報知設備等との互いの関連を制御するための盤</t>
    <rPh sb="0" eb="2">
      <t>ジドウ</t>
    </rPh>
    <rPh sb="2" eb="4">
      <t>カサイ</t>
    </rPh>
    <rPh sb="4" eb="6">
      <t>ホウチ</t>
    </rPh>
    <rPh sb="6" eb="8">
      <t>セツビ</t>
    </rPh>
    <rPh sb="8" eb="9">
      <t>トウ</t>
    </rPh>
    <rPh sb="11" eb="12">
      <t>タガ</t>
    </rPh>
    <rPh sb="14" eb="16">
      <t>カンレン</t>
    </rPh>
    <rPh sb="17" eb="19">
      <t>セイギョ</t>
    </rPh>
    <rPh sb="24" eb="25">
      <t>バン</t>
    </rPh>
    <phoneticPr fontId="3"/>
  </si>
  <si>
    <t>常時人がいて、管理、監視できる場所に設ける</t>
    <rPh sb="0" eb="2">
      <t>ジョウジ</t>
    </rPh>
    <rPh sb="2" eb="3">
      <t>ヒト</t>
    </rPh>
    <rPh sb="7" eb="9">
      <t>カンリ</t>
    </rPh>
    <rPh sb="10" eb="12">
      <t>カンシ</t>
    </rPh>
    <rPh sb="15" eb="17">
      <t>バショ</t>
    </rPh>
    <rPh sb="18" eb="19">
      <t>モウ</t>
    </rPh>
    <phoneticPr fontId="3"/>
  </si>
  <si>
    <t>音響警報装置の起動</t>
    <rPh sb="0" eb="2">
      <t>オンキョウ</t>
    </rPh>
    <rPh sb="2" eb="4">
      <t>ケイホウ</t>
    </rPh>
    <rPh sb="4" eb="6">
      <t>ソウチ</t>
    </rPh>
    <rPh sb="7" eb="9">
      <t>キドウ</t>
    </rPh>
    <phoneticPr fontId="3"/>
  </si>
  <si>
    <t>放出等の表示</t>
    <rPh sb="0" eb="2">
      <t>ホウシュツ</t>
    </rPh>
    <rPh sb="2" eb="3">
      <t>トウ</t>
    </rPh>
    <rPh sb="4" eb="6">
      <t>ヒョウジ</t>
    </rPh>
    <phoneticPr fontId="3"/>
  </si>
  <si>
    <t>警報等</t>
    <rPh sb="0" eb="2">
      <t>ケイホウ</t>
    </rPh>
    <rPh sb="2" eb="3">
      <t>トウ</t>
    </rPh>
    <phoneticPr fontId="3"/>
  </si>
  <si>
    <t>放出表示灯箱</t>
    <rPh sb="0" eb="2">
      <t>ホウシュツ</t>
    </rPh>
    <rPh sb="2" eb="5">
      <t>ヒョウジトウ</t>
    </rPh>
    <rPh sb="5" eb="6">
      <t>バコ</t>
    </rPh>
    <phoneticPr fontId="3"/>
  </si>
  <si>
    <t>＝放出表示灯</t>
    <rPh sb="1" eb="3">
      <t>ホウシュツ</t>
    </rPh>
    <rPh sb="3" eb="6">
      <t>ヒョウジトウ</t>
    </rPh>
    <phoneticPr fontId="3"/>
  </si>
  <si>
    <t>放出試験</t>
    <rPh sb="0" eb="2">
      <t>ホウシュツ</t>
    </rPh>
    <rPh sb="2" eb="4">
      <t>シケン</t>
    </rPh>
    <phoneticPr fontId="3"/>
  </si>
  <si>
    <t>試験の準備及び事後処理復旧を含む</t>
    <rPh sb="0" eb="2">
      <t>シケン</t>
    </rPh>
    <rPh sb="3" eb="5">
      <t>ジュンビ</t>
    </rPh>
    <rPh sb="5" eb="6">
      <t>オヨ</t>
    </rPh>
    <rPh sb="7" eb="9">
      <t>ジゴ</t>
    </rPh>
    <rPh sb="9" eb="11">
      <t>ショリ</t>
    </rPh>
    <rPh sb="11" eb="13">
      <t>フッキュウ</t>
    </rPh>
    <rPh sb="14" eb="15">
      <t>フク</t>
    </rPh>
    <phoneticPr fontId="3"/>
  </si>
  <si>
    <t>※放出の消火薬剤は含まない</t>
    <rPh sb="1" eb="3">
      <t>ホウシュツ</t>
    </rPh>
    <rPh sb="4" eb="6">
      <t>ショウカ</t>
    </rPh>
    <rPh sb="6" eb="8">
      <t>ヤクザイ</t>
    </rPh>
    <rPh sb="9" eb="10">
      <t>フク</t>
    </rPh>
    <phoneticPr fontId="3"/>
  </si>
  <si>
    <t>容器搬入</t>
    <rPh sb="0" eb="2">
      <t>ヨウキ</t>
    </rPh>
    <rPh sb="2" eb="4">
      <t>ハンニュウ</t>
    </rPh>
    <phoneticPr fontId="3"/>
  </si>
  <si>
    <t>放出試験において、実装の消火剤を放出した場合の</t>
    <rPh sb="0" eb="2">
      <t>ホウシュツ</t>
    </rPh>
    <rPh sb="2" eb="4">
      <t>シケン</t>
    </rPh>
    <rPh sb="9" eb="11">
      <t>ジッソウ</t>
    </rPh>
    <rPh sb="12" eb="15">
      <t>ショウカザイ</t>
    </rPh>
    <rPh sb="16" eb="18">
      <t>ホウシュツ</t>
    </rPh>
    <rPh sb="20" eb="22">
      <t>バアイ</t>
    </rPh>
    <phoneticPr fontId="3"/>
  </si>
  <si>
    <t>消火剤貯蔵容器の取外し・取付復旧に要する歩掛り</t>
    <rPh sb="0" eb="3">
      <t>ショウカザイ</t>
    </rPh>
    <rPh sb="3" eb="5">
      <t>チョゾウ</t>
    </rPh>
    <rPh sb="5" eb="7">
      <t>ヨウキ</t>
    </rPh>
    <rPh sb="8" eb="9">
      <t>ト</t>
    </rPh>
    <rPh sb="9" eb="10">
      <t>ハズ</t>
    </rPh>
    <rPh sb="12" eb="14">
      <t>トリツケ</t>
    </rPh>
    <rPh sb="14" eb="16">
      <t>フッキュウ</t>
    </rPh>
    <rPh sb="17" eb="18">
      <t>ヨウ</t>
    </rPh>
    <rPh sb="20" eb="21">
      <t>ブ</t>
    </rPh>
    <rPh sb="21" eb="22">
      <t>カカリ</t>
    </rPh>
    <phoneticPr fontId="3"/>
  </si>
  <si>
    <t>受信機に内蔵される蓄電池の予備電源である</t>
    <rPh sb="0" eb="3">
      <t>ジュシンキ</t>
    </rPh>
    <rPh sb="4" eb="6">
      <t>ナイゾウ</t>
    </rPh>
    <rPh sb="9" eb="12">
      <t>チクデンチ</t>
    </rPh>
    <rPh sb="13" eb="15">
      <t>ヨビ</t>
    </rPh>
    <rPh sb="15" eb="17">
      <t>デンゲン</t>
    </rPh>
    <phoneticPr fontId="3"/>
  </si>
  <si>
    <t>一般的な受信機の電源は、交流電源の常用電源と</t>
    <rPh sb="0" eb="3">
      <t>イッパンテキ</t>
    </rPh>
    <rPh sb="4" eb="7">
      <t>ジュシンキ</t>
    </rPh>
    <rPh sb="8" eb="10">
      <t>デンゲン</t>
    </rPh>
    <rPh sb="12" eb="14">
      <t>コウリュウ</t>
    </rPh>
    <rPh sb="14" eb="16">
      <t>デンゲン</t>
    </rPh>
    <rPh sb="17" eb="19">
      <t>ジョウヨウ</t>
    </rPh>
    <rPh sb="19" eb="21">
      <t>デンゲン</t>
    </rPh>
    <phoneticPr fontId="3"/>
  </si>
  <si>
    <t>受信機(個別)</t>
    <rPh sb="0" eb="3">
      <t>ジュシンキ</t>
    </rPh>
    <rPh sb="4" eb="6">
      <t>コベツ</t>
    </rPh>
    <phoneticPr fontId="3"/>
  </si>
  <si>
    <t>検知器の信号を１対１直接方式で行うもの</t>
    <rPh sb="0" eb="3">
      <t>ケンチキ</t>
    </rPh>
    <rPh sb="4" eb="6">
      <t>シンゴウ</t>
    </rPh>
    <rPh sb="8" eb="9">
      <t>タイ</t>
    </rPh>
    <rPh sb="10" eb="12">
      <t>チョクセツ</t>
    </rPh>
    <rPh sb="12" eb="14">
      <t>ホウシキ</t>
    </rPh>
    <rPh sb="15" eb="16">
      <t>オコナ</t>
    </rPh>
    <phoneticPr fontId="3"/>
  </si>
  <si>
    <t>受信機(多重)</t>
    <rPh sb="0" eb="3">
      <t>ジュシンキ</t>
    </rPh>
    <rPh sb="4" eb="6">
      <t>タジュウ</t>
    </rPh>
    <phoneticPr fontId="3"/>
  </si>
  <si>
    <t>検知器の信号を同一の伝送路の重々する直列伝送方式でおこなうもの</t>
    <rPh sb="0" eb="3">
      <t>ケンチキ</t>
    </rPh>
    <rPh sb="4" eb="6">
      <t>シンゴウ</t>
    </rPh>
    <rPh sb="7" eb="9">
      <t>ドウイツ</t>
    </rPh>
    <rPh sb="10" eb="13">
      <t>デンソウロ</t>
    </rPh>
    <rPh sb="14" eb="16">
      <t>ジュウジュウ</t>
    </rPh>
    <rPh sb="18" eb="20">
      <t>チョクレツ</t>
    </rPh>
    <rPh sb="20" eb="22">
      <t>デンソウ</t>
    </rPh>
    <rPh sb="22" eb="24">
      <t>ホウシキ</t>
    </rPh>
    <phoneticPr fontId="3"/>
  </si>
  <si>
    <t>検知器</t>
    <rPh sb="0" eb="3">
      <t>ケンチキ</t>
    </rPh>
    <phoneticPr fontId="3"/>
  </si>
  <si>
    <t>一般に販売されている製品は警報付きの検知である</t>
    <rPh sb="0" eb="2">
      <t>イッパン</t>
    </rPh>
    <rPh sb="3" eb="5">
      <t>ハンバイ</t>
    </rPh>
    <rPh sb="10" eb="12">
      <t>セイヒン</t>
    </rPh>
    <rPh sb="13" eb="15">
      <t>ケイホウ</t>
    </rPh>
    <rPh sb="15" eb="16">
      <t>ヅ</t>
    </rPh>
    <rPh sb="18" eb="20">
      <t>ケンチ</t>
    </rPh>
    <phoneticPr fontId="3"/>
  </si>
  <si>
    <t>非常警報設備</t>
    <rPh sb="0" eb="2">
      <t>ヒジョウ</t>
    </rPh>
    <rPh sb="2" eb="4">
      <t>ケイホウ</t>
    </rPh>
    <rPh sb="4" eb="6">
      <t>セツビ</t>
    </rPh>
    <phoneticPr fontId="3"/>
  </si>
  <si>
    <t>これらの機器は、個々に設置される場合と、</t>
    <rPh sb="4" eb="6">
      <t>キキ</t>
    </rPh>
    <rPh sb="8" eb="10">
      <t>ココ</t>
    </rPh>
    <rPh sb="11" eb="13">
      <t>セッチ</t>
    </rPh>
    <rPh sb="16" eb="18">
      <t>バアイ</t>
    </rPh>
    <phoneticPr fontId="3"/>
  </si>
  <si>
    <t>１つの箱に収めたものとがあるが、機器の集合形態に関係なく</t>
    <rPh sb="3" eb="4">
      <t>ハコ</t>
    </rPh>
    <rPh sb="5" eb="6">
      <t>オサ</t>
    </rPh>
    <rPh sb="16" eb="18">
      <t>キキ</t>
    </rPh>
    <rPh sb="19" eb="21">
      <t>シュウゴウ</t>
    </rPh>
    <rPh sb="21" eb="23">
      <t>ケイタイ</t>
    </rPh>
    <rPh sb="24" eb="26">
      <t>カンケイ</t>
    </rPh>
    <phoneticPr fontId="3"/>
  </si>
  <si>
    <t>機器単体で歩掛りを適用する</t>
    <rPh sb="0" eb="2">
      <t>キキ</t>
    </rPh>
    <rPh sb="2" eb="4">
      <t>タンタイ</t>
    </rPh>
    <rPh sb="5" eb="6">
      <t>ブ</t>
    </rPh>
    <rPh sb="6" eb="7">
      <t>カカリ</t>
    </rPh>
    <rPh sb="9" eb="11">
      <t>テキヨウ</t>
    </rPh>
    <phoneticPr fontId="3"/>
  </si>
  <si>
    <t>○○棟</t>
    <rPh sb="2" eb="3">
      <t>トウ</t>
    </rPh>
    <phoneticPr fontId="3"/>
  </si>
  <si>
    <t>△△棟</t>
    <rPh sb="2" eb="3">
      <t>トウ</t>
    </rPh>
    <phoneticPr fontId="3"/>
  </si>
  <si>
    <t>□□棟</t>
    <rPh sb="2" eb="3">
      <t>トウ</t>
    </rPh>
    <phoneticPr fontId="3"/>
  </si>
  <si>
    <t>××棟</t>
    <rPh sb="2" eb="3">
      <t>トウ</t>
    </rPh>
    <phoneticPr fontId="3"/>
  </si>
  <si>
    <t>――棟</t>
    <rPh sb="2" eb="3">
      <t>トウ</t>
    </rPh>
    <phoneticPr fontId="3"/>
  </si>
  <si>
    <t>○○市○○町</t>
    <rPh sb="2" eb="3">
      <t>シ</t>
    </rPh>
    <rPh sb="5" eb="6">
      <t>チョウ</t>
    </rPh>
    <phoneticPr fontId="3"/>
  </si>
  <si>
    <r>
      <t>　　　業務日：　</t>
    </r>
    <r>
      <rPr>
        <sz val="10"/>
        <color indexed="10"/>
        <rFont val="ＭＳ Ｐゴシック"/>
        <family val="3"/>
        <charset val="128"/>
      </rPr>
      <t>７～９</t>
    </r>
    <r>
      <rPr>
        <sz val="10"/>
        <rFont val="ＭＳ Ｐゴシック"/>
        <family val="3"/>
        <charset val="128"/>
      </rPr>
      <t>　月　　</t>
    </r>
    <r>
      <rPr>
        <sz val="10"/>
        <color indexed="10"/>
        <rFont val="ＭＳ Ｐゴシック"/>
        <family val="3"/>
        <charset val="128"/>
      </rPr>
      <t>月～金</t>
    </r>
    <r>
      <rPr>
        <sz val="10"/>
        <rFont val="ＭＳ Ｐゴシック"/>
        <family val="3"/>
        <charset val="128"/>
      </rPr>
      <t>　曜日</t>
    </r>
    <rPh sb="3" eb="5">
      <t>ギョウム</t>
    </rPh>
    <rPh sb="5" eb="6">
      <t>ビ</t>
    </rPh>
    <rPh sb="12" eb="13">
      <t>ツキ</t>
    </rPh>
    <rPh sb="15" eb="16">
      <t>ゲツ</t>
    </rPh>
    <rPh sb="17" eb="18">
      <t>キン</t>
    </rPh>
    <rPh sb="19" eb="21">
      <t>ヨウビ</t>
    </rPh>
    <phoneticPr fontId="3"/>
  </si>
  <si>
    <r>
      <t>　　　業務時間帯：　</t>
    </r>
    <r>
      <rPr>
        <sz val="10"/>
        <color indexed="10"/>
        <rFont val="ＭＳ Ｐゴシック"/>
        <family val="3"/>
        <charset val="128"/>
      </rPr>
      <t>９</t>
    </r>
    <r>
      <rPr>
        <sz val="10"/>
        <rFont val="ＭＳ Ｐゴシック"/>
        <family val="3"/>
        <charset val="128"/>
      </rPr>
      <t>　時　</t>
    </r>
    <r>
      <rPr>
        <sz val="10"/>
        <color indexed="10"/>
        <rFont val="ＭＳ Ｐゴシック"/>
        <family val="3"/>
        <charset val="128"/>
      </rPr>
      <t>００</t>
    </r>
    <r>
      <rPr>
        <sz val="10"/>
        <rFont val="ＭＳ Ｐゴシック"/>
        <family val="3"/>
        <charset val="128"/>
      </rPr>
      <t>　分　　から　　</t>
    </r>
    <r>
      <rPr>
        <sz val="10"/>
        <color indexed="10"/>
        <rFont val="ＭＳ Ｐゴシック"/>
        <family val="3"/>
        <charset val="128"/>
      </rPr>
      <t>１７</t>
    </r>
    <r>
      <rPr>
        <sz val="10"/>
        <rFont val="ＭＳ Ｐゴシック"/>
        <family val="3"/>
        <charset val="128"/>
      </rPr>
      <t>　時　</t>
    </r>
    <r>
      <rPr>
        <sz val="10"/>
        <color indexed="10"/>
        <rFont val="ＭＳ Ｐゴシック"/>
        <family val="3"/>
        <charset val="128"/>
      </rPr>
      <t>００</t>
    </r>
    <r>
      <rPr>
        <sz val="10"/>
        <rFont val="ＭＳ Ｐゴシック"/>
        <family val="3"/>
        <charset val="128"/>
      </rPr>
      <t>　分</t>
    </r>
    <rPh sb="3" eb="5">
      <t>ギョウム</t>
    </rPh>
    <rPh sb="5" eb="8">
      <t>ジカンタイ</t>
    </rPh>
    <rPh sb="12" eb="13">
      <t>ジ</t>
    </rPh>
    <rPh sb="17" eb="18">
      <t>フン</t>
    </rPh>
    <rPh sb="27" eb="28">
      <t>ジ</t>
    </rPh>
    <rPh sb="32" eb="33">
      <t>フン</t>
    </rPh>
    <phoneticPr fontId="3"/>
  </si>
  <si>
    <t>差動式分布型感知器</t>
    <rPh sb="0" eb="1">
      <t>サ</t>
    </rPh>
    <rPh sb="1" eb="2">
      <t>ドウ</t>
    </rPh>
    <rPh sb="2" eb="3">
      <t>シキ</t>
    </rPh>
    <rPh sb="3" eb="5">
      <t>ブンプ</t>
    </rPh>
    <rPh sb="5" eb="6">
      <t>ガタ</t>
    </rPh>
    <rPh sb="6" eb="9">
      <t>カンチキ</t>
    </rPh>
    <phoneticPr fontId="3"/>
  </si>
  <si>
    <t>差動式又は補償式スポット型感知器</t>
    <rPh sb="0" eb="2">
      <t>サドウ</t>
    </rPh>
    <rPh sb="2" eb="3">
      <t>シキ</t>
    </rPh>
    <rPh sb="3" eb="4">
      <t>マタ</t>
    </rPh>
    <rPh sb="5" eb="7">
      <t>ホショウ</t>
    </rPh>
    <rPh sb="7" eb="8">
      <t>シキ</t>
    </rPh>
    <rPh sb="12" eb="13">
      <t>ガタ</t>
    </rPh>
    <rPh sb="13" eb="16">
      <t>カンチキ</t>
    </rPh>
    <phoneticPr fontId="3"/>
  </si>
  <si>
    <t>差動式スポット</t>
    <rPh sb="0" eb="2">
      <t>サドウ</t>
    </rPh>
    <rPh sb="2" eb="3">
      <t>シキ</t>
    </rPh>
    <phoneticPr fontId="3"/>
  </si>
  <si>
    <r>
      <t>　　　業務日：　</t>
    </r>
    <r>
      <rPr>
        <sz val="10"/>
        <color indexed="10"/>
        <rFont val="ＭＳ Ｐゴシック"/>
        <family val="3"/>
        <charset val="128"/>
      </rPr>
      <t>１～３</t>
    </r>
    <r>
      <rPr>
        <sz val="10"/>
        <rFont val="ＭＳ Ｐゴシック"/>
        <family val="3"/>
        <charset val="128"/>
      </rPr>
      <t>　月　　</t>
    </r>
    <r>
      <rPr>
        <sz val="10"/>
        <color indexed="10"/>
        <rFont val="ＭＳ Ｐゴシック"/>
        <family val="3"/>
        <charset val="128"/>
      </rPr>
      <t>月～金</t>
    </r>
    <r>
      <rPr>
        <sz val="10"/>
        <rFont val="ＭＳ Ｐゴシック"/>
        <family val="3"/>
        <charset val="128"/>
      </rPr>
      <t>　曜日</t>
    </r>
    <rPh sb="3" eb="5">
      <t>ギョウム</t>
    </rPh>
    <rPh sb="5" eb="6">
      <t>ビ</t>
    </rPh>
    <rPh sb="12" eb="13">
      <t>ツキ</t>
    </rPh>
    <rPh sb="15" eb="16">
      <t>ガツ</t>
    </rPh>
    <rPh sb="17" eb="18">
      <t>キン</t>
    </rPh>
    <rPh sb="19" eb="21">
      <t>ヨウビ</t>
    </rPh>
    <phoneticPr fontId="3"/>
  </si>
  <si>
    <t>本館棟</t>
    <rPh sb="0" eb="2">
      <t>ホンカン</t>
    </rPh>
    <rPh sb="2" eb="3">
      <t>トウ</t>
    </rPh>
    <phoneticPr fontId="3"/>
  </si>
  <si>
    <t>車庫棟</t>
    <rPh sb="0" eb="2">
      <t>シャコ</t>
    </rPh>
    <rPh sb="2" eb="3">
      <t>トウ</t>
    </rPh>
    <phoneticPr fontId="3"/>
  </si>
  <si>
    <t>○</t>
  </si>
  <si>
    <t>○</t>
    <phoneticPr fontId="3"/>
  </si>
  <si>
    <t>交流電源</t>
    <rPh sb="0" eb="2">
      <t>コウリュウ</t>
    </rPh>
    <rPh sb="2" eb="4">
      <t>デンゲン</t>
    </rPh>
    <phoneticPr fontId="3"/>
  </si>
  <si>
    <t>C</t>
    <phoneticPr fontId="3"/>
  </si>
  <si>
    <t>D</t>
    <phoneticPr fontId="3"/>
  </si>
  <si>
    <t>E</t>
    <phoneticPr fontId="3"/>
  </si>
  <si>
    <t>ポンプ</t>
    <phoneticPr fontId="3"/>
  </si>
  <si>
    <t>ホース</t>
    <phoneticPr fontId="3"/>
  </si>
  <si>
    <t>ノズル</t>
    <phoneticPr fontId="3"/>
  </si>
  <si>
    <t>セット</t>
    <phoneticPr fontId="3"/>
  </si>
  <si>
    <t>簡易はしご…共同住宅の各住戸毎に設置されている簡易なはしご</t>
    <rPh sb="0" eb="2">
      <t>カンイ</t>
    </rPh>
    <rPh sb="6" eb="8">
      <t>キョウドウ</t>
    </rPh>
    <rPh sb="8" eb="10">
      <t>ジュウタク</t>
    </rPh>
    <rPh sb="11" eb="12">
      <t>カク</t>
    </rPh>
    <rPh sb="12" eb="14">
      <t>ジュウコ</t>
    </rPh>
    <rPh sb="14" eb="15">
      <t>ゴト</t>
    </rPh>
    <rPh sb="16" eb="18">
      <t>セッチ</t>
    </rPh>
    <rPh sb="23" eb="25">
      <t>カンイ</t>
    </rPh>
    <phoneticPr fontId="3"/>
  </si>
  <si>
    <t>遠隔操作器</t>
    <rPh sb="0" eb="2">
      <t>エンカク</t>
    </rPh>
    <rPh sb="2" eb="4">
      <t>ソウサ</t>
    </rPh>
    <rPh sb="4" eb="5">
      <t>キ</t>
    </rPh>
    <phoneticPr fontId="3"/>
  </si>
  <si>
    <t>数量</t>
    <rPh sb="0" eb="2">
      <t>スウリョウ</t>
    </rPh>
    <phoneticPr fontId="3"/>
  </si>
  <si>
    <t>流水検知装置</t>
    <rPh sb="0" eb="2">
      <t>リュウスイ</t>
    </rPh>
    <rPh sb="2" eb="4">
      <t>ケンチ</t>
    </rPh>
    <rPh sb="4" eb="6">
      <t>ソウチ</t>
    </rPh>
    <phoneticPr fontId="3"/>
  </si>
  <si>
    <t>送水口</t>
    <rPh sb="0" eb="2">
      <t>ソウスイ</t>
    </rPh>
    <rPh sb="2" eb="3">
      <t>コウ</t>
    </rPh>
    <phoneticPr fontId="3"/>
  </si>
  <si>
    <t>圧力スイッチ</t>
    <rPh sb="0" eb="2">
      <t>アツリョク</t>
    </rPh>
    <phoneticPr fontId="3"/>
  </si>
  <si>
    <t>一斉開放弁</t>
    <rPh sb="0" eb="2">
      <t>イッセイ</t>
    </rPh>
    <rPh sb="2" eb="4">
      <t>カイホウ</t>
    </rPh>
    <rPh sb="4" eb="5">
      <t>ベン</t>
    </rPh>
    <phoneticPr fontId="3"/>
  </si>
  <si>
    <t>一次圧調整弁</t>
    <rPh sb="0" eb="2">
      <t>イチジ</t>
    </rPh>
    <rPh sb="2" eb="3">
      <t>アツ</t>
    </rPh>
    <rPh sb="3" eb="6">
      <t>チョウセイベン</t>
    </rPh>
    <phoneticPr fontId="3"/>
  </si>
  <si>
    <t>補助散水栓</t>
    <rPh sb="0" eb="2">
      <t>ホジョ</t>
    </rPh>
    <rPh sb="2" eb="5">
      <t>サンスイセン</t>
    </rPh>
    <phoneticPr fontId="3"/>
  </si>
  <si>
    <t>手動開放弁</t>
    <rPh sb="0" eb="2">
      <t>シュドウ</t>
    </rPh>
    <rPh sb="2" eb="4">
      <t>カイホウ</t>
    </rPh>
    <rPh sb="4" eb="5">
      <t>ベン</t>
    </rPh>
    <phoneticPr fontId="3"/>
  </si>
  <si>
    <t>末端試験弁</t>
    <rPh sb="0" eb="2">
      <t>マッタン</t>
    </rPh>
    <rPh sb="2" eb="4">
      <t>シケン</t>
    </rPh>
    <rPh sb="4" eb="5">
      <t>ベン</t>
    </rPh>
    <phoneticPr fontId="3"/>
  </si>
  <si>
    <t>コンプレッサ、制御盤、現地操作盤、感知器、電磁弁等</t>
    <rPh sb="7" eb="10">
      <t>セイギョバン</t>
    </rPh>
    <rPh sb="11" eb="13">
      <t>ゲンチ</t>
    </rPh>
    <rPh sb="13" eb="16">
      <t>ソウサバン</t>
    </rPh>
    <rPh sb="17" eb="20">
      <t>カンチキ</t>
    </rPh>
    <rPh sb="21" eb="24">
      <t>デンジベン</t>
    </rPh>
    <rPh sb="24" eb="25">
      <t>トウ</t>
    </rPh>
    <phoneticPr fontId="3"/>
  </si>
  <si>
    <t>連動又は放水試験</t>
    <rPh sb="0" eb="2">
      <t>レンドウ</t>
    </rPh>
    <rPh sb="2" eb="3">
      <t>マタ</t>
    </rPh>
    <rPh sb="4" eb="6">
      <t>ホウスイ</t>
    </rPh>
    <rPh sb="6" eb="8">
      <t>シケン</t>
    </rPh>
    <phoneticPr fontId="3"/>
  </si>
  <si>
    <t>泡消火薬剤貯蔵槽（操作部を含む）</t>
    <rPh sb="0" eb="1">
      <t>アワ</t>
    </rPh>
    <rPh sb="1" eb="3">
      <t>ショウカ</t>
    </rPh>
    <rPh sb="3" eb="5">
      <t>ヤクザイ</t>
    </rPh>
    <rPh sb="5" eb="7">
      <t>チョゾウ</t>
    </rPh>
    <rPh sb="7" eb="8">
      <t>ソウ</t>
    </rPh>
    <rPh sb="9" eb="12">
      <t>ソウサブ</t>
    </rPh>
    <rPh sb="13" eb="14">
      <t>フク</t>
    </rPh>
    <phoneticPr fontId="3"/>
  </si>
  <si>
    <t>泡消火薬剤混合装置</t>
    <rPh sb="0" eb="1">
      <t>アワ</t>
    </rPh>
    <rPh sb="1" eb="3">
      <t>ショウカ</t>
    </rPh>
    <rPh sb="3" eb="5">
      <t>ヤクザイ</t>
    </rPh>
    <rPh sb="5" eb="7">
      <t>コンゴウ</t>
    </rPh>
    <rPh sb="7" eb="9">
      <t>ソウチ</t>
    </rPh>
    <phoneticPr fontId="3"/>
  </si>
  <si>
    <t>発泡試験</t>
    <rPh sb="0" eb="2">
      <t>ハッポウ</t>
    </rPh>
    <rPh sb="2" eb="4">
      <t>シケン</t>
    </rPh>
    <phoneticPr fontId="3"/>
  </si>
  <si>
    <t>廃液処理</t>
    <rPh sb="0" eb="2">
      <t>ハイエキ</t>
    </rPh>
    <rPh sb="2" eb="4">
      <t>ショリ</t>
    </rPh>
    <phoneticPr fontId="3"/>
  </si>
  <si>
    <t>消火剤貯蔵容器（二酸化炭素、窒素ガス、IG541、IG55）</t>
    <rPh sb="0" eb="2">
      <t>ショウカ</t>
    </rPh>
    <rPh sb="2" eb="3">
      <t>ザイ</t>
    </rPh>
    <rPh sb="3" eb="5">
      <t>チョゾウ</t>
    </rPh>
    <rPh sb="5" eb="7">
      <t>ヨウキ</t>
    </rPh>
    <rPh sb="8" eb="11">
      <t>ニサンカ</t>
    </rPh>
    <rPh sb="11" eb="13">
      <t>タンソ</t>
    </rPh>
    <rPh sb="14" eb="16">
      <t>チッソ</t>
    </rPh>
    <phoneticPr fontId="3"/>
  </si>
  <si>
    <t>起動用ガス容器</t>
    <rPh sb="0" eb="3">
      <t>キドウヨウ</t>
    </rPh>
    <rPh sb="5" eb="7">
      <t>ヨウキ</t>
    </rPh>
    <phoneticPr fontId="3"/>
  </si>
  <si>
    <t>起動用操作箱</t>
    <rPh sb="0" eb="3">
      <t>キドウヨウ</t>
    </rPh>
    <rPh sb="3" eb="5">
      <t>ソウサ</t>
    </rPh>
    <rPh sb="5" eb="6">
      <t>ハコ</t>
    </rPh>
    <phoneticPr fontId="3"/>
  </si>
  <si>
    <t>継電器盤</t>
    <rPh sb="0" eb="3">
      <t>ケイデンキ</t>
    </rPh>
    <rPh sb="3" eb="4">
      <t>バン</t>
    </rPh>
    <phoneticPr fontId="3"/>
  </si>
  <si>
    <t>音声盤</t>
    <rPh sb="0" eb="2">
      <t>オンセイ</t>
    </rPh>
    <rPh sb="2" eb="3">
      <t>バン</t>
    </rPh>
    <phoneticPr fontId="3"/>
  </si>
  <si>
    <t>電源装置</t>
    <rPh sb="0" eb="2">
      <t>デンゲン</t>
    </rPh>
    <rPh sb="2" eb="4">
      <t>ソウチ</t>
    </rPh>
    <phoneticPr fontId="3"/>
  </si>
  <si>
    <t>放出表示灯箱</t>
    <rPh sb="0" eb="2">
      <t>ホウシュツ</t>
    </rPh>
    <rPh sb="2" eb="4">
      <t>ヒョウジ</t>
    </rPh>
    <rPh sb="4" eb="5">
      <t>トウ</t>
    </rPh>
    <rPh sb="5" eb="6">
      <t>ハコ</t>
    </rPh>
    <phoneticPr fontId="3"/>
  </si>
  <si>
    <t>選択弁</t>
    <rPh sb="0" eb="2">
      <t>センタク</t>
    </rPh>
    <rPh sb="2" eb="3">
      <t>ベン</t>
    </rPh>
    <phoneticPr fontId="3"/>
  </si>
  <si>
    <t>作動試験</t>
    <rPh sb="0" eb="2">
      <t>サドウ</t>
    </rPh>
    <rPh sb="2" eb="4">
      <t>シケン</t>
    </rPh>
    <phoneticPr fontId="3"/>
  </si>
  <si>
    <t>放出試験（窒素ガス、空気）</t>
    <rPh sb="0" eb="2">
      <t>ホウシュツ</t>
    </rPh>
    <rPh sb="2" eb="4">
      <t>シケン</t>
    </rPh>
    <rPh sb="5" eb="7">
      <t>チッソ</t>
    </rPh>
    <rPh sb="10" eb="12">
      <t>クウキ</t>
    </rPh>
    <phoneticPr fontId="3"/>
  </si>
  <si>
    <t>容器搬入（窒素ガス、空気）</t>
    <rPh sb="0" eb="2">
      <t>ヨウキ</t>
    </rPh>
    <rPh sb="2" eb="4">
      <t>ハンニュウ</t>
    </rPh>
    <rPh sb="5" eb="7">
      <t>チッソ</t>
    </rPh>
    <rPh sb="10" eb="12">
      <t>クウキ</t>
    </rPh>
    <phoneticPr fontId="3"/>
  </si>
  <si>
    <t>消化剤貯蔵容器（ハロン1301、HFC227ea、HFC23）</t>
    <rPh sb="0" eb="3">
      <t>ショウカザイ</t>
    </rPh>
    <rPh sb="3" eb="5">
      <t>チョゾウ</t>
    </rPh>
    <rPh sb="5" eb="7">
      <t>ヨウキ</t>
    </rPh>
    <phoneticPr fontId="3"/>
  </si>
  <si>
    <t>起動用操作箱</t>
    <rPh sb="0" eb="3">
      <t>キドウヨウ</t>
    </rPh>
    <rPh sb="3" eb="5">
      <t>ソウサ</t>
    </rPh>
    <rPh sb="5" eb="6">
      <t>バコ</t>
    </rPh>
    <phoneticPr fontId="3"/>
  </si>
  <si>
    <t>放出表示灯箱</t>
    <rPh sb="0" eb="2">
      <t>ホウシュツ</t>
    </rPh>
    <rPh sb="2" eb="5">
      <t>ヒョウジトウ</t>
    </rPh>
    <rPh sb="5" eb="6">
      <t>ハコ</t>
    </rPh>
    <phoneticPr fontId="3"/>
  </si>
  <si>
    <t>電源</t>
    <rPh sb="0" eb="2">
      <t>デンゲン</t>
    </rPh>
    <phoneticPr fontId="3"/>
  </si>
  <si>
    <t>漏電流検出状況及び音響装置</t>
    <rPh sb="0" eb="2">
      <t>ロウデン</t>
    </rPh>
    <rPh sb="2" eb="3">
      <t>リュウ</t>
    </rPh>
    <rPh sb="3" eb="5">
      <t>ケンシュツ</t>
    </rPh>
    <rPh sb="5" eb="7">
      <t>ジョウキョウ</t>
    </rPh>
    <rPh sb="7" eb="8">
      <t>オヨ</t>
    </rPh>
    <rPh sb="9" eb="11">
      <t>オンキョウ</t>
    </rPh>
    <rPh sb="11" eb="13">
      <t>ソウチ</t>
    </rPh>
    <phoneticPr fontId="3"/>
  </si>
  <si>
    <t>粉末タンク（操作部を含む）</t>
    <rPh sb="0" eb="2">
      <t>フンマツ</t>
    </rPh>
    <rPh sb="6" eb="9">
      <t>ソウサブ</t>
    </rPh>
    <rPh sb="10" eb="11">
      <t>フク</t>
    </rPh>
    <phoneticPr fontId="3"/>
  </si>
  <si>
    <t>加圧用窒素容器</t>
    <rPh sb="0" eb="2">
      <t>カアツ</t>
    </rPh>
    <rPh sb="2" eb="3">
      <t>ヨウ</t>
    </rPh>
    <rPh sb="3" eb="5">
      <t>チッソ</t>
    </rPh>
    <rPh sb="5" eb="7">
      <t>ヨウキ</t>
    </rPh>
    <phoneticPr fontId="3"/>
  </si>
  <si>
    <t>薬剤点検</t>
    <rPh sb="0" eb="2">
      <t>ヤクザイ</t>
    </rPh>
    <rPh sb="2" eb="4">
      <t>テンケン</t>
    </rPh>
    <phoneticPr fontId="3"/>
  </si>
  <si>
    <t>ポンプ作動試験</t>
    <rPh sb="3" eb="5">
      <t>サドウ</t>
    </rPh>
    <rPh sb="5" eb="7">
      <t>シケン</t>
    </rPh>
    <phoneticPr fontId="3"/>
  </si>
  <si>
    <t>水源及び給水装置</t>
    <rPh sb="0" eb="2">
      <t>スイゲン</t>
    </rPh>
    <rPh sb="2" eb="3">
      <t>オヨ</t>
    </rPh>
    <rPh sb="4" eb="6">
      <t>キュウスイ</t>
    </rPh>
    <rPh sb="6" eb="8">
      <t>ソウチ</t>
    </rPh>
    <phoneticPr fontId="3"/>
  </si>
  <si>
    <t>車台又は搬送装置</t>
    <rPh sb="0" eb="2">
      <t>シャダイ</t>
    </rPh>
    <rPh sb="2" eb="3">
      <t>マタ</t>
    </rPh>
    <rPh sb="4" eb="6">
      <t>ハンソウ</t>
    </rPh>
    <rPh sb="6" eb="8">
      <t>ソウチ</t>
    </rPh>
    <phoneticPr fontId="3"/>
  </si>
  <si>
    <t>内燃機関</t>
    <rPh sb="0" eb="2">
      <t>ナイネン</t>
    </rPh>
    <rPh sb="2" eb="4">
      <t>キカン</t>
    </rPh>
    <phoneticPr fontId="3"/>
  </si>
  <si>
    <t>付属品</t>
    <rPh sb="0" eb="3">
      <t>フゾクヒン</t>
    </rPh>
    <phoneticPr fontId="3"/>
  </si>
  <si>
    <t>放水走行試験</t>
    <rPh sb="0" eb="2">
      <t>ホウスイ</t>
    </rPh>
    <rPh sb="2" eb="4">
      <t>ソウコウ</t>
    </rPh>
    <rPh sb="4" eb="6">
      <t>シケン</t>
    </rPh>
    <phoneticPr fontId="3"/>
  </si>
  <si>
    <t>誘導灯</t>
    <rPh sb="0" eb="3">
      <t>ユウドウトウ</t>
    </rPh>
    <phoneticPr fontId="3"/>
  </si>
  <si>
    <t>誘導標識</t>
    <rPh sb="0" eb="2">
      <t>ユウドウ</t>
    </rPh>
    <rPh sb="2" eb="4">
      <t>ヒョウシキ</t>
    </rPh>
    <phoneticPr fontId="3"/>
  </si>
  <si>
    <t>緩降機</t>
    <rPh sb="0" eb="1">
      <t>ユル</t>
    </rPh>
    <rPh sb="1" eb="2">
      <t>オ</t>
    </rPh>
    <rPh sb="2" eb="3">
      <t>キ</t>
    </rPh>
    <phoneticPr fontId="3"/>
  </si>
  <si>
    <t>採水口</t>
    <rPh sb="0" eb="2">
      <t>サイスイ</t>
    </rPh>
    <rPh sb="2" eb="3">
      <t>グチ</t>
    </rPh>
    <phoneticPr fontId="3"/>
  </si>
  <si>
    <t>標識</t>
    <rPh sb="0" eb="2">
      <t>ヒョウシキ</t>
    </rPh>
    <phoneticPr fontId="3"/>
  </si>
  <si>
    <t>開閉弁</t>
    <rPh sb="0" eb="3">
      <t>カイヘイベン</t>
    </rPh>
    <phoneticPr fontId="3"/>
  </si>
  <si>
    <t>組</t>
    <rPh sb="0" eb="1">
      <t>クミ</t>
    </rPh>
    <phoneticPr fontId="3"/>
  </si>
  <si>
    <t>面</t>
    <rPh sb="0" eb="1">
      <t>メン</t>
    </rPh>
    <phoneticPr fontId="3"/>
  </si>
  <si>
    <t>個</t>
    <rPh sb="0" eb="1">
      <t>コ</t>
    </rPh>
    <phoneticPr fontId="3"/>
  </si>
  <si>
    <t>灯</t>
    <rPh sb="0" eb="1">
      <t>トウ</t>
    </rPh>
    <phoneticPr fontId="3"/>
  </si>
  <si>
    <t>箇所</t>
    <rPh sb="0" eb="2">
      <t>カショ</t>
    </rPh>
    <phoneticPr fontId="3"/>
  </si>
  <si>
    <t>基</t>
    <rPh sb="0" eb="1">
      <t>キ</t>
    </rPh>
    <phoneticPr fontId="3"/>
  </si>
  <si>
    <t>台</t>
    <rPh sb="0" eb="1">
      <t>ダイ</t>
    </rPh>
    <phoneticPr fontId="3"/>
  </si>
  <si>
    <t>枚</t>
    <rPh sb="0" eb="1">
      <t>マイ</t>
    </rPh>
    <phoneticPr fontId="3"/>
  </si>
  <si>
    <t>防火戸　引戸式ウエイト閉鎖型　煙連動</t>
    <rPh sb="0" eb="3">
      <t>ボウカド</t>
    </rPh>
    <rPh sb="4" eb="5">
      <t>ヒ</t>
    </rPh>
    <rPh sb="5" eb="6">
      <t>ド</t>
    </rPh>
    <rPh sb="6" eb="7">
      <t>シキ</t>
    </rPh>
    <rPh sb="11" eb="13">
      <t>ヘイサ</t>
    </rPh>
    <rPh sb="13" eb="14">
      <t>ガタ</t>
    </rPh>
    <rPh sb="15" eb="16">
      <t>ケムリ</t>
    </rPh>
    <rPh sb="16" eb="18">
      <t>レンドウ</t>
    </rPh>
    <phoneticPr fontId="3"/>
  </si>
  <si>
    <t>防火戸　引戸式ウエイト閉鎖型　煙連動なし</t>
    <rPh sb="0" eb="3">
      <t>ボウカド</t>
    </rPh>
    <rPh sb="4" eb="5">
      <t>ヒ</t>
    </rPh>
    <rPh sb="5" eb="6">
      <t>ド</t>
    </rPh>
    <rPh sb="6" eb="7">
      <t>シキ</t>
    </rPh>
    <rPh sb="11" eb="13">
      <t>ヘイサ</t>
    </rPh>
    <rPh sb="13" eb="14">
      <t>ガタ</t>
    </rPh>
    <rPh sb="15" eb="16">
      <t>ケムリ</t>
    </rPh>
    <rPh sb="16" eb="18">
      <t>レンドウ</t>
    </rPh>
    <phoneticPr fontId="3"/>
  </si>
  <si>
    <t>防火戸　引戸式たたみ型　煙連動</t>
    <rPh sb="0" eb="3">
      <t>ボウカド</t>
    </rPh>
    <rPh sb="4" eb="5">
      <t>ヒ</t>
    </rPh>
    <rPh sb="5" eb="6">
      <t>ト</t>
    </rPh>
    <rPh sb="6" eb="7">
      <t>シキ</t>
    </rPh>
    <rPh sb="10" eb="11">
      <t>カタ</t>
    </rPh>
    <rPh sb="12" eb="13">
      <t>ケムリ</t>
    </rPh>
    <rPh sb="13" eb="15">
      <t>レンドウ</t>
    </rPh>
    <phoneticPr fontId="3"/>
  </si>
  <si>
    <t>防火戸　引戸式たたみ型　煙連動なし</t>
    <rPh sb="0" eb="3">
      <t>ボウカド</t>
    </rPh>
    <rPh sb="4" eb="5">
      <t>ヒ</t>
    </rPh>
    <rPh sb="5" eb="6">
      <t>ト</t>
    </rPh>
    <rPh sb="6" eb="7">
      <t>シキ</t>
    </rPh>
    <rPh sb="10" eb="11">
      <t>カタ</t>
    </rPh>
    <rPh sb="12" eb="13">
      <t>ケムリ</t>
    </rPh>
    <rPh sb="13" eb="15">
      <t>レンドウ</t>
    </rPh>
    <phoneticPr fontId="3"/>
  </si>
  <si>
    <t>電動式シャッター　煙連動なし</t>
    <rPh sb="0" eb="3">
      <t>デンドウシキ</t>
    </rPh>
    <rPh sb="9" eb="10">
      <t>ケムリ</t>
    </rPh>
    <rPh sb="10" eb="12">
      <t>レンドウ</t>
    </rPh>
    <phoneticPr fontId="3"/>
  </si>
  <si>
    <t>連</t>
    <rPh sb="0" eb="1">
      <t>レン</t>
    </rPh>
    <phoneticPr fontId="3"/>
  </si>
  <si>
    <t>ハッチ　手動式</t>
    <rPh sb="4" eb="7">
      <t>シュドウシキ</t>
    </rPh>
    <phoneticPr fontId="3"/>
  </si>
  <si>
    <t>A</t>
    <phoneticPr fontId="3"/>
  </si>
  <si>
    <t>B</t>
    <phoneticPr fontId="3"/>
  </si>
  <si>
    <t>ヘッド</t>
    <phoneticPr fontId="3"/>
  </si>
  <si>
    <t>ヘッド</t>
    <phoneticPr fontId="3"/>
  </si>
  <si>
    <t>ホースリール</t>
    <phoneticPr fontId="3"/>
  </si>
  <si>
    <t>ホースリール</t>
    <phoneticPr fontId="3"/>
  </si>
  <si>
    <t>ポンプ</t>
    <phoneticPr fontId="3"/>
  </si>
  <si>
    <t>ｍ</t>
    <phoneticPr fontId="3"/>
  </si>
  <si>
    <t>放水用器具格納箱</t>
    <rPh sb="0" eb="3">
      <t>ホウスイヨウ</t>
    </rPh>
    <rPh sb="3" eb="5">
      <t>キグ</t>
    </rPh>
    <rPh sb="5" eb="7">
      <t>カクノウ</t>
    </rPh>
    <rPh sb="7" eb="8">
      <t>ハコ</t>
    </rPh>
    <phoneticPr fontId="3"/>
  </si>
  <si>
    <t>送水口</t>
    <rPh sb="0" eb="2">
      <t>ソウスイ</t>
    </rPh>
    <rPh sb="2" eb="3">
      <t>クチ</t>
    </rPh>
    <phoneticPr fontId="3"/>
  </si>
  <si>
    <t>放水口</t>
    <rPh sb="0" eb="2">
      <t>ホウスイ</t>
    </rPh>
    <rPh sb="2" eb="3">
      <t>クチ</t>
    </rPh>
    <phoneticPr fontId="3"/>
  </si>
  <si>
    <t>配管の耐圧性能</t>
    <rPh sb="0" eb="2">
      <t>ハイカン</t>
    </rPh>
    <rPh sb="3" eb="5">
      <t>タイアツ</t>
    </rPh>
    <rPh sb="5" eb="7">
      <t>セイノウ</t>
    </rPh>
    <phoneticPr fontId="3"/>
  </si>
  <si>
    <t>単相　100Ｖ</t>
    <rPh sb="0" eb="2">
      <t>タンソウ</t>
    </rPh>
    <phoneticPr fontId="3"/>
  </si>
  <si>
    <t>３相　200Ｖ</t>
    <rPh sb="1" eb="2">
      <t>ソウ</t>
    </rPh>
    <phoneticPr fontId="3"/>
  </si>
  <si>
    <t>保護箱</t>
    <rPh sb="0" eb="2">
      <t>ホゴ</t>
    </rPh>
    <rPh sb="2" eb="3">
      <t>バコ</t>
    </rPh>
    <phoneticPr fontId="3"/>
  </si>
  <si>
    <t>端子</t>
    <rPh sb="0" eb="2">
      <t>タンシ</t>
    </rPh>
    <phoneticPr fontId="3"/>
  </si>
  <si>
    <t>増幅器</t>
    <rPh sb="0" eb="3">
      <t>ゾウフクキ</t>
    </rPh>
    <phoneticPr fontId="3"/>
  </si>
  <si>
    <t>空中線</t>
    <rPh sb="0" eb="2">
      <t>クウチュウ</t>
    </rPh>
    <rPh sb="2" eb="3">
      <t>セン</t>
    </rPh>
    <phoneticPr fontId="3"/>
  </si>
  <si>
    <t>同軸ケーブル及び漏洩同軸ケーブル</t>
    <rPh sb="0" eb="2">
      <t>ドウジク</t>
    </rPh>
    <rPh sb="6" eb="7">
      <t>オヨ</t>
    </rPh>
    <rPh sb="8" eb="10">
      <t>ロウエイ</t>
    </rPh>
    <rPh sb="10" eb="12">
      <t>ドウジク</t>
    </rPh>
    <phoneticPr fontId="3"/>
  </si>
  <si>
    <t>低圧受電設備</t>
    <rPh sb="0" eb="2">
      <t>テイアツ</t>
    </rPh>
    <rPh sb="2" eb="4">
      <t>ジュデン</t>
    </rPh>
    <rPh sb="4" eb="6">
      <t>セツビ</t>
    </rPh>
    <phoneticPr fontId="3"/>
  </si>
  <si>
    <t>配線</t>
    <rPh sb="0" eb="2">
      <t>ハイセン</t>
    </rPh>
    <phoneticPr fontId="3"/>
  </si>
  <si>
    <t>絶縁抵抗測定及び配線点検</t>
    <rPh sb="0" eb="2">
      <t>ゼツエン</t>
    </rPh>
    <rPh sb="2" eb="4">
      <t>テイコウ</t>
    </rPh>
    <rPh sb="4" eb="6">
      <t>ソクテイ</t>
    </rPh>
    <rPh sb="6" eb="7">
      <t>オヨ</t>
    </rPh>
    <rPh sb="8" eb="10">
      <t>ハイセン</t>
    </rPh>
    <rPh sb="10" eb="12">
      <t>テンケン</t>
    </rPh>
    <phoneticPr fontId="3"/>
  </si>
  <si>
    <t>排煙口</t>
    <rPh sb="0" eb="2">
      <t>ハイエン</t>
    </rPh>
    <rPh sb="2" eb="3">
      <t>コウ</t>
    </rPh>
    <phoneticPr fontId="3"/>
  </si>
  <si>
    <t>電動式シャッター</t>
    <rPh sb="0" eb="3">
      <t>デンドウシキ</t>
    </rPh>
    <phoneticPr fontId="3"/>
  </si>
  <si>
    <t>手動式シャッター</t>
    <rPh sb="0" eb="3">
      <t>シュドウシキ</t>
    </rPh>
    <phoneticPr fontId="3"/>
  </si>
  <si>
    <t>動力消防ポンプ設備</t>
    <rPh sb="0" eb="2">
      <t>ドウリョク</t>
    </rPh>
    <rPh sb="2" eb="4">
      <t>ショウボウ</t>
    </rPh>
    <rPh sb="7" eb="9">
      <t>セツビ</t>
    </rPh>
    <phoneticPr fontId="3"/>
  </si>
  <si>
    <t>漏電火災警報器</t>
    <rPh sb="0" eb="2">
      <t>ロウデン</t>
    </rPh>
    <rPh sb="2" eb="4">
      <t>カサイ</t>
    </rPh>
    <rPh sb="4" eb="7">
      <t>ケイホウキ</t>
    </rPh>
    <phoneticPr fontId="3"/>
  </si>
  <si>
    <t>燃料電池設備</t>
    <rPh sb="0" eb="2">
      <t>ネンリョウ</t>
    </rPh>
    <rPh sb="2" eb="4">
      <t>デンチ</t>
    </rPh>
    <rPh sb="4" eb="6">
      <t>セツビ</t>
    </rPh>
    <phoneticPr fontId="3"/>
  </si>
  <si>
    <t>受信機Ｐ型１級</t>
    <rPh sb="0" eb="3">
      <t>ジュシンキ</t>
    </rPh>
    <rPh sb="4" eb="5">
      <t>ガタ</t>
    </rPh>
    <rPh sb="6" eb="7">
      <t>キュウ</t>
    </rPh>
    <phoneticPr fontId="3"/>
  </si>
  <si>
    <t>定温式スポット型感知器</t>
    <rPh sb="0" eb="2">
      <t>テイオン</t>
    </rPh>
    <rPh sb="2" eb="3">
      <t>シキ</t>
    </rPh>
    <rPh sb="7" eb="8">
      <t>ガタ</t>
    </rPh>
    <rPh sb="8" eb="11">
      <t>カンチキ</t>
    </rPh>
    <phoneticPr fontId="3"/>
  </si>
  <si>
    <t>熱（定温）煙複合式感知器</t>
    <rPh sb="0" eb="1">
      <t>ネツ</t>
    </rPh>
    <rPh sb="2" eb="4">
      <t>テイオン</t>
    </rPh>
    <rPh sb="5" eb="6">
      <t>ケムリ</t>
    </rPh>
    <rPh sb="6" eb="8">
      <t>フクゴウ</t>
    </rPh>
    <rPh sb="8" eb="9">
      <t>シキ</t>
    </rPh>
    <rPh sb="9" eb="11">
      <t>カンチ</t>
    </rPh>
    <rPh sb="11" eb="12">
      <t>キ</t>
    </rPh>
    <phoneticPr fontId="3"/>
  </si>
  <si>
    <t>赤外線・紫外線炎感知器</t>
    <rPh sb="0" eb="3">
      <t>セキガイセン</t>
    </rPh>
    <rPh sb="4" eb="7">
      <t>シガイセン</t>
    </rPh>
    <rPh sb="7" eb="8">
      <t>ホノオ</t>
    </rPh>
    <rPh sb="8" eb="11">
      <t>カンチキ</t>
    </rPh>
    <phoneticPr fontId="3"/>
  </si>
  <si>
    <t>アナログ式熱感知器</t>
    <rPh sb="4" eb="5">
      <t>シキ</t>
    </rPh>
    <rPh sb="5" eb="6">
      <t>ネツ</t>
    </rPh>
    <rPh sb="6" eb="9">
      <t>カンチキ</t>
    </rPh>
    <phoneticPr fontId="3"/>
  </si>
  <si>
    <t>アナログ式煙感知器</t>
    <rPh sb="4" eb="5">
      <t>シキ</t>
    </rPh>
    <rPh sb="5" eb="6">
      <t>ケムリ</t>
    </rPh>
    <rPh sb="6" eb="9">
      <t>カンチキ</t>
    </rPh>
    <phoneticPr fontId="3"/>
  </si>
  <si>
    <t>自動試験機能付熱感知器</t>
    <rPh sb="0" eb="2">
      <t>ジドウ</t>
    </rPh>
    <rPh sb="2" eb="4">
      <t>シケン</t>
    </rPh>
    <rPh sb="4" eb="6">
      <t>キノウ</t>
    </rPh>
    <rPh sb="6" eb="7">
      <t>ツ</t>
    </rPh>
    <rPh sb="7" eb="8">
      <t>ネツ</t>
    </rPh>
    <rPh sb="8" eb="11">
      <t>カンチキ</t>
    </rPh>
    <phoneticPr fontId="3"/>
  </si>
  <si>
    <t>自動試験機能付煙感知器</t>
    <rPh sb="0" eb="2">
      <t>ジドウ</t>
    </rPh>
    <rPh sb="2" eb="4">
      <t>シケン</t>
    </rPh>
    <rPh sb="4" eb="6">
      <t>キノウ</t>
    </rPh>
    <rPh sb="6" eb="7">
      <t>ツ</t>
    </rPh>
    <rPh sb="7" eb="8">
      <t>ケムリ</t>
    </rPh>
    <rPh sb="8" eb="11">
      <t>カンチキ</t>
    </rPh>
    <phoneticPr fontId="3"/>
  </si>
  <si>
    <t>救助袋　垂直式</t>
    <rPh sb="0" eb="3">
      <t>キュウジョブクロ</t>
    </rPh>
    <rPh sb="4" eb="6">
      <t>スイチョク</t>
    </rPh>
    <rPh sb="6" eb="7">
      <t>シキ</t>
    </rPh>
    <phoneticPr fontId="3"/>
  </si>
  <si>
    <t>救助袋　斜降式</t>
    <rPh sb="0" eb="2">
      <t>キュウジョ</t>
    </rPh>
    <rPh sb="2" eb="3">
      <t>フクロ</t>
    </rPh>
    <rPh sb="4" eb="5">
      <t>シャ</t>
    </rPh>
    <rPh sb="5" eb="6">
      <t>コウ</t>
    </rPh>
    <rPh sb="6" eb="7">
      <t>シキ</t>
    </rPh>
    <phoneticPr fontId="3"/>
  </si>
  <si>
    <t>吸管投入口</t>
    <rPh sb="0" eb="1">
      <t>キュウ</t>
    </rPh>
    <rPh sb="1" eb="2">
      <t>カン</t>
    </rPh>
    <rPh sb="2" eb="4">
      <t>トウニュウ</t>
    </rPh>
    <rPh sb="4" eb="5">
      <t>グチ</t>
    </rPh>
    <phoneticPr fontId="3"/>
  </si>
  <si>
    <t>ダンパー　ＦＤ以外(遠方復帰方式）</t>
    <rPh sb="7" eb="9">
      <t>イガイ</t>
    </rPh>
    <rPh sb="10" eb="12">
      <t>エンポウ</t>
    </rPh>
    <rPh sb="12" eb="14">
      <t>フッキ</t>
    </rPh>
    <rPh sb="14" eb="16">
      <t>ホウシキ</t>
    </rPh>
    <phoneticPr fontId="3"/>
  </si>
  <si>
    <t>ダンパー　ＦＤ以外(手動復帰方式）</t>
    <rPh sb="7" eb="9">
      <t>イガイ</t>
    </rPh>
    <rPh sb="10" eb="12">
      <t>シュドウ</t>
    </rPh>
    <rPh sb="12" eb="14">
      <t>フッキ</t>
    </rPh>
    <rPh sb="14" eb="16">
      <t>ホウシキ</t>
    </rPh>
    <phoneticPr fontId="3"/>
  </si>
  <si>
    <t>防火戸　ドア式温度ヒューズ型</t>
    <rPh sb="0" eb="3">
      <t>ボウカド</t>
    </rPh>
    <rPh sb="6" eb="7">
      <t>シキ</t>
    </rPh>
    <rPh sb="7" eb="9">
      <t>オンド</t>
    </rPh>
    <rPh sb="13" eb="14">
      <t>ガタ</t>
    </rPh>
    <phoneticPr fontId="3"/>
  </si>
  <si>
    <t>ハッチ</t>
    <phoneticPr fontId="3"/>
  </si>
  <si>
    <t>泡消火器　10型</t>
    <rPh sb="0" eb="1">
      <t>アワ</t>
    </rPh>
    <rPh sb="1" eb="4">
      <t>ショウカキ</t>
    </rPh>
    <rPh sb="7" eb="8">
      <t>カタ</t>
    </rPh>
    <phoneticPr fontId="3"/>
  </si>
  <si>
    <t>泡消火器　100型</t>
    <rPh sb="0" eb="1">
      <t>アワ</t>
    </rPh>
    <rPh sb="1" eb="3">
      <t>ショウカ</t>
    </rPh>
    <rPh sb="3" eb="4">
      <t>キ</t>
    </rPh>
    <rPh sb="8" eb="9">
      <t>カタ</t>
    </rPh>
    <phoneticPr fontId="3"/>
  </si>
  <si>
    <t>粉末消火器　加圧式</t>
    <rPh sb="0" eb="2">
      <t>フンマツ</t>
    </rPh>
    <rPh sb="2" eb="5">
      <t>ショウカキ</t>
    </rPh>
    <rPh sb="6" eb="9">
      <t>カアツシキ</t>
    </rPh>
    <phoneticPr fontId="3"/>
  </si>
  <si>
    <t>粉末消火器　車載式</t>
    <rPh sb="0" eb="2">
      <t>フンマツ</t>
    </rPh>
    <rPh sb="2" eb="5">
      <t>ショウカキ</t>
    </rPh>
    <rPh sb="6" eb="9">
      <t>シャサイシキ</t>
    </rPh>
    <phoneticPr fontId="3"/>
  </si>
  <si>
    <t>粉末消火器　蓄圧式</t>
    <rPh sb="0" eb="2">
      <t>フンマツ</t>
    </rPh>
    <rPh sb="2" eb="5">
      <t>ショウカキ</t>
    </rPh>
    <rPh sb="6" eb="7">
      <t>チク</t>
    </rPh>
    <rPh sb="7" eb="8">
      <t>アツ</t>
    </rPh>
    <rPh sb="8" eb="9">
      <t>シキ</t>
    </rPh>
    <phoneticPr fontId="3"/>
  </si>
  <si>
    <t>強化液消火器　蓄圧式</t>
    <rPh sb="0" eb="2">
      <t>キョウカ</t>
    </rPh>
    <rPh sb="2" eb="3">
      <t>エキ</t>
    </rPh>
    <rPh sb="3" eb="6">
      <t>ショウカキ</t>
    </rPh>
    <rPh sb="7" eb="8">
      <t>チク</t>
    </rPh>
    <rPh sb="8" eb="9">
      <t>アツ</t>
    </rPh>
    <rPh sb="9" eb="10">
      <t>シキ</t>
    </rPh>
    <phoneticPr fontId="3"/>
  </si>
  <si>
    <t>二酸化炭素消火器　５型</t>
    <rPh sb="0" eb="3">
      <t>ニサンカ</t>
    </rPh>
    <rPh sb="3" eb="5">
      <t>タンソ</t>
    </rPh>
    <rPh sb="5" eb="8">
      <t>ショウカキ</t>
    </rPh>
    <rPh sb="10" eb="11">
      <t>カタ</t>
    </rPh>
    <phoneticPr fontId="3"/>
  </si>
  <si>
    <t>←リストから選択</t>
    <rPh sb="6" eb="8">
      <t>センタク</t>
    </rPh>
    <phoneticPr fontId="3"/>
  </si>
  <si>
    <t>―</t>
    <phoneticPr fontId="3"/>
  </si>
  <si>
    <t>低圧(200V)</t>
    <rPh sb="0" eb="2">
      <t>テイアツ</t>
    </rPh>
    <phoneticPr fontId="3"/>
  </si>
  <si>
    <t>無/有</t>
    <rPh sb="0" eb="1">
      <t>ナ</t>
    </rPh>
    <rPh sb="2" eb="3">
      <t>ア</t>
    </rPh>
    <phoneticPr fontId="3"/>
  </si>
  <si>
    <t>ディーゼル機関 / ガス機関</t>
    <rPh sb="5" eb="7">
      <t>キカン</t>
    </rPh>
    <rPh sb="12" eb="14">
      <t>キカン</t>
    </rPh>
    <phoneticPr fontId="3"/>
  </si>
  <si>
    <t>高圧(6600V)</t>
    <rPh sb="0" eb="2">
      <t>コウアツ</t>
    </rPh>
    <phoneticPr fontId="3"/>
  </si>
  <si>
    <t>4 / 6 / 8 / 12 / 16</t>
    <phoneticPr fontId="3"/>
  </si>
  <si>
    <t>歩掛りが適用できる設備の仕様</t>
    <rPh sb="0" eb="1">
      <t>ブ</t>
    </rPh>
    <rPh sb="1" eb="2">
      <t>カカリ</t>
    </rPh>
    <rPh sb="4" eb="6">
      <t>テキヨウ</t>
    </rPh>
    <rPh sb="9" eb="11">
      <t>セツビ</t>
    </rPh>
    <rPh sb="12" eb="14">
      <t>シヨウ</t>
    </rPh>
    <phoneticPr fontId="3"/>
  </si>
  <si>
    <t>31kVA以上 1500kVA以下</t>
    <rPh sb="5" eb="7">
      <t>イジョウ</t>
    </rPh>
    <rPh sb="15" eb="17">
      <t>イカ</t>
    </rPh>
    <phoneticPr fontId="3"/>
  </si>
  <si>
    <t>126kVA以上 1500kVA以下</t>
    <rPh sb="6" eb="8">
      <t>イジョウ</t>
    </rPh>
    <rPh sb="16" eb="18">
      <t>イカ</t>
    </rPh>
    <phoneticPr fontId="3"/>
  </si>
  <si>
    <t>二酸化炭素消火器　７型</t>
    <rPh sb="0" eb="3">
      <t>ニサンカ</t>
    </rPh>
    <rPh sb="3" eb="5">
      <t>タンソ</t>
    </rPh>
    <rPh sb="5" eb="8">
      <t>ショウカキ</t>
    </rPh>
    <rPh sb="10" eb="11">
      <t>カタ</t>
    </rPh>
    <phoneticPr fontId="3"/>
  </si>
  <si>
    <t>二酸化炭素消火器　10型</t>
    <rPh sb="0" eb="3">
      <t>ニサンカ</t>
    </rPh>
    <rPh sb="3" eb="5">
      <t>タンソ</t>
    </rPh>
    <rPh sb="5" eb="8">
      <t>ショウカキ</t>
    </rPh>
    <rPh sb="11" eb="12">
      <t>カタ</t>
    </rPh>
    <phoneticPr fontId="3"/>
  </si>
  <si>
    <t>二酸化炭素消火器　50型以上</t>
    <rPh sb="0" eb="3">
      <t>ニサンカ</t>
    </rPh>
    <rPh sb="3" eb="5">
      <t>タンソ</t>
    </rPh>
    <rPh sb="5" eb="8">
      <t>ショウカキ</t>
    </rPh>
    <rPh sb="11" eb="12">
      <t>カタ</t>
    </rPh>
    <rPh sb="12" eb="14">
      <t>イジョウ</t>
    </rPh>
    <phoneticPr fontId="3"/>
  </si>
  <si>
    <t>ハロゲン化物消火器　小型</t>
    <rPh sb="4" eb="5">
      <t>カ</t>
    </rPh>
    <rPh sb="5" eb="6">
      <t>ブツ</t>
    </rPh>
    <rPh sb="6" eb="9">
      <t>ショウカキ</t>
    </rPh>
    <rPh sb="10" eb="12">
      <t>コガタ</t>
    </rPh>
    <phoneticPr fontId="3"/>
  </si>
  <si>
    <t>一斉開放弁　界面活性剤用、水成膜用</t>
    <rPh sb="0" eb="2">
      <t>イッセイ</t>
    </rPh>
    <rPh sb="2" eb="4">
      <t>カイホウ</t>
    </rPh>
    <rPh sb="4" eb="5">
      <t>ベン</t>
    </rPh>
    <rPh sb="6" eb="8">
      <t>カイメン</t>
    </rPh>
    <rPh sb="8" eb="11">
      <t>カッセイザイ</t>
    </rPh>
    <rPh sb="11" eb="12">
      <t>ヨウ</t>
    </rPh>
    <rPh sb="13" eb="14">
      <t>ミズ</t>
    </rPh>
    <rPh sb="14" eb="15">
      <t>セイ</t>
    </rPh>
    <rPh sb="15" eb="16">
      <t>マク</t>
    </rPh>
    <rPh sb="16" eb="17">
      <t>ヨウ</t>
    </rPh>
    <phoneticPr fontId="3"/>
  </si>
  <si>
    <t>一斉開放弁　蛋白泡用</t>
    <rPh sb="0" eb="2">
      <t>イッセイ</t>
    </rPh>
    <rPh sb="2" eb="4">
      <t>カイホウ</t>
    </rPh>
    <rPh sb="4" eb="5">
      <t>ベン</t>
    </rPh>
    <rPh sb="6" eb="8">
      <t>タンパク</t>
    </rPh>
    <rPh sb="8" eb="9">
      <t>アワ</t>
    </rPh>
    <rPh sb="9" eb="10">
      <t>ヨウ</t>
    </rPh>
    <phoneticPr fontId="3"/>
  </si>
  <si>
    <t>泡放射用器具格納箱　非内臓</t>
    <rPh sb="0" eb="1">
      <t>アワ</t>
    </rPh>
    <rPh sb="1" eb="3">
      <t>ホウシャ</t>
    </rPh>
    <rPh sb="3" eb="4">
      <t>ヨウ</t>
    </rPh>
    <rPh sb="4" eb="6">
      <t>キグ</t>
    </rPh>
    <rPh sb="6" eb="8">
      <t>カクノウ</t>
    </rPh>
    <rPh sb="8" eb="9">
      <t>ハコ</t>
    </rPh>
    <rPh sb="10" eb="11">
      <t>ヒ</t>
    </rPh>
    <rPh sb="11" eb="13">
      <t>ナイゾウ</t>
    </rPh>
    <phoneticPr fontId="3"/>
  </si>
  <si>
    <t>泡放射用器具格納箱　内臓</t>
    <rPh sb="0" eb="1">
      <t>アワ</t>
    </rPh>
    <rPh sb="1" eb="3">
      <t>ホウシャ</t>
    </rPh>
    <rPh sb="3" eb="4">
      <t>ヨウ</t>
    </rPh>
    <rPh sb="4" eb="6">
      <t>キグ</t>
    </rPh>
    <rPh sb="6" eb="8">
      <t>カクノウ</t>
    </rPh>
    <rPh sb="8" eb="9">
      <t>ハコ</t>
    </rPh>
    <rPh sb="10" eb="12">
      <t>ナイゾウ</t>
    </rPh>
    <phoneticPr fontId="3"/>
  </si>
  <si>
    <t>容器弁開放装置　電磁式</t>
    <rPh sb="0" eb="2">
      <t>ヨウキ</t>
    </rPh>
    <rPh sb="2" eb="3">
      <t>ベン</t>
    </rPh>
    <rPh sb="3" eb="5">
      <t>カイホウ</t>
    </rPh>
    <rPh sb="5" eb="7">
      <t>ソウチ</t>
    </rPh>
    <rPh sb="8" eb="10">
      <t>デンジ</t>
    </rPh>
    <rPh sb="10" eb="11">
      <t>シキ</t>
    </rPh>
    <phoneticPr fontId="3"/>
  </si>
  <si>
    <t>容器弁開放装置　ガス圧式</t>
    <rPh sb="0" eb="2">
      <t>ヨウキ</t>
    </rPh>
    <rPh sb="2" eb="3">
      <t>ベン</t>
    </rPh>
    <rPh sb="3" eb="5">
      <t>カイホウ</t>
    </rPh>
    <rPh sb="5" eb="7">
      <t>ソウチ</t>
    </rPh>
    <rPh sb="10" eb="11">
      <t>アツ</t>
    </rPh>
    <rPh sb="11" eb="12">
      <t>シキ</t>
    </rPh>
    <phoneticPr fontId="3"/>
  </si>
  <si>
    <t>□耐圧性能点検実施</t>
    <rPh sb="1" eb="3">
      <t>タイアツ</t>
    </rPh>
    <rPh sb="3" eb="5">
      <t>セイノウ</t>
    </rPh>
    <rPh sb="5" eb="7">
      <t>テンケン</t>
    </rPh>
    <rPh sb="7" eb="9">
      <t>ジッシ</t>
    </rPh>
    <phoneticPr fontId="3"/>
  </si>
  <si>
    <t>A</t>
    <phoneticPr fontId="3"/>
  </si>
  <si>
    <t>B</t>
    <phoneticPr fontId="3"/>
  </si>
  <si>
    <t>点検対象設備一覧表</t>
    <rPh sb="0" eb="2">
      <t>テンケン</t>
    </rPh>
    <rPh sb="2" eb="4">
      <t>タイショウ</t>
    </rPh>
    <rPh sb="4" eb="6">
      <t>セツビ</t>
    </rPh>
    <rPh sb="6" eb="9">
      <t>イチランヒョウ</t>
    </rPh>
    <phoneticPr fontId="3"/>
  </si>
  <si>
    <t>A：機器点検</t>
    <rPh sb="2" eb="4">
      <t>キキ</t>
    </rPh>
    <rPh sb="4" eb="6">
      <t>テンケン</t>
    </rPh>
    <phoneticPr fontId="3"/>
  </si>
  <si>
    <t>B：機器点検及び総合点検</t>
    <rPh sb="2" eb="4">
      <t>キキ</t>
    </rPh>
    <rPh sb="4" eb="6">
      <t>テンケン</t>
    </rPh>
    <rPh sb="6" eb="7">
      <t>オヨ</t>
    </rPh>
    <rPh sb="8" eb="10">
      <t>ソウゴウ</t>
    </rPh>
    <rPh sb="10" eb="12">
      <t>テンケン</t>
    </rPh>
    <phoneticPr fontId="3"/>
  </si>
  <si>
    <t>点検対象</t>
    <rPh sb="0" eb="2">
      <t>テンケン</t>
    </rPh>
    <rPh sb="2" eb="4">
      <t>タイショウ</t>
    </rPh>
    <phoneticPr fontId="3"/>
  </si>
  <si>
    <t>種類</t>
    <rPh sb="0" eb="2">
      <t>シュルイ</t>
    </rPh>
    <phoneticPr fontId="3"/>
  </si>
  <si>
    <t>仕様</t>
    <rPh sb="0" eb="2">
      <t>シヨウ</t>
    </rPh>
    <phoneticPr fontId="3"/>
  </si>
  <si>
    <t>○○庁舎消火器一覧表</t>
    <rPh sb="2" eb="4">
      <t>チョウシャ</t>
    </rPh>
    <rPh sb="4" eb="7">
      <t>ショウカキ</t>
    </rPh>
    <rPh sb="7" eb="9">
      <t>イチラン</t>
    </rPh>
    <rPh sb="9" eb="10">
      <t>ヒョウ</t>
    </rPh>
    <phoneticPr fontId="3"/>
  </si>
  <si>
    <t>【△△棟】</t>
    <rPh sb="3" eb="4">
      <t>トウ</t>
    </rPh>
    <phoneticPr fontId="3"/>
  </si>
  <si>
    <t>管理
番号</t>
    <rPh sb="0" eb="2">
      <t>カンリ</t>
    </rPh>
    <rPh sb="3" eb="5">
      <t>バンゴウ</t>
    </rPh>
    <phoneticPr fontId="3"/>
  </si>
  <si>
    <t>設置階</t>
    <rPh sb="0" eb="2">
      <t>セッチ</t>
    </rPh>
    <rPh sb="2" eb="3">
      <t>カイ</t>
    </rPh>
    <phoneticPr fontId="3"/>
  </si>
  <si>
    <t>設置場所</t>
    <rPh sb="0" eb="2">
      <t>セッチ</t>
    </rPh>
    <rPh sb="2" eb="4">
      <t>バショ</t>
    </rPh>
    <phoneticPr fontId="3"/>
  </si>
  <si>
    <t>種別型</t>
    <rPh sb="0" eb="2">
      <t>シュベツ</t>
    </rPh>
    <rPh sb="2" eb="3">
      <t>カタ</t>
    </rPh>
    <phoneticPr fontId="3"/>
  </si>
  <si>
    <t>製造年</t>
    <rPh sb="0" eb="3">
      <t>セイゾウネン</t>
    </rPh>
    <phoneticPr fontId="3"/>
  </si>
  <si>
    <t>機能点検年月</t>
    <rPh sb="0" eb="2">
      <t>キノウ</t>
    </rPh>
    <rPh sb="2" eb="4">
      <t>テンケン</t>
    </rPh>
    <rPh sb="4" eb="6">
      <t>ネンゲツ</t>
    </rPh>
    <phoneticPr fontId="3"/>
  </si>
  <si>
    <t>放射試験年月</t>
    <rPh sb="0" eb="2">
      <t>ホウシャ</t>
    </rPh>
    <rPh sb="2" eb="4">
      <t>シケン</t>
    </rPh>
    <rPh sb="4" eb="6">
      <t>ネンゲツ</t>
    </rPh>
    <phoneticPr fontId="3"/>
  </si>
  <si>
    <t>詰替年月</t>
    <rPh sb="0" eb="2">
      <t>ツメカエ</t>
    </rPh>
    <rPh sb="2" eb="4">
      <t>ネンゲツ</t>
    </rPh>
    <phoneticPr fontId="3"/>
  </si>
  <si>
    <t>H28</t>
  </si>
  <si>
    <t>H29</t>
  </si>
  <si>
    <t>H30</t>
  </si>
  <si>
    <t>○○庁舎ホース一覧表</t>
    <rPh sb="2" eb="4">
      <t>チョウシャ</t>
    </rPh>
    <rPh sb="7" eb="9">
      <t>イチラン</t>
    </rPh>
    <rPh sb="9" eb="10">
      <t>ヒョウ</t>
    </rPh>
    <phoneticPr fontId="3"/>
  </si>
  <si>
    <t>耐圧試験
実施日</t>
    <rPh sb="0" eb="2">
      <t>タイアツ</t>
    </rPh>
    <rPh sb="2" eb="4">
      <t>シケン</t>
    </rPh>
    <rPh sb="5" eb="8">
      <t>ジッシビ</t>
    </rPh>
    <phoneticPr fontId="3"/>
  </si>
  <si>
    <t>非常電源　自家発電設備</t>
    <rPh sb="0" eb="2">
      <t>ヒジョウ</t>
    </rPh>
    <rPh sb="2" eb="4">
      <t>デンゲン</t>
    </rPh>
    <rPh sb="5" eb="7">
      <t>ジカ</t>
    </rPh>
    <rPh sb="7" eb="9">
      <t>ハツデン</t>
    </rPh>
    <rPh sb="9" eb="11">
      <t>セツビ</t>
    </rPh>
    <phoneticPr fontId="3"/>
  </si>
  <si>
    <t>非常電源　蓄電池設備</t>
    <rPh sb="0" eb="2">
      <t>ヒジョウ</t>
    </rPh>
    <rPh sb="2" eb="4">
      <t>デンゲン</t>
    </rPh>
    <rPh sb="5" eb="8">
      <t>チクデンチ</t>
    </rPh>
    <rPh sb="8" eb="10">
      <t>セツビ</t>
    </rPh>
    <phoneticPr fontId="3"/>
  </si>
  <si>
    <t>名称</t>
    <rPh sb="0" eb="2">
      <t>メイショウ</t>
    </rPh>
    <phoneticPr fontId="3"/>
  </si>
  <si>
    <t>ガスタービン</t>
    <phoneticPr fontId="3"/>
  </si>
  <si>
    <t>合計</t>
    <rPh sb="0" eb="2">
      <t>ゴウケイ</t>
    </rPh>
    <phoneticPr fontId="3"/>
  </si>
  <si>
    <t>式</t>
    <rPh sb="0" eb="1">
      <t>シキ</t>
    </rPh>
    <phoneticPr fontId="3"/>
  </si>
  <si>
    <t>保全技師Ⅰ</t>
    <rPh sb="0" eb="2">
      <t>ホゼン</t>
    </rPh>
    <rPh sb="2" eb="4">
      <t>ギシ</t>
    </rPh>
    <phoneticPr fontId="3"/>
  </si>
  <si>
    <t>保全技師補</t>
    <rPh sb="0" eb="2">
      <t>ホゼン</t>
    </rPh>
    <rPh sb="2" eb="4">
      <t>ギシ</t>
    </rPh>
    <rPh sb="4" eb="5">
      <t>ホ</t>
    </rPh>
    <phoneticPr fontId="3"/>
  </si>
  <si>
    <t>本</t>
    <rPh sb="0" eb="1">
      <t>ホン</t>
    </rPh>
    <phoneticPr fontId="3"/>
  </si>
  <si>
    <t>起動装置　押しボタン</t>
    <rPh sb="0" eb="2">
      <t>キドウ</t>
    </rPh>
    <rPh sb="2" eb="4">
      <t>ソウチ</t>
    </rPh>
    <rPh sb="5" eb="6">
      <t>オ</t>
    </rPh>
    <phoneticPr fontId="3"/>
  </si>
  <si>
    <t>起動装置　非常電話</t>
    <rPh sb="0" eb="2">
      <t>キドウ</t>
    </rPh>
    <rPh sb="2" eb="4">
      <t>ソウチ</t>
    </rPh>
    <rPh sb="5" eb="7">
      <t>ヒジョウ</t>
    </rPh>
    <rPh sb="7" eb="9">
      <t>デンワ</t>
    </rPh>
    <phoneticPr fontId="3"/>
  </si>
  <si>
    <t>ダンパー　ＦＤ</t>
    <phoneticPr fontId="3"/>
  </si>
  <si>
    <t>高圧受電設備　300kVA以下</t>
    <rPh sb="0" eb="2">
      <t>コウアツ</t>
    </rPh>
    <rPh sb="2" eb="4">
      <t>ジュデン</t>
    </rPh>
    <rPh sb="4" eb="6">
      <t>セツビ</t>
    </rPh>
    <rPh sb="13" eb="15">
      <t>イカ</t>
    </rPh>
    <phoneticPr fontId="3"/>
  </si>
  <si>
    <t>高圧受電設備　1000kVA以下</t>
    <rPh sb="0" eb="2">
      <t>コウアツ</t>
    </rPh>
    <rPh sb="2" eb="4">
      <t>ジュデン</t>
    </rPh>
    <rPh sb="4" eb="6">
      <t>セツビ</t>
    </rPh>
    <phoneticPr fontId="3"/>
  </si>
  <si>
    <t>保護継電盤　過電流</t>
    <rPh sb="0" eb="2">
      <t>ホゴ</t>
    </rPh>
    <rPh sb="2" eb="3">
      <t>ケイ</t>
    </rPh>
    <rPh sb="3" eb="4">
      <t>デン</t>
    </rPh>
    <rPh sb="4" eb="5">
      <t>バン</t>
    </rPh>
    <rPh sb="6" eb="9">
      <t>カデンリュウ</t>
    </rPh>
    <phoneticPr fontId="3"/>
  </si>
  <si>
    <t>保護継電盤　地絡</t>
    <rPh sb="0" eb="2">
      <t>ホゴ</t>
    </rPh>
    <rPh sb="2" eb="3">
      <t>ケイ</t>
    </rPh>
    <rPh sb="3" eb="4">
      <t>デン</t>
    </rPh>
    <rPh sb="4" eb="5">
      <t>バン</t>
    </rPh>
    <rPh sb="6" eb="8">
      <t>ジガラ</t>
    </rPh>
    <phoneticPr fontId="3"/>
  </si>
  <si>
    <t>消火器</t>
    <rPh sb="0" eb="3">
      <t>ショウカキ</t>
    </rPh>
    <phoneticPr fontId="3"/>
  </si>
  <si>
    <t>屋内消火栓設備</t>
    <rPh sb="0" eb="2">
      <t>オクナイ</t>
    </rPh>
    <rPh sb="2" eb="5">
      <t>ショウカセン</t>
    </rPh>
    <rPh sb="5" eb="7">
      <t>セツビ</t>
    </rPh>
    <phoneticPr fontId="3"/>
  </si>
  <si>
    <t>屋外消火栓設備</t>
    <rPh sb="0" eb="2">
      <t>オクガイ</t>
    </rPh>
    <rPh sb="2" eb="5">
      <t>ショウカセン</t>
    </rPh>
    <rPh sb="5" eb="7">
      <t>セツビ</t>
    </rPh>
    <phoneticPr fontId="3"/>
  </si>
  <si>
    <t>スプリンクラー設備</t>
    <rPh sb="7" eb="9">
      <t>セツビ</t>
    </rPh>
    <phoneticPr fontId="3"/>
  </si>
  <si>
    <t>水噴霧消火設備</t>
    <rPh sb="0" eb="1">
      <t>ミズ</t>
    </rPh>
    <rPh sb="1" eb="3">
      <t>フンム</t>
    </rPh>
    <rPh sb="3" eb="5">
      <t>ショウカ</t>
    </rPh>
    <rPh sb="5" eb="7">
      <t>セツビ</t>
    </rPh>
    <phoneticPr fontId="3"/>
  </si>
  <si>
    <t>泡消火設備</t>
    <rPh sb="0" eb="1">
      <t>アワ</t>
    </rPh>
    <rPh sb="1" eb="3">
      <t>ショウカ</t>
    </rPh>
    <rPh sb="3" eb="5">
      <t>セツビ</t>
    </rPh>
    <phoneticPr fontId="3"/>
  </si>
  <si>
    <t>不活性ガス消火設備</t>
    <rPh sb="0" eb="3">
      <t>フカッセイ</t>
    </rPh>
    <rPh sb="5" eb="7">
      <t>ショウカ</t>
    </rPh>
    <rPh sb="7" eb="9">
      <t>セツビ</t>
    </rPh>
    <phoneticPr fontId="3"/>
  </si>
  <si>
    <t>ハロゲン化物消火設備</t>
    <rPh sb="4" eb="5">
      <t>カ</t>
    </rPh>
    <rPh sb="5" eb="6">
      <t>ブツ</t>
    </rPh>
    <rPh sb="6" eb="8">
      <t>ショウカ</t>
    </rPh>
    <rPh sb="8" eb="10">
      <t>セツビ</t>
    </rPh>
    <phoneticPr fontId="3"/>
  </si>
  <si>
    <t>粉末消火設備</t>
    <rPh sb="0" eb="2">
      <t>フンマツ</t>
    </rPh>
    <rPh sb="2" eb="4">
      <t>ショウカ</t>
    </rPh>
    <rPh sb="4" eb="6">
      <t>セツビ</t>
    </rPh>
    <phoneticPr fontId="3"/>
  </si>
  <si>
    <t>排煙設備</t>
    <rPh sb="0" eb="2">
      <t>ハイエン</t>
    </rPh>
    <rPh sb="2" eb="4">
      <t>セツビ</t>
    </rPh>
    <phoneticPr fontId="3"/>
  </si>
  <si>
    <t>ガス漏れ火災警報設備</t>
    <rPh sb="2" eb="3">
      <t>モ</t>
    </rPh>
    <rPh sb="4" eb="6">
      <t>カサイ</t>
    </rPh>
    <rPh sb="6" eb="8">
      <t>ケイホウ</t>
    </rPh>
    <rPh sb="8" eb="10">
      <t>セツビ</t>
    </rPh>
    <phoneticPr fontId="3"/>
  </si>
  <si>
    <t>動力消防ポンプ設備（軽可搬）</t>
    <rPh sb="0" eb="2">
      <t>ドウリョク</t>
    </rPh>
    <rPh sb="2" eb="4">
      <t>ショウボウ</t>
    </rPh>
    <rPh sb="7" eb="9">
      <t>セツビ</t>
    </rPh>
    <rPh sb="10" eb="11">
      <t>ケイ</t>
    </rPh>
    <rPh sb="11" eb="13">
      <t>カハン</t>
    </rPh>
    <phoneticPr fontId="3"/>
  </si>
  <si>
    <t>自動火災報知設備</t>
    <rPh sb="0" eb="2">
      <t>ジドウ</t>
    </rPh>
    <rPh sb="2" eb="4">
      <t>カサイ</t>
    </rPh>
    <rPh sb="4" eb="6">
      <t>ホウチ</t>
    </rPh>
    <rPh sb="6" eb="8">
      <t>セツビ</t>
    </rPh>
    <phoneticPr fontId="3"/>
  </si>
  <si>
    <t>誘導灯及び誘導標識</t>
    <rPh sb="0" eb="3">
      <t>ユウドウトウ</t>
    </rPh>
    <rPh sb="3" eb="4">
      <t>オヨ</t>
    </rPh>
    <rPh sb="5" eb="7">
      <t>ユウドウ</t>
    </rPh>
    <rPh sb="7" eb="9">
      <t>ヒョウシキ</t>
    </rPh>
    <phoneticPr fontId="3"/>
  </si>
  <si>
    <t>避難器具</t>
    <rPh sb="0" eb="2">
      <t>ヒナン</t>
    </rPh>
    <rPh sb="2" eb="4">
      <t>キグ</t>
    </rPh>
    <phoneticPr fontId="3"/>
  </si>
  <si>
    <t>消防用水</t>
    <rPh sb="0" eb="2">
      <t>ショウボウ</t>
    </rPh>
    <rPh sb="2" eb="4">
      <t>ヨウスイ</t>
    </rPh>
    <phoneticPr fontId="3"/>
  </si>
  <si>
    <t>連結送水管</t>
    <rPh sb="0" eb="2">
      <t>レンケツ</t>
    </rPh>
    <rPh sb="2" eb="5">
      <t>ソウスイカン</t>
    </rPh>
    <phoneticPr fontId="3"/>
  </si>
  <si>
    <t>連結散水設備</t>
    <rPh sb="0" eb="2">
      <t>レンケツ</t>
    </rPh>
    <rPh sb="2" eb="4">
      <t>サンスイ</t>
    </rPh>
    <rPh sb="4" eb="6">
      <t>セツビ</t>
    </rPh>
    <phoneticPr fontId="3"/>
  </si>
  <si>
    <t>非常コンセント設備</t>
    <rPh sb="0" eb="2">
      <t>ヒジョウ</t>
    </rPh>
    <rPh sb="7" eb="9">
      <t>セツビ</t>
    </rPh>
    <phoneticPr fontId="3"/>
  </si>
  <si>
    <t>無線通信補助設備</t>
    <rPh sb="0" eb="2">
      <t>ムセン</t>
    </rPh>
    <rPh sb="2" eb="4">
      <t>ツウシン</t>
    </rPh>
    <rPh sb="4" eb="6">
      <t>ホジョ</t>
    </rPh>
    <rPh sb="6" eb="8">
      <t>セツビ</t>
    </rPh>
    <phoneticPr fontId="3"/>
  </si>
  <si>
    <t>非常電源専用受電設備</t>
    <rPh sb="0" eb="2">
      <t>ヒジョウ</t>
    </rPh>
    <rPh sb="2" eb="4">
      <t>デンゲン</t>
    </rPh>
    <rPh sb="4" eb="6">
      <t>センヨウ</t>
    </rPh>
    <rPh sb="6" eb="8">
      <t>ジュデン</t>
    </rPh>
    <rPh sb="8" eb="10">
      <t>セツビ</t>
    </rPh>
    <phoneticPr fontId="3"/>
  </si>
  <si>
    <t>項目</t>
    <rPh sb="0" eb="2">
      <t>コウモク</t>
    </rPh>
    <phoneticPr fontId="3"/>
  </si>
  <si>
    <t>単位</t>
    <rPh sb="0" eb="2">
      <t>タンイ</t>
    </rPh>
    <phoneticPr fontId="3"/>
  </si>
  <si>
    <t>備考</t>
    <rPh sb="0" eb="2">
      <t>ビコウ</t>
    </rPh>
    <phoneticPr fontId="3"/>
  </si>
  <si>
    <t>機器点検</t>
    <rPh sb="0" eb="2">
      <t>キキ</t>
    </rPh>
    <rPh sb="2" eb="4">
      <t>テンケン</t>
    </rPh>
    <phoneticPr fontId="3"/>
  </si>
  <si>
    <t>加圧送水装置</t>
    <rPh sb="0" eb="2">
      <t>カアツ</t>
    </rPh>
    <rPh sb="2" eb="4">
      <t>ソウスイ</t>
    </rPh>
    <rPh sb="4" eb="6">
      <t>ソウチ</t>
    </rPh>
    <phoneticPr fontId="3"/>
  </si>
  <si>
    <t>消火栓</t>
    <rPh sb="0" eb="3">
      <t>ショウカセン</t>
    </rPh>
    <phoneticPr fontId="3"/>
  </si>
  <si>
    <t>起動用スイッチ</t>
    <rPh sb="0" eb="3">
      <t>キドウヨウ</t>
    </rPh>
    <phoneticPr fontId="3"/>
  </si>
  <si>
    <t>表示灯</t>
    <rPh sb="0" eb="2">
      <t>ヒョウジ</t>
    </rPh>
    <rPh sb="2" eb="3">
      <t>トウ</t>
    </rPh>
    <phoneticPr fontId="3"/>
  </si>
  <si>
    <t>音響装置</t>
    <rPh sb="0" eb="2">
      <t>オンキョウ</t>
    </rPh>
    <rPh sb="2" eb="4">
      <t>ソウチ</t>
    </rPh>
    <phoneticPr fontId="3"/>
  </si>
  <si>
    <t>水源（貯水槽、給水装置、バルブ類等）</t>
    <rPh sb="0" eb="2">
      <t>スイゲン</t>
    </rPh>
    <rPh sb="3" eb="6">
      <t>チョスイソウ</t>
    </rPh>
    <rPh sb="7" eb="9">
      <t>キュウスイ</t>
    </rPh>
    <rPh sb="9" eb="11">
      <t>ソウチ</t>
    </rPh>
    <rPh sb="15" eb="16">
      <t>ルイ</t>
    </rPh>
    <rPh sb="16" eb="17">
      <t>トウ</t>
    </rPh>
    <phoneticPr fontId="3"/>
  </si>
  <si>
    <t>呼水装置</t>
    <rPh sb="0" eb="1">
      <t>ヨ</t>
    </rPh>
    <rPh sb="1" eb="2">
      <t>ミズ</t>
    </rPh>
    <rPh sb="2" eb="4">
      <t>ソウチ</t>
    </rPh>
    <phoneticPr fontId="3"/>
  </si>
  <si>
    <t>ホースの耐圧性能</t>
    <rPh sb="4" eb="6">
      <t>タイアツ</t>
    </rPh>
    <rPh sb="6" eb="8">
      <t>セイノウ</t>
    </rPh>
    <phoneticPr fontId="3"/>
  </si>
  <si>
    <t>機器点検及び総合点検</t>
    <rPh sb="0" eb="2">
      <t>キキ</t>
    </rPh>
    <rPh sb="2" eb="4">
      <t>テンケン</t>
    </rPh>
    <rPh sb="4" eb="5">
      <t>オヨ</t>
    </rPh>
    <rPh sb="6" eb="8">
      <t>ソウゴウ</t>
    </rPh>
    <rPh sb="8" eb="10">
      <t>テンケン</t>
    </rPh>
    <phoneticPr fontId="3"/>
  </si>
  <si>
    <t>制御盤</t>
    <rPh sb="0" eb="3">
      <t>セイギョバン</t>
    </rPh>
    <phoneticPr fontId="3"/>
  </si>
  <si>
    <t>表示灯</t>
    <rPh sb="0" eb="3">
      <t>ヒョウジトウ</t>
    </rPh>
    <phoneticPr fontId="3"/>
  </si>
  <si>
    <t>表示盤</t>
    <rPh sb="0" eb="3">
      <t>ヒョウジバン</t>
    </rPh>
    <phoneticPr fontId="3"/>
  </si>
  <si>
    <t>放水試験</t>
    <rPh sb="0" eb="2">
      <t>ホウスイ</t>
    </rPh>
    <rPh sb="2" eb="4">
      <t>シケン</t>
    </rPh>
    <phoneticPr fontId="3"/>
  </si>
  <si>
    <t>１組１回当り</t>
    <rPh sb="1" eb="2">
      <t>クミ</t>
    </rPh>
    <rPh sb="3" eb="4">
      <t>カイ</t>
    </rPh>
    <rPh sb="4" eb="5">
      <t>ア</t>
    </rPh>
    <phoneticPr fontId="3"/>
  </si>
  <si>
    <t>受信機</t>
    <rPh sb="0" eb="3">
      <t>ジュシンキ</t>
    </rPh>
    <phoneticPr fontId="3"/>
  </si>
  <si>
    <t>受信機Ｐ型２級</t>
    <rPh sb="0" eb="3">
      <t>ジュシンキ</t>
    </rPh>
    <rPh sb="4" eb="5">
      <t>ガタ</t>
    </rPh>
    <rPh sb="6" eb="7">
      <t>キュウ</t>
    </rPh>
    <phoneticPr fontId="3"/>
  </si>
  <si>
    <t>副受信機</t>
    <rPh sb="0" eb="1">
      <t>フク</t>
    </rPh>
    <rPh sb="1" eb="4">
      <t>ジュシンキ</t>
    </rPh>
    <phoneticPr fontId="3"/>
  </si>
  <si>
    <t>定温式スポット型感知器（防爆形）</t>
    <rPh sb="0" eb="3">
      <t>テイオンシキ</t>
    </rPh>
    <rPh sb="7" eb="8">
      <t>ガタ</t>
    </rPh>
    <rPh sb="8" eb="11">
      <t>カンチキ</t>
    </rPh>
    <rPh sb="12" eb="13">
      <t>ボウ</t>
    </rPh>
    <rPh sb="13" eb="14">
      <t>バク</t>
    </rPh>
    <rPh sb="14" eb="15">
      <t>カタチ</t>
    </rPh>
    <phoneticPr fontId="3"/>
  </si>
  <si>
    <t>煙感知器</t>
    <rPh sb="0" eb="1">
      <t>ケムリ</t>
    </rPh>
    <rPh sb="1" eb="4">
      <t>カンチキ</t>
    </rPh>
    <phoneticPr fontId="3"/>
  </si>
  <si>
    <t>Ｒ型受信機</t>
    <rPh sb="1" eb="2">
      <t>ガタ</t>
    </rPh>
    <rPh sb="2" eb="5">
      <t>ジュシンキ</t>
    </rPh>
    <phoneticPr fontId="3"/>
  </si>
  <si>
    <t>中継器</t>
    <rPh sb="0" eb="3">
      <t>チュウケイキ</t>
    </rPh>
    <phoneticPr fontId="3"/>
  </si>
  <si>
    <t>Ｐ型１級発信機</t>
    <rPh sb="1" eb="2">
      <t>ガタ</t>
    </rPh>
    <rPh sb="3" eb="4">
      <t>キュウ</t>
    </rPh>
    <rPh sb="4" eb="7">
      <t>ハッシンキ</t>
    </rPh>
    <phoneticPr fontId="3"/>
  </si>
  <si>
    <t>Ｐ型２級発信機</t>
    <rPh sb="1" eb="2">
      <t>ガタ</t>
    </rPh>
    <rPh sb="3" eb="4">
      <t>キュウ</t>
    </rPh>
    <rPh sb="4" eb="7">
      <t>ハッシンキ</t>
    </rPh>
    <phoneticPr fontId="3"/>
  </si>
  <si>
    <t>消火栓起動装置</t>
    <rPh sb="0" eb="3">
      <t>ショウカセン</t>
    </rPh>
    <rPh sb="3" eb="5">
      <t>キドウ</t>
    </rPh>
    <rPh sb="5" eb="7">
      <t>ソウチ</t>
    </rPh>
    <phoneticPr fontId="3"/>
  </si>
  <si>
    <t>常用電源</t>
    <rPh sb="0" eb="2">
      <t>ジョウヨウ</t>
    </rPh>
    <rPh sb="2" eb="4">
      <t>デンゲン</t>
    </rPh>
    <phoneticPr fontId="3"/>
  </si>
  <si>
    <t>予備電源（受信機のみ）</t>
    <rPh sb="0" eb="2">
      <t>ヨビ</t>
    </rPh>
    <rPh sb="2" eb="4">
      <t>デンゲン</t>
    </rPh>
    <rPh sb="5" eb="8">
      <t>ジュシンキ</t>
    </rPh>
    <phoneticPr fontId="3"/>
  </si>
  <si>
    <t>自家発電設備</t>
    <rPh sb="0" eb="2">
      <t>ジカ</t>
    </rPh>
    <rPh sb="2" eb="4">
      <t>ハツデン</t>
    </rPh>
    <rPh sb="4" eb="6">
      <t>セツビ</t>
    </rPh>
    <phoneticPr fontId="3"/>
  </si>
  <si>
    <t>蓄電池設備</t>
    <rPh sb="0" eb="3">
      <t>チクデンチ</t>
    </rPh>
    <rPh sb="3" eb="5">
      <t>セツビ</t>
    </rPh>
    <phoneticPr fontId="3"/>
  </si>
  <si>
    <t>受信機（個別）</t>
    <rPh sb="0" eb="3">
      <t>ジュシンキ</t>
    </rPh>
    <rPh sb="4" eb="6">
      <t>コベツ</t>
    </rPh>
    <phoneticPr fontId="3"/>
  </si>
  <si>
    <t>受信機（多重）</t>
    <rPh sb="0" eb="3">
      <t>ジュシンキ</t>
    </rPh>
    <rPh sb="4" eb="6">
      <t>タジュウ</t>
    </rPh>
    <phoneticPr fontId="3"/>
  </si>
  <si>
    <t>検知器（警報付）</t>
    <rPh sb="0" eb="3">
      <t>ケンチキ</t>
    </rPh>
    <rPh sb="4" eb="6">
      <t>ケイホウ</t>
    </rPh>
    <rPh sb="6" eb="7">
      <t>ツ</t>
    </rPh>
    <phoneticPr fontId="3"/>
  </si>
  <si>
    <t>検知器（警報なし）</t>
    <rPh sb="0" eb="3">
      <t>ケンチキ</t>
    </rPh>
    <rPh sb="4" eb="6">
      <t>ケイホウ</t>
    </rPh>
    <phoneticPr fontId="3"/>
  </si>
  <si>
    <t>警報装置</t>
    <rPh sb="0" eb="2">
      <t>ケイホウ</t>
    </rPh>
    <rPh sb="2" eb="4">
      <t>ソウチ</t>
    </rPh>
    <phoneticPr fontId="3"/>
  </si>
  <si>
    <t>自動式サイレン又は非常ベル</t>
    <rPh sb="0" eb="3">
      <t>ジドウシキ</t>
    </rPh>
    <rPh sb="7" eb="8">
      <t>マタ</t>
    </rPh>
    <rPh sb="9" eb="11">
      <t>ヒジョウ</t>
    </rPh>
    <phoneticPr fontId="3"/>
  </si>
  <si>
    <t>操作部（電源部）</t>
    <rPh sb="0" eb="3">
      <t>ソウサブ</t>
    </rPh>
    <rPh sb="4" eb="7">
      <t>デンゲンブ</t>
    </rPh>
    <phoneticPr fontId="3"/>
  </si>
  <si>
    <t>起動装置(発信機、押しボタン）</t>
    <rPh sb="0" eb="2">
      <t>キドウ</t>
    </rPh>
    <rPh sb="2" eb="4">
      <t>ソウチ</t>
    </rPh>
    <rPh sb="5" eb="8">
      <t>ハッシンキ</t>
    </rPh>
    <rPh sb="9" eb="10">
      <t>オ</t>
    </rPh>
    <phoneticPr fontId="3"/>
  </si>
  <si>
    <t>放送設備</t>
    <rPh sb="0" eb="2">
      <t>ホウソウ</t>
    </rPh>
    <rPh sb="2" eb="4">
      <t>セツビ</t>
    </rPh>
    <phoneticPr fontId="3"/>
  </si>
  <si>
    <t>増幅器操作部</t>
    <rPh sb="0" eb="3">
      <t>ゾウフクキ</t>
    </rPh>
    <rPh sb="3" eb="6">
      <t>ソウサブ</t>
    </rPh>
    <phoneticPr fontId="3"/>
  </si>
  <si>
    <t>スピーカ回線</t>
    <rPh sb="4" eb="6">
      <t>カイセン</t>
    </rPh>
    <phoneticPr fontId="3"/>
  </si>
  <si>
    <t>起動装置</t>
    <rPh sb="0" eb="2">
      <t>キドウ</t>
    </rPh>
    <rPh sb="2" eb="4">
      <t>ソウチ</t>
    </rPh>
    <phoneticPr fontId="3"/>
  </si>
  <si>
    <t>点検回数</t>
    <rPh sb="0" eb="2">
      <t>テンケン</t>
    </rPh>
    <rPh sb="2" eb="4">
      <t>カイスウ</t>
    </rPh>
    <phoneticPr fontId="3"/>
  </si>
  <si>
    <t>回線</t>
    <rPh sb="0" eb="2">
      <t>カイセン</t>
    </rPh>
    <phoneticPr fontId="3"/>
  </si>
  <si>
    <t>継電器盤回線数</t>
    <rPh sb="0" eb="3">
      <t>ケイデンキ</t>
    </rPh>
    <rPh sb="3" eb="4">
      <t>バン</t>
    </rPh>
    <rPh sb="4" eb="7">
      <t>カイセンスウ</t>
    </rPh>
    <phoneticPr fontId="3"/>
  </si>
  <si>
    <t>A</t>
    <phoneticPr fontId="3"/>
  </si>
  <si>
    <t>B</t>
    <phoneticPr fontId="3"/>
  </si>
  <si>
    <t>動力消防ポンプ</t>
    <rPh sb="0" eb="2">
      <t>ドウリョク</t>
    </rPh>
    <rPh sb="2" eb="4">
      <t>ショウボウ</t>
    </rPh>
    <phoneticPr fontId="3"/>
  </si>
  <si>
    <t>受信機Ｐ型１級回線数</t>
    <rPh sb="0" eb="3">
      <t>ジュシンキ</t>
    </rPh>
    <rPh sb="4" eb="5">
      <t>ガタ</t>
    </rPh>
    <rPh sb="6" eb="7">
      <t>キュウ</t>
    </rPh>
    <rPh sb="7" eb="10">
      <t>カイセンスウ</t>
    </rPh>
    <phoneticPr fontId="3"/>
  </si>
  <si>
    <t>副受信機回線数</t>
    <rPh sb="0" eb="1">
      <t>フク</t>
    </rPh>
    <rPh sb="1" eb="4">
      <t>ジュシンキ</t>
    </rPh>
    <rPh sb="4" eb="7">
      <t>カイセンスウ</t>
    </rPh>
    <phoneticPr fontId="3"/>
  </si>
  <si>
    <t>受信機（個別）回線数</t>
    <rPh sb="0" eb="3">
      <t>ジュシンキ</t>
    </rPh>
    <rPh sb="4" eb="6">
      <t>コベツ</t>
    </rPh>
    <rPh sb="7" eb="10">
      <t>カイセンスウ</t>
    </rPh>
    <phoneticPr fontId="3"/>
  </si>
  <si>
    <t>表示盤回線数</t>
    <rPh sb="0" eb="3">
      <t>ヒョウジバン</t>
    </rPh>
    <rPh sb="3" eb="6">
      <t>カイセンスウ</t>
    </rPh>
    <phoneticPr fontId="3"/>
  </si>
  <si>
    <t>ワット数</t>
    <rPh sb="3" eb="4">
      <t>スウ</t>
    </rPh>
    <phoneticPr fontId="3"/>
  </si>
  <si>
    <t>W</t>
    <phoneticPr fontId="3"/>
  </si>
  <si>
    <t>制御盤回線数</t>
    <rPh sb="0" eb="3">
      <t>セイギョバン</t>
    </rPh>
    <rPh sb="3" eb="6">
      <t>カイセンスウ</t>
    </rPh>
    <phoneticPr fontId="3"/>
  </si>
  <si>
    <t>泡消火器 　10型</t>
    <rPh sb="0" eb="1">
      <t>アワ</t>
    </rPh>
    <rPh sb="1" eb="4">
      <t>ショウカキ</t>
    </rPh>
    <rPh sb="8" eb="9">
      <t>カタ</t>
    </rPh>
    <phoneticPr fontId="3"/>
  </si>
  <si>
    <t>泡消火器　 100型</t>
    <rPh sb="0" eb="1">
      <t>アワ</t>
    </rPh>
    <rPh sb="1" eb="3">
      <t>ショウカ</t>
    </rPh>
    <rPh sb="3" eb="4">
      <t>キ</t>
    </rPh>
    <rPh sb="9" eb="10">
      <t>カタ</t>
    </rPh>
    <phoneticPr fontId="3"/>
  </si>
  <si>
    <t>粉末消火器　 加圧式</t>
    <rPh sb="0" eb="2">
      <t>フンマツ</t>
    </rPh>
    <rPh sb="2" eb="5">
      <t>ショウカキ</t>
    </rPh>
    <rPh sb="7" eb="10">
      <t>カアツシキ</t>
    </rPh>
    <phoneticPr fontId="3"/>
  </si>
  <si>
    <t>粉末消火器　 車載式</t>
    <rPh sb="0" eb="2">
      <t>フンマツ</t>
    </rPh>
    <rPh sb="2" eb="5">
      <t>ショウカキ</t>
    </rPh>
    <rPh sb="7" eb="10">
      <t>シャサイシキ</t>
    </rPh>
    <phoneticPr fontId="3"/>
  </si>
  <si>
    <t>粉末消火器　 蓄圧式</t>
    <rPh sb="0" eb="2">
      <t>フンマツ</t>
    </rPh>
    <rPh sb="2" eb="5">
      <t>ショウカキ</t>
    </rPh>
    <rPh sb="7" eb="8">
      <t>チク</t>
    </rPh>
    <rPh sb="8" eb="9">
      <t>アツ</t>
    </rPh>
    <rPh sb="9" eb="10">
      <t>シキ</t>
    </rPh>
    <phoneticPr fontId="3"/>
  </si>
  <si>
    <t>強化液消火器　 蓄圧式</t>
    <rPh sb="0" eb="2">
      <t>キョウカ</t>
    </rPh>
    <rPh sb="2" eb="3">
      <t>エキ</t>
    </rPh>
    <rPh sb="3" eb="6">
      <t>ショウカキ</t>
    </rPh>
    <rPh sb="8" eb="9">
      <t>チク</t>
    </rPh>
    <rPh sb="9" eb="10">
      <t>アツ</t>
    </rPh>
    <rPh sb="10" eb="11">
      <t>シキ</t>
    </rPh>
    <phoneticPr fontId="3"/>
  </si>
  <si>
    <t>C</t>
    <phoneticPr fontId="3"/>
  </si>
  <si>
    <t>D</t>
    <phoneticPr fontId="3"/>
  </si>
  <si>
    <t>E</t>
    <phoneticPr fontId="3"/>
  </si>
  <si>
    <t>A</t>
    <phoneticPr fontId="3"/>
  </si>
  <si>
    <t>B</t>
    <phoneticPr fontId="3"/>
  </si>
  <si>
    <t>消火器　内部及び機能点検（C：放射能力以外、D：放射能力点検含む）　　耐圧性能点検（E）</t>
    <rPh sb="0" eb="3">
      <t>ショウカキ</t>
    </rPh>
    <rPh sb="4" eb="6">
      <t>ナイブ</t>
    </rPh>
    <rPh sb="6" eb="7">
      <t>オヨ</t>
    </rPh>
    <rPh sb="8" eb="10">
      <t>キノウ</t>
    </rPh>
    <rPh sb="10" eb="12">
      <t>テンケン</t>
    </rPh>
    <rPh sb="15" eb="17">
      <t>ホウシャ</t>
    </rPh>
    <rPh sb="17" eb="19">
      <t>ノウリョク</t>
    </rPh>
    <rPh sb="19" eb="21">
      <t>イガイ</t>
    </rPh>
    <rPh sb="24" eb="26">
      <t>ホウシャ</t>
    </rPh>
    <rPh sb="26" eb="28">
      <t>ノウリョク</t>
    </rPh>
    <rPh sb="28" eb="30">
      <t>テンケン</t>
    </rPh>
    <rPh sb="30" eb="31">
      <t>フク</t>
    </rPh>
    <rPh sb="35" eb="37">
      <t>タイアツ</t>
    </rPh>
    <rPh sb="37" eb="39">
      <t>セイノウ</t>
    </rPh>
    <rPh sb="39" eb="41">
      <t>テンケン</t>
    </rPh>
    <phoneticPr fontId="3"/>
  </si>
  <si>
    <t>点検数量内訳</t>
    <rPh sb="0" eb="2">
      <t>テンケン</t>
    </rPh>
    <rPh sb="2" eb="4">
      <t>スウリョウ</t>
    </rPh>
    <rPh sb="4" eb="6">
      <t>ウチワケ</t>
    </rPh>
    <phoneticPr fontId="3"/>
  </si>
  <si>
    <t>点検対象設備：</t>
    <rPh sb="0" eb="2">
      <t>テンケン</t>
    </rPh>
    <rPh sb="2" eb="4">
      <t>タイショウ</t>
    </rPh>
    <rPh sb="4" eb="6">
      <t>セツビ</t>
    </rPh>
    <phoneticPr fontId="3"/>
  </si>
  <si>
    <t>○</t>
    <phoneticPr fontId="3"/>
  </si>
  <si>
    <t>原動機の種類</t>
    <rPh sb="0" eb="3">
      <t>ゲンドウキ</t>
    </rPh>
    <rPh sb="4" eb="6">
      <t>シュルイ</t>
    </rPh>
    <phoneticPr fontId="3"/>
  </si>
  <si>
    <t>定格電圧</t>
    <rPh sb="0" eb="2">
      <t>テイカク</t>
    </rPh>
    <rPh sb="2" eb="4">
      <t>デンアツ</t>
    </rPh>
    <phoneticPr fontId="3"/>
  </si>
  <si>
    <t>冷却方式</t>
    <rPh sb="0" eb="2">
      <t>レイキャク</t>
    </rPh>
    <rPh sb="2" eb="4">
      <t>ホウシキ</t>
    </rPh>
    <phoneticPr fontId="3"/>
  </si>
  <si>
    <t>構造</t>
    <rPh sb="0" eb="2">
      <t>コウゾウ</t>
    </rPh>
    <phoneticPr fontId="3"/>
  </si>
  <si>
    <t>シリンダー数</t>
    <rPh sb="5" eb="6">
      <t>スウ</t>
    </rPh>
    <phoneticPr fontId="3"/>
  </si>
  <si>
    <t>結合方式</t>
    <rPh sb="0" eb="2">
      <t>ケツゴウ</t>
    </rPh>
    <rPh sb="2" eb="4">
      <t>ホウシキ</t>
    </rPh>
    <phoneticPr fontId="3"/>
  </si>
  <si>
    <t>高圧交流遮断器</t>
    <rPh sb="0" eb="2">
      <t>コウアツ</t>
    </rPh>
    <rPh sb="2" eb="4">
      <t>コウリュウ</t>
    </rPh>
    <rPh sb="4" eb="7">
      <t>シャダンキ</t>
    </rPh>
    <phoneticPr fontId="3"/>
  </si>
  <si>
    <t>ディーゼル機関</t>
    <rPh sb="5" eb="7">
      <t>キカン</t>
    </rPh>
    <phoneticPr fontId="3"/>
  </si>
  <si>
    <t>ガス機関</t>
    <rPh sb="2" eb="4">
      <t>キカン</t>
    </rPh>
    <phoneticPr fontId="3"/>
  </si>
  <si>
    <t>ガスタービン</t>
    <phoneticPr fontId="3"/>
  </si>
  <si>
    <t>低圧</t>
    <rPh sb="0" eb="2">
      <t>テイアツ</t>
    </rPh>
    <phoneticPr fontId="3"/>
  </si>
  <si>
    <t>高圧</t>
    <rPh sb="0" eb="2">
      <t>コウアツ</t>
    </rPh>
    <phoneticPr fontId="3"/>
  </si>
  <si>
    <t>ラジエータ式</t>
    <rPh sb="5" eb="6">
      <t>シキ</t>
    </rPh>
    <phoneticPr fontId="3"/>
  </si>
  <si>
    <t>水冷式</t>
    <rPh sb="0" eb="3">
      <t>スイレイシキ</t>
    </rPh>
    <phoneticPr fontId="3"/>
  </si>
  <si>
    <t>簡易形</t>
    <rPh sb="0" eb="2">
      <t>カンイ</t>
    </rPh>
    <rPh sb="2" eb="3">
      <t>カタ</t>
    </rPh>
    <phoneticPr fontId="3"/>
  </si>
  <si>
    <t>オープン形</t>
    <rPh sb="4" eb="5">
      <t>カタ</t>
    </rPh>
    <phoneticPr fontId="3"/>
  </si>
  <si>
    <t>パッケージ形</t>
    <rPh sb="5" eb="6">
      <t>カタ</t>
    </rPh>
    <phoneticPr fontId="3"/>
  </si>
  <si>
    <t>１機１軸</t>
    <rPh sb="1" eb="2">
      <t>キ</t>
    </rPh>
    <rPh sb="3" eb="4">
      <t>ジク</t>
    </rPh>
    <phoneticPr fontId="3"/>
  </si>
  <si>
    <t>２機１軸</t>
    <rPh sb="1" eb="2">
      <t>キ</t>
    </rPh>
    <rPh sb="3" eb="4">
      <t>ジク</t>
    </rPh>
    <phoneticPr fontId="3"/>
  </si>
  <si>
    <t>３機１軸</t>
    <rPh sb="1" eb="2">
      <t>キ</t>
    </rPh>
    <rPh sb="3" eb="4">
      <t>ジク</t>
    </rPh>
    <phoneticPr fontId="3"/>
  </si>
  <si>
    <t>高圧交流遮器</t>
    <rPh sb="0" eb="2">
      <t>コウアツ</t>
    </rPh>
    <rPh sb="2" eb="4">
      <t>コウリュウ</t>
    </rPh>
    <rPh sb="4" eb="5">
      <t>サエギ</t>
    </rPh>
    <rPh sb="5" eb="6">
      <t>ウツワ</t>
    </rPh>
    <phoneticPr fontId="3"/>
  </si>
  <si>
    <t>有</t>
    <rPh sb="0" eb="1">
      <t>ア</t>
    </rPh>
    <phoneticPr fontId="3"/>
  </si>
  <si>
    <t>無</t>
    <rPh sb="0" eb="1">
      <t>ナ</t>
    </rPh>
    <phoneticPr fontId="3"/>
  </si>
  <si>
    <t>台数</t>
    <rPh sb="0" eb="2">
      <t>ダイスウ</t>
    </rPh>
    <phoneticPr fontId="3"/>
  </si>
  <si>
    <t>容量（ｋVA)</t>
    <rPh sb="0" eb="2">
      <t>ヨウリョウ</t>
    </rPh>
    <phoneticPr fontId="3"/>
  </si>
  <si>
    <t>蓄電池の種類</t>
    <rPh sb="0" eb="3">
      <t>チクデンチ</t>
    </rPh>
    <rPh sb="4" eb="6">
      <t>シュルイ</t>
    </rPh>
    <phoneticPr fontId="3"/>
  </si>
  <si>
    <t>各階の設置数</t>
    <rPh sb="0" eb="2">
      <t>カクカイ</t>
    </rPh>
    <rPh sb="3" eb="5">
      <t>セッチ</t>
    </rPh>
    <rPh sb="5" eb="6">
      <t>スウ</t>
    </rPh>
    <phoneticPr fontId="3"/>
  </si>
  <si>
    <t>その他の設備</t>
    <rPh sb="2" eb="3">
      <t>タ</t>
    </rPh>
    <rPh sb="4" eb="6">
      <t>セツビ</t>
    </rPh>
    <phoneticPr fontId="3"/>
  </si>
  <si>
    <t>A</t>
    <phoneticPr fontId="3"/>
  </si>
  <si>
    <t>B</t>
    <phoneticPr fontId="3"/>
  </si>
  <si>
    <t>区分</t>
    <rPh sb="0" eb="2">
      <t>クブン</t>
    </rPh>
    <phoneticPr fontId="3"/>
  </si>
  <si>
    <t>6M</t>
    <phoneticPr fontId="3"/>
  </si>
  <si>
    <t>1Y</t>
    <phoneticPr fontId="3"/>
  </si>
  <si>
    <t>30kVA以下</t>
    <rPh sb="5" eb="7">
      <t>イカ</t>
    </rPh>
    <phoneticPr fontId="3"/>
  </si>
  <si>
    <t>分類</t>
    <rPh sb="0" eb="2">
      <t>ブンルイ</t>
    </rPh>
    <phoneticPr fontId="3"/>
  </si>
  <si>
    <t>点検周期</t>
    <rPh sb="0" eb="2">
      <t>テンケン</t>
    </rPh>
    <rPh sb="2" eb="4">
      <t>シュウキ</t>
    </rPh>
    <phoneticPr fontId="3"/>
  </si>
  <si>
    <t>200kVA以下</t>
    <rPh sb="6" eb="8">
      <t>イカ</t>
    </rPh>
    <phoneticPr fontId="3"/>
  </si>
  <si>
    <t>ガスタービン</t>
    <phoneticPr fontId="3"/>
  </si>
  <si>
    <t>増減率</t>
    <rPh sb="0" eb="3">
      <t>ゾウゲンリツ</t>
    </rPh>
    <phoneticPr fontId="3"/>
  </si>
  <si>
    <t>適用歩掛り</t>
    <rPh sb="0" eb="2">
      <t>テキヨウ</t>
    </rPh>
    <rPh sb="2" eb="3">
      <t>ブ</t>
    </rPh>
    <rPh sb="3" eb="4">
      <t>カカリ</t>
    </rPh>
    <phoneticPr fontId="3"/>
  </si>
  <si>
    <t>高圧交流遮断器</t>
    <rPh sb="0" eb="2">
      <t>コウアツ</t>
    </rPh>
    <rPh sb="2" eb="4">
      <t>コウリュウ</t>
    </rPh>
    <rPh sb="4" eb="6">
      <t>シャダン</t>
    </rPh>
    <rPh sb="6" eb="7">
      <t>キ</t>
    </rPh>
    <phoneticPr fontId="3"/>
  </si>
  <si>
    <t>容量(kVA)</t>
    <rPh sb="0" eb="2">
      <t>ヨウリョウ</t>
    </rPh>
    <phoneticPr fontId="3"/>
  </si>
  <si>
    <t>シリンダー数による増減率</t>
    <rPh sb="5" eb="6">
      <t>スウ</t>
    </rPh>
    <rPh sb="9" eb="12">
      <t>ゾウゲンリツ</t>
    </rPh>
    <phoneticPr fontId="3"/>
  </si>
  <si>
    <t>結合方式による増減率</t>
    <rPh sb="0" eb="2">
      <t>ケツゴウ</t>
    </rPh>
    <rPh sb="2" eb="4">
      <t>ホウシキ</t>
    </rPh>
    <rPh sb="7" eb="9">
      <t>ゾウゲン</t>
    </rPh>
    <rPh sb="9" eb="10">
      <t>リツ</t>
    </rPh>
    <phoneticPr fontId="3"/>
  </si>
  <si>
    <t>高圧交流遮断器による加算</t>
    <rPh sb="0" eb="2">
      <t>コウアツ</t>
    </rPh>
    <rPh sb="2" eb="4">
      <t>コウリュウ</t>
    </rPh>
    <rPh sb="4" eb="7">
      <t>シャダンキ</t>
    </rPh>
    <rPh sb="10" eb="12">
      <t>カサン</t>
    </rPh>
    <phoneticPr fontId="3"/>
  </si>
  <si>
    <t>B</t>
    <phoneticPr fontId="3"/>
  </si>
  <si>
    <t>6M</t>
    <phoneticPr fontId="3"/>
  </si>
  <si>
    <t>1Y</t>
    <phoneticPr fontId="3"/>
  </si>
  <si>
    <t>整流装置</t>
    <rPh sb="0" eb="2">
      <t>セイリュウ</t>
    </rPh>
    <rPh sb="2" eb="4">
      <t>ソウチ</t>
    </rPh>
    <phoneticPr fontId="3"/>
  </si>
  <si>
    <t>100V系</t>
    <rPh sb="4" eb="5">
      <t>ケイ</t>
    </rPh>
    <phoneticPr fontId="3"/>
  </si>
  <si>
    <t>鉛蓄電池</t>
    <rPh sb="0" eb="1">
      <t>ナマリ</t>
    </rPh>
    <rPh sb="1" eb="4">
      <t>チクデンチ</t>
    </rPh>
    <phoneticPr fontId="3"/>
  </si>
  <si>
    <t>400Ah以下</t>
    <rPh sb="5" eb="7">
      <t>イカ</t>
    </rPh>
    <phoneticPr fontId="3"/>
  </si>
  <si>
    <t>6M</t>
    <phoneticPr fontId="3"/>
  </si>
  <si>
    <t>700Ah以下</t>
    <rPh sb="5" eb="7">
      <t>イカ</t>
    </rPh>
    <phoneticPr fontId="3"/>
  </si>
  <si>
    <t>1200Ah以下</t>
    <rPh sb="6" eb="8">
      <t>イカ</t>
    </rPh>
    <phoneticPr fontId="3"/>
  </si>
  <si>
    <t>アルカリ蓄電池</t>
    <rPh sb="4" eb="7">
      <t>チクデンチ</t>
    </rPh>
    <phoneticPr fontId="3"/>
  </si>
  <si>
    <t>200Ah以下</t>
    <rPh sb="5" eb="7">
      <t>イカ</t>
    </rPh>
    <phoneticPr fontId="3"/>
  </si>
  <si>
    <t>350Ah以下</t>
    <rPh sb="5" eb="7">
      <t>イカ</t>
    </rPh>
    <phoneticPr fontId="3"/>
  </si>
  <si>
    <t>600Ah以下</t>
    <rPh sb="5" eb="7">
      <t>イカ</t>
    </rPh>
    <phoneticPr fontId="3"/>
  </si>
  <si>
    <t>200V系</t>
    <rPh sb="4" eb="5">
      <t>ケイ</t>
    </rPh>
    <phoneticPr fontId="3"/>
  </si>
  <si>
    <t>蓄電池</t>
    <rPh sb="0" eb="3">
      <t>チクデンチ</t>
    </rPh>
    <phoneticPr fontId="3"/>
  </si>
  <si>
    <t>ベント形鉛蓄電池</t>
    <rPh sb="3" eb="4">
      <t>ガタ</t>
    </rPh>
    <rPh sb="4" eb="5">
      <t>ナマリ</t>
    </rPh>
    <rPh sb="5" eb="8">
      <t>チクデンチ</t>
    </rPh>
    <phoneticPr fontId="3"/>
  </si>
  <si>
    <t>容量(Ah)</t>
    <rPh sb="0" eb="2">
      <t>ヨウリョウ</t>
    </rPh>
    <phoneticPr fontId="3"/>
  </si>
  <si>
    <t>A</t>
    <phoneticPr fontId="3"/>
  </si>
  <si>
    <t>B</t>
    <phoneticPr fontId="3"/>
  </si>
  <si>
    <t>セル数</t>
    <rPh sb="2" eb="3">
      <t>スウ</t>
    </rPh>
    <phoneticPr fontId="3"/>
  </si>
  <si>
    <t>蓄電池計</t>
    <rPh sb="0" eb="3">
      <t>チクデンチ</t>
    </rPh>
    <rPh sb="3" eb="4">
      <t>ケイ</t>
    </rPh>
    <phoneticPr fontId="3"/>
  </si>
  <si>
    <t>整流装置計</t>
    <rPh sb="0" eb="2">
      <t>セイリュウ</t>
    </rPh>
    <rPh sb="2" eb="4">
      <t>ソウチ</t>
    </rPh>
    <rPh sb="4" eb="5">
      <t>ケイ</t>
    </rPh>
    <phoneticPr fontId="3"/>
  </si>
  <si>
    <t>１ｾﾙ１回当り</t>
    <rPh sb="4" eb="5">
      <t>カイ</t>
    </rPh>
    <rPh sb="5" eb="6">
      <t>ア</t>
    </rPh>
    <phoneticPr fontId="3"/>
  </si>
  <si>
    <t>島根県消防用設備等保守管理業務特記仕様書</t>
    <rPh sb="0" eb="3">
      <t>シマネケン</t>
    </rPh>
    <rPh sb="3" eb="6">
      <t>ショウボウヨウ</t>
    </rPh>
    <rPh sb="6" eb="8">
      <t>セツビ</t>
    </rPh>
    <rPh sb="8" eb="9">
      <t>トウ</t>
    </rPh>
    <rPh sb="9" eb="11">
      <t>ホシュ</t>
    </rPh>
    <rPh sb="11" eb="13">
      <t>カンリ</t>
    </rPh>
    <rPh sb="13" eb="15">
      <t>ギョウム</t>
    </rPh>
    <rPh sb="15" eb="17">
      <t>トッキ</t>
    </rPh>
    <rPh sb="17" eb="20">
      <t>シヨウショ</t>
    </rPh>
    <phoneticPr fontId="3"/>
  </si>
  <si>
    <t>Ⅰ．業務概要</t>
    <rPh sb="2" eb="4">
      <t>ギョウム</t>
    </rPh>
    <rPh sb="4" eb="6">
      <t>ガイヨウ</t>
    </rPh>
    <phoneticPr fontId="3"/>
  </si>
  <si>
    <t>１．業務名</t>
    <rPh sb="2" eb="5">
      <t>ギョウムメイ</t>
    </rPh>
    <phoneticPr fontId="3"/>
  </si>
  <si>
    <t>２．業務場所</t>
    <rPh sb="2" eb="4">
      <t>ギョウム</t>
    </rPh>
    <rPh sb="4" eb="6">
      <t>バショ</t>
    </rPh>
    <phoneticPr fontId="3"/>
  </si>
  <si>
    <t>３．履行期間</t>
    <rPh sb="2" eb="4">
      <t>リコウ</t>
    </rPh>
    <rPh sb="4" eb="6">
      <t>キカン</t>
    </rPh>
    <phoneticPr fontId="3"/>
  </si>
  <si>
    <t>４．業務仕様</t>
    <rPh sb="2" eb="4">
      <t>ギョウム</t>
    </rPh>
    <rPh sb="4" eb="6">
      <t>シヨウ</t>
    </rPh>
    <phoneticPr fontId="3"/>
  </si>
  <si>
    <t>(1)本仕様書に記載されていない事項は、「建築保全業務共通仕様</t>
    <rPh sb="3" eb="4">
      <t>ホン</t>
    </rPh>
    <rPh sb="4" eb="7">
      <t>シヨウショ</t>
    </rPh>
    <rPh sb="8" eb="10">
      <t>キサイ</t>
    </rPh>
    <rPh sb="16" eb="18">
      <t>ジコウ</t>
    </rPh>
    <rPh sb="21" eb="23">
      <t>ケンチク</t>
    </rPh>
    <rPh sb="23" eb="25">
      <t>ホゼン</t>
    </rPh>
    <rPh sb="25" eb="27">
      <t>ギョウム</t>
    </rPh>
    <rPh sb="27" eb="29">
      <t>キョウツウ</t>
    </rPh>
    <rPh sb="29" eb="30">
      <t>ツコウ</t>
    </rPh>
    <rPh sb="30" eb="31">
      <t>サマ</t>
    </rPh>
    <phoneticPr fontId="3"/>
  </si>
  <si>
    <t>（Ⅱ 1.1.1　適用）</t>
    <rPh sb="9" eb="11">
      <t>テキヨウ</t>
    </rPh>
    <phoneticPr fontId="3"/>
  </si>
  <si>
    <t>５．対象業務</t>
    <rPh sb="2" eb="4">
      <t>タイショウ</t>
    </rPh>
    <rPh sb="4" eb="6">
      <t>ギョウム</t>
    </rPh>
    <phoneticPr fontId="3"/>
  </si>
  <si>
    <t>本仕様書の対象業務は、次のとおりとする。</t>
    <rPh sb="0" eb="1">
      <t>ホン</t>
    </rPh>
    <rPh sb="1" eb="4">
      <t>シヨウショ</t>
    </rPh>
    <rPh sb="5" eb="7">
      <t>タイショウ</t>
    </rPh>
    <rPh sb="7" eb="9">
      <t>ギョウム</t>
    </rPh>
    <rPh sb="11" eb="12">
      <t>ツギ</t>
    </rPh>
    <phoneticPr fontId="3"/>
  </si>
  <si>
    <t>消防用設備等保守点検業務</t>
    <rPh sb="0" eb="3">
      <t>ショウボウヨウ</t>
    </rPh>
    <rPh sb="3" eb="5">
      <t>セツビ</t>
    </rPh>
    <rPh sb="5" eb="6">
      <t>トウ</t>
    </rPh>
    <rPh sb="6" eb="8">
      <t>ホシュ</t>
    </rPh>
    <rPh sb="8" eb="10">
      <t>テンケン</t>
    </rPh>
    <rPh sb="10" eb="12">
      <t>ギョウム</t>
    </rPh>
    <phoneticPr fontId="3"/>
  </si>
  <si>
    <t>特殊消防用設備等保守点検業務</t>
    <rPh sb="0" eb="2">
      <t>トクシュ</t>
    </rPh>
    <rPh sb="2" eb="5">
      <t>ショウボウヨウ</t>
    </rPh>
    <rPh sb="5" eb="7">
      <t>セツビ</t>
    </rPh>
    <rPh sb="7" eb="8">
      <t>トウ</t>
    </rPh>
    <rPh sb="8" eb="10">
      <t>ホシュ</t>
    </rPh>
    <rPh sb="10" eb="12">
      <t>テンケン</t>
    </rPh>
    <rPh sb="12" eb="14">
      <t>ギョウム</t>
    </rPh>
    <phoneticPr fontId="3"/>
  </si>
  <si>
    <t>Ⅱ．共通事項</t>
    <rPh sb="2" eb="4">
      <t>キョウツウ</t>
    </rPh>
    <rPh sb="4" eb="6">
      <t>ジコウ</t>
    </rPh>
    <phoneticPr fontId="3"/>
  </si>
  <si>
    <t>１．業務の範囲</t>
    <rPh sb="2" eb="4">
      <t>ギョウム</t>
    </rPh>
    <rPh sb="5" eb="7">
      <t>ハンイ</t>
    </rPh>
    <phoneticPr fontId="3"/>
  </si>
  <si>
    <t>（Ⅱ 1.1.2　点検の範囲）</t>
    <rPh sb="9" eb="11">
      <t>テンケン</t>
    </rPh>
    <rPh sb="12" eb="14">
      <t>ハンイ</t>
    </rPh>
    <phoneticPr fontId="3"/>
  </si>
  <si>
    <t>（Ⅱ 1.1.3　保守の範囲）</t>
    <rPh sb="9" eb="11">
      <t>ホシュ</t>
    </rPh>
    <phoneticPr fontId="3"/>
  </si>
  <si>
    <t>２．業務日と
　　作業時間帯</t>
    <rPh sb="2" eb="4">
      <t>ギョウム</t>
    </rPh>
    <rPh sb="4" eb="5">
      <t>ビ</t>
    </rPh>
    <rPh sb="9" eb="11">
      <t>サギョウ</t>
    </rPh>
    <rPh sb="11" eb="14">
      <t>ジカンタイ</t>
    </rPh>
    <phoneticPr fontId="3"/>
  </si>
  <si>
    <t>　　　業務日：　○　月　　○　曜日</t>
    <rPh sb="3" eb="5">
      <t>ギョウム</t>
    </rPh>
    <rPh sb="5" eb="6">
      <t>ビ</t>
    </rPh>
    <rPh sb="10" eb="11">
      <t>ツキ</t>
    </rPh>
    <rPh sb="15" eb="17">
      <t>ヨウビ</t>
    </rPh>
    <phoneticPr fontId="3"/>
  </si>
  <si>
    <t>　　　　　　　　　　（祝祭日、年末年始12/29～1/3を除く）</t>
    <rPh sb="11" eb="14">
      <t>シュクサイジツ</t>
    </rPh>
    <rPh sb="15" eb="17">
      <t>ネンマツ</t>
    </rPh>
    <rPh sb="17" eb="19">
      <t>ネンシ</t>
    </rPh>
    <rPh sb="29" eb="30">
      <t>ノゾ</t>
    </rPh>
    <phoneticPr fontId="3"/>
  </si>
  <si>
    <t>(1)業務計画書</t>
    <rPh sb="3" eb="5">
      <t>ギョウム</t>
    </rPh>
    <rPh sb="5" eb="8">
      <t>ケイカクショ</t>
    </rPh>
    <phoneticPr fontId="3"/>
  </si>
  <si>
    <t>　　業務計画書を作成し、業務の実施前までに施設管理担当者の承</t>
    <rPh sb="2" eb="4">
      <t>ギョウム</t>
    </rPh>
    <rPh sb="4" eb="7">
      <t>ケイカクショ</t>
    </rPh>
    <rPh sb="8" eb="10">
      <t>サクセイ</t>
    </rPh>
    <rPh sb="12" eb="14">
      <t>ギョウム</t>
    </rPh>
    <rPh sb="15" eb="18">
      <t>ジッシマエ</t>
    </rPh>
    <rPh sb="21" eb="23">
      <t>シセツ</t>
    </rPh>
    <rPh sb="23" eb="25">
      <t>カンリ</t>
    </rPh>
    <rPh sb="25" eb="28">
      <t>タントウシャ</t>
    </rPh>
    <rPh sb="29" eb="30">
      <t>ウケタマワ</t>
    </rPh>
    <phoneticPr fontId="3"/>
  </si>
  <si>
    <t>）」（以下「共通仕様書」という。）による。</t>
    <rPh sb="9" eb="10">
      <t>サマ</t>
    </rPh>
    <rPh sb="10" eb="11">
      <t>ショ</t>
    </rPh>
    <phoneticPr fontId="3"/>
  </si>
  <si>
    <t>対象設備機器一覧表」のとおりとする。</t>
    <rPh sb="2" eb="4">
      <t>セツビ</t>
    </rPh>
    <rPh sb="4" eb="6">
      <t>キキ</t>
    </rPh>
    <rPh sb="6" eb="9">
      <t>イチランヒョウ</t>
    </rPh>
    <phoneticPr fontId="3"/>
  </si>
  <si>
    <t>　　　業務時間帯：　○○　時　○○　分　から　○○　時　○○　分</t>
    <rPh sb="3" eb="5">
      <t>ギョウム</t>
    </rPh>
    <rPh sb="5" eb="8">
      <t>ジカンタイ</t>
    </rPh>
    <rPh sb="13" eb="14">
      <t>ジ</t>
    </rPh>
    <rPh sb="18" eb="19">
      <t>フン</t>
    </rPh>
    <rPh sb="26" eb="27">
      <t>ジ</t>
    </rPh>
    <rPh sb="31" eb="32">
      <t>フン</t>
    </rPh>
    <phoneticPr fontId="3"/>
  </si>
  <si>
    <t>　本業務の対象部分、数量等は「点検対象設備一覧表」及び「点検</t>
    <rPh sb="15" eb="17">
      <t>テンケン</t>
    </rPh>
    <rPh sb="17" eb="19">
      <t>タイショウ</t>
    </rPh>
    <rPh sb="19" eb="21">
      <t>セツビ</t>
    </rPh>
    <rPh sb="21" eb="24">
      <t>イチランヒョウ</t>
    </rPh>
    <rPh sb="25" eb="26">
      <t>オヨ</t>
    </rPh>
    <rPh sb="28" eb="30">
      <t>テンケン</t>
    </rPh>
    <phoneticPr fontId="3"/>
  </si>
  <si>
    <t>交流器</t>
    <rPh sb="0" eb="3">
      <t>コウリュウキ</t>
    </rPh>
    <phoneticPr fontId="3"/>
  </si>
  <si>
    <t>制御弁式鉛蓄電池</t>
    <rPh sb="0" eb="2">
      <t>セイギョ</t>
    </rPh>
    <rPh sb="2" eb="3">
      <t>ベン</t>
    </rPh>
    <rPh sb="3" eb="4">
      <t>シキ</t>
    </rPh>
    <rPh sb="4" eb="5">
      <t>ナマリ</t>
    </rPh>
    <rPh sb="5" eb="8">
      <t>チクデンチ</t>
    </rPh>
    <phoneticPr fontId="3"/>
  </si>
  <si>
    <t>建築基準法第１２条定期点検（防火設備）</t>
    <rPh sb="0" eb="6">
      <t>ケンチクキジュンホウダイ</t>
    </rPh>
    <rPh sb="8" eb="9">
      <t>ジョウ</t>
    </rPh>
    <rPh sb="9" eb="11">
      <t>テイキ</t>
    </rPh>
    <rPh sb="11" eb="13">
      <t>テンケン</t>
    </rPh>
    <rPh sb="14" eb="16">
      <t>ボウカ</t>
    </rPh>
    <rPh sb="16" eb="18">
      <t>セツビ</t>
    </rPh>
    <phoneticPr fontId="3"/>
  </si>
  <si>
    <t>　ただし、共通仕様書に規定されている項目以外は、建築基準法</t>
    <rPh sb="5" eb="7">
      <t>キョウツウ</t>
    </rPh>
    <rPh sb="7" eb="10">
      <t>シヨウショ</t>
    </rPh>
    <rPh sb="11" eb="13">
      <t>キテイ</t>
    </rPh>
    <rPh sb="18" eb="20">
      <t>コウモク</t>
    </rPh>
    <rPh sb="20" eb="22">
      <t>イガイ</t>
    </rPh>
    <rPh sb="24" eb="26">
      <t>ケンチク</t>
    </rPh>
    <phoneticPr fontId="3"/>
  </si>
  <si>
    <t>６．業務の再委託</t>
    <rPh sb="2" eb="4">
      <t>ギョウム</t>
    </rPh>
    <rPh sb="5" eb="8">
      <t>サイイタク</t>
    </rPh>
    <phoneticPr fontId="3"/>
  </si>
  <si>
    <t>ことができる。</t>
    <phoneticPr fontId="3"/>
  </si>
  <si>
    <t>　定められた点検資格を有する者とする。</t>
    <phoneticPr fontId="3"/>
  </si>
  <si>
    <t>　　点検実施者は、点検を実施する消防用設備等及び建築基準法</t>
    <rPh sb="2" eb="4">
      <t>テンケン</t>
    </rPh>
    <rPh sb="4" eb="7">
      <t>ジッシシャ</t>
    </rPh>
    <rPh sb="9" eb="11">
      <t>テンケン</t>
    </rPh>
    <rPh sb="12" eb="14">
      <t>ジッシ</t>
    </rPh>
    <rPh sb="16" eb="19">
      <t>ショウボウヨウ</t>
    </rPh>
    <rPh sb="19" eb="21">
      <t>セツビ</t>
    </rPh>
    <rPh sb="21" eb="22">
      <t>トウ</t>
    </rPh>
    <rPh sb="22" eb="23">
      <t>オヨ</t>
    </rPh>
    <rPh sb="24" eb="26">
      <t>ケンチク</t>
    </rPh>
    <rPh sb="26" eb="29">
      <t>キジュンホウ</t>
    </rPh>
    <phoneticPr fontId="3"/>
  </si>
  <si>
    <t>　に定める防火設備に対して、消防法告示及び建築基準法に</t>
    <rPh sb="2" eb="3">
      <t>サダ</t>
    </rPh>
    <rPh sb="5" eb="7">
      <t>ボウカ</t>
    </rPh>
    <rPh sb="7" eb="9">
      <t>セツビ</t>
    </rPh>
    <rPh sb="14" eb="17">
      <t>ショウボウホウ</t>
    </rPh>
    <rPh sb="17" eb="19">
      <t>コクジ</t>
    </rPh>
    <rPh sb="19" eb="20">
      <t>オヨ</t>
    </rPh>
    <rPh sb="21" eb="23">
      <t>ケンチク</t>
    </rPh>
    <rPh sb="23" eb="26">
      <t>キジュンホウ</t>
    </rPh>
    <phoneticPr fontId="3"/>
  </si>
  <si>
    <t>防火設備点検の対象　→</t>
    <rPh sb="0" eb="2">
      <t>ボウカ</t>
    </rPh>
    <rPh sb="2" eb="4">
      <t>セツビ</t>
    </rPh>
    <rPh sb="4" eb="6">
      <t>テンケン</t>
    </rPh>
    <rPh sb="7" eb="9">
      <t>タイショウ</t>
    </rPh>
    <phoneticPr fontId="3"/>
  </si>
  <si>
    <t>（Ⅰ 1.1.1　適用）</t>
    <rPh sb="9" eb="11">
      <t>テキヨウ</t>
    </rPh>
    <phoneticPr fontId="3"/>
  </si>
  <si>
    <t>（Ⅰ 1.1.6　関係法令等の遵守）</t>
    <rPh sb="9" eb="11">
      <t>カンケイ</t>
    </rPh>
    <rPh sb="11" eb="13">
      <t>ホウレイ</t>
    </rPh>
    <rPh sb="13" eb="14">
      <t>トウ</t>
    </rPh>
    <rPh sb="15" eb="17">
      <t>ジュンシュ</t>
    </rPh>
    <phoneticPr fontId="3"/>
  </si>
  <si>
    <t>（Ⅰ 1.3.3　業務条件）</t>
    <rPh sb="9" eb="11">
      <t>ギョウム</t>
    </rPh>
    <rPh sb="11" eb="13">
      <t>ジョウケン</t>
    </rPh>
    <phoneticPr fontId="3"/>
  </si>
  <si>
    <t>（Ⅰ 1.2.1　業務計画書）</t>
    <rPh sb="9" eb="11">
      <t>ギョウム</t>
    </rPh>
    <rPh sb="11" eb="14">
      <t>ケイカクショ</t>
    </rPh>
    <phoneticPr fontId="3"/>
  </si>
  <si>
    <t>（Ⅰ 1.2.2　作業計画書）</t>
    <rPh sb="9" eb="11">
      <t>サギョウ</t>
    </rPh>
    <rPh sb="11" eb="14">
      <t>ケイカクショ</t>
    </rPh>
    <phoneticPr fontId="3"/>
  </si>
  <si>
    <t>（Ⅰ 1.4.6　施設管理担当者の立会い）</t>
    <rPh sb="9" eb="11">
      <t>シセツ</t>
    </rPh>
    <rPh sb="11" eb="13">
      <t>カンリ</t>
    </rPh>
    <rPh sb="13" eb="16">
      <t>タントウシャ</t>
    </rPh>
    <rPh sb="17" eb="19">
      <t>タチア</t>
    </rPh>
    <phoneticPr fontId="3"/>
  </si>
  <si>
    <t>（Ⅰ 1.4.2　代替要員）</t>
    <rPh sb="9" eb="11">
      <t>ダイガエ</t>
    </rPh>
    <rPh sb="11" eb="13">
      <t>ヨウイン</t>
    </rPh>
    <phoneticPr fontId="3"/>
  </si>
  <si>
    <t>（Ⅰ 1.2.4　業務の記録）</t>
    <rPh sb="9" eb="11">
      <t>ギョウム</t>
    </rPh>
    <rPh sb="12" eb="14">
      <t>キロク</t>
    </rPh>
    <phoneticPr fontId="3"/>
  </si>
  <si>
    <t>（Ⅰ 1.1.5　報告書の書式等）</t>
    <rPh sb="9" eb="12">
      <t>ホウコクショ</t>
    </rPh>
    <rPh sb="13" eb="16">
      <t>ショシキトウ</t>
    </rPh>
    <phoneticPr fontId="3"/>
  </si>
  <si>
    <t>（Ⅰ 1.4.7　業務の報告）</t>
    <rPh sb="9" eb="11">
      <t>ギョウム</t>
    </rPh>
    <rPh sb="12" eb="14">
      <t>ホウコク</t>
    </rPh>
    <phoneticPr fontId="3"/>
  </si>
  <si>
    <t>（Ⅰ 1.6.1　業務の検査）</t>
    <rPh sb="9" eb="11">
      <t>ギョウム</t>
    </rPh>
    <rPh sb="12" eb="14">
      <t>ケンサ</t>
    </rPh>
    <phoneticPr fontId="3"/>
  </si>
  <si>
    <t>（Ⅰ 1.3.1　業務管理）</t>
    <rPh sb="9" eb="11">
      <t>ギョウム</t>
    </rPh>
    <rPh sb="11" eb="13">
      <t>カンリ</t>
    </rPh>
    <phoneticPr fontId="3"/>
  </si>
  <si>
    <t>（Ⅰ 1.3.2　業務責任者）</t>
    <rPh sb="9" eb="11">
      <t>ギョウム</t>
    </rPh>
    <rPh sb="11" eb="14">
      <t>セキニンシャ</t>
    </rPh>
    <phoneticPr fontId="3"/>
  </si>
  <si>
    <t>（Ⅰ 1.3.5　環境衛生管理体制）</t>
    <rPh sb="9" eb="11">
      <t>カンキョウ</t>
    </rPh>
    <rPh sb="11" eb="13">
      <t>エイセイ</t>
    </rPh>
    <rPh sb="13" eb="15">
      <t>カンリ</t>
    </rPh>
    <rPh sb="15" eb="17">
      <t>タイセイ</t>
    </rPh>
    <phoneticPr fontId="3"/>
  </si>
  <si>
    <t>（Ⅰ 1.3.6　業務の安全衛生管理）</t>
    <rPh sb="9" eb="11">
      <t>ギョウム</t>
    </rPh>
    <rPh sb="12" eb="14">
      <t>アンゼン</t>
    </rPh>
    <rPh sb="14" eb="16">
      <t>エイセイ</t>
    </rPh>
    <rPh sb="16" eb="18">
      <t>カンリ</t>
    </rPh>
    <phoneticPr fontId="3"/>
  </si>
  <si>
    <t>（Ⅰ 1.3.7　火気の取扱い）</t>
    <rPh sb="9" eb="11">
      <t>カキ</t>
    </rPh>
    <rPh sb="12" eb="13">
      <t>ト</t>
    </rPh>
    <rPh sb="13" eb="14">
      <t>アツカ</t>
    </rPh>
    <phoneticPr fontId="3"/>
  </si>
  <si>
    <t>（Ⅰ 1.3.8　喫煙場所）</t>
    <rPh sb="9" eb="11">
      <t>キツエン</t>
    </rPh>
    <rPh sb="11" eb="13">
      <t>バショ</t>
    </rPh>
    <phoneticPr fontId="3"/>
  </si>
  <si>
    <t>（Ⅰ 1.3.9　出入り禁止箇所）</t>
    <rPh sb="9" eb="11">
      <t>デイ</t>
    </rPh>
    <rPh sb="12" eb="14">
      <t>キンシ</t>
    </rPh>
    <rPh sb="14" eb="16">
      <t>カショ</t>
    </rPh>
    <phoneticPr fontId="3"/>
  </si>
  <si>
    <t>（Ⅰ 1.4.1　業務担当者）</t>
    <rPh sb="9" eb="11">
      <t>ギョウム</t>
    </rPh>
    <rPh sb="11" eb="14">
      <t>タントウシャ</t>
    </rPh>
    <phoneticPr fontId="3"/>
  </si>
  <si>
    <t>（Ⅰ 1.1.3　受注者の負担の範囲）</t>
    <rPh sb="9" eb="12">
      <t>ジュチュウシャ</t>
    </rPh>
    <rPh sb="13" eb="15">
      <t>フタン</t>
    </rPh>
    <rPh sb="16" eb="18">
      <t>ハンイ</t>
    </rPh>
    <phoneticPr fontId="3"/>
  </si>
  <si>
    <t>（Ⅰ 1.4.3　服装等）</t>
    <rPh sb="9" eb="11">
      <t>フクソウ</t>
    </rPh>
    <rPh sb="11" eb="12">
      <t>トウ</t>
    </rPh>
    <phoneticPr fontId="3"/>
  </si>
  <si>
    <t>（Ⅱ 1.1.9　点検及び保守に伴う注意事項）</t>
    <rPh sb="9" eb="11">
      <t>テンケン</t>
    </rPh>
    <rPh sb="11" eb="12">
      <t>オヨ</t>
    </rPh>
    <rPh sb="13" eb="15">
      <t>ホシュ</t>
    </rPh>
    <phoneticPr fontId="3"/>
  </si>
  <si>
    <t>逆止弁</t>
    <rPh sb="0" eb="3">
      <t>ギャクシベン</t>
    </rPh>
    <phoneticPr fontId="3"/>
  </si>
  <si>
    <t>受信機Ｐ型３級</t>
    <rPh sb="0" eb="3">
      <t>ジュシンキ</t>
    </rPh>
    <rPh sb="4" eb="5">
      <t>ガタ</t>
    </rPh>
    <rPh sb="6" eb="7">
      <t>キュウ</t>
    </rPh>
    <phoneticPr fontId="3"/>
  </si>
  <si>
    <t>多信号式煙感知器</t>
    <rPh sb="0" eb="1">
      <t>オオ</t>
    </rPh>
    <rPh sb="1" eb="3">
      <t>シンゴウ</t>
    </rPh>
    <rPh sb="3" eb="4">
      <t>シキ</t>
    </rPh>
    <rPh sb="4" eb="5">
      <t>ケムリ</t>
    </rPh>
    <rPh sb="5" eb="8">
      <t>カンチキ</t>
    </rPh>
    <phoneticPr fontId="3"/>
  </si>
  <si>
    <t>予備電源（増幅器のみ）</t>
    <rPh sb="0" eb="2">
      <t>ヨビ</t>
    </rPh>
    <rPh sb="2" eb="4">
      <t>デンゲン</t>
    </rPh>
    <rPh sb="5" eb="8">
      <t>ゾウフクキ</t>
    </rPh>
    <phoneticPr fontId="3"/>
  </si>
  <si>
    <t>音圧確認、非常電源による総合作動等</t>
    <rPh sb="0" eb="2">
      <t>オンアツ</t>
    </rPh>
    <rPh sb="2" eb="4">
      <t>カクニン</t>
    </rPh>
    <rPh sb="5" eb="7">
      <t>ヒジョウ</t>
    </rPh>
    <rPh sb="7" eb="9">
      <t>デンゲン</t>
    </rPh>
    <rPh sb="12" eb="14">
      <t>ソウゴウ</t>
    </rPh>
    <rPh sb="14" eb="16">
      <t>サドウ</t>
    </rPh>
    <rPh sb="16" eb="17">
      <t>ナド</t>
    </rPh>
    <phoneticPr fontId="3"/>
  </si>
  <si>
    <t>防火戸　ドア式（常閉）</t>
    <rPh sb="0" eb="3">
      <t>ボウカド</t>
    </rPh>
    <rPh sb="6" eb="7">
      <t>シキ</t>
    </rPh>
    <rPh sb="8" eb="10">
      <t>ジョウヘイ</t>
    </rPh>
    <phoneticPr fontId="3"/>
  </si>
  <si>
    <t>非常電源による作動確認等</t>
    <rPh sb="0" eb="2">
      <t>ヒジョウ</t>
    </rPh>
    <rPh sb="2" eb="4">
      <t>デンゲン</t>
    </rPh>
    <rPh sb="7" eb="9">
      <t>サドウ</t>
    </rPh>
    <rPh sb="9" eb="11">
      <t>カクニン</t>
    </rPh>
    <rPh sb="11" eb="12">
      <t>ナド</t>
    </rPh>
    <phoneticPr fontId="3"/>
  </si>
  <si>
    <t>↓延べ面積を記入</t>
    <rPh sb="1" eb="2">
      <t>ノ</t>
    </rPh>
    <rPh sb="3" eb="5">
      <t>メンセキ</t>
    </rPh>
    <rPh sb="6" eb="8">
      <t>キニュウ</t>
    </rPh>
    <phoneticPr fontId="3"/>
  </si>
  <si>
    <t>R10</t>
  </si>
  <si>
    <t>R11</t>
  </si>
  <si>
    <t>R12</t>
  </si>
  <si>
    <t>R13</t>
  </si>
  <si>
    <t>R14</t>
  </si>
  <si>
    <t>R15</t>
  </si>
  <si>
    <t>R16</t>
  </si>
  <si>
    <t>点検種別</t>
    <rPh sb="0" eb="2">
      <t>テンケン</t>
    </rPh>
    <rPh sb="2" eb="4">
      <t>シュベツ</t>
    </rPh>
    <phoneticPr fontId="3"/>
  </si>
  <si>
    <t>泡消火器</t>
    <rPh sb="0" eb="1">
      <t>アワ</t>
    </rPh>
    <rPh sb="1" eb="4">
      <t>ショウカキ</t>
    </rPh>
    <phoneticPr fontId="3"/>
  </si>
  <si>
    <t>１本１回あたり</t>
    <rPh sb="1" eb="2">
      <t>ホン</t>
    </rPh>
    <rPh sb="3" eb="4">
      <t>カイ</t>
    </rPh>
    <phoneticPr fontId="3"/>
  </si>
  <si>
    <t>内部及び機能（放射有）</t>
    <rPh sb="0" eb="2">
      <t>ナイブ</t>
    </rPh>
    <rPh sb="2" eb="3">
      <t>オヨ</t>
    </rPh>
    <rPh sb="4" eb="6">
      <t>キノウ</t>
    </rPh>
    <rPh sb="7" eb="9">
      <t>ホウシャ</t>
    </rPh>
    <rPh sb="9" eb="10">
      <t>アリ</t>
    </rPh>
    <phoneticPr fontId="3"/>
  </si>
  <si>
    <t>内部及び機能（放射無）</t>
    <rPh sb="0" eb="2">
      <t>ナイブ</t>
    </rPh>
    <rPh sb="2" eb="3">
      <t>オヨ</t>
    </rPh>
    <rPh sb="4" eb="6">
      <t>キノウ</t>
    </rPh>
    <rPh sb="7" eb="9">
      <t>ホウシャ</t>
    </rPh>
    <rPh sb="9" eb="10">
      <t>ナ</t>
    </rPh>
    <phoneticPr fontId="3"/>
  </si>
  <si>
    <t>耐圧性能</t>
    <rPh sb="0" eb="2">
      <t>タイアツ</t>
    </rPh>
    <rPh sb="2" eb="4">
      <t>セイノウ</t>
    </rPh>
    <phoneticPr fontId="3"/>
  </si>
  <si>
    <t>粉末消火器　加圧式</t>
    <rPh sb="0" eb="2">
      <t>フンマツ</t>
    </rPh>
    <rPh sb="2" eb="5">
      <t>ショウカキ</t>
    </rPh>
    <rPh sb="6" eb="8">
      <t>カアツ</t>
    </rPh>
    <rPh sb="8" eb="9">
      <t>シキ</t>
    </rPh>
    <phoneticPr fontId="3"/>
  </si>
  <si>
    <t>粉末消火器　車載式</t>
    <rPh sb="0" eb="2">
      <t>フンマツ</t>
    </rPh>
    <rPh sb="2" eb="5">
      <t>ショウカキ</t>
    </rPh>
    <rPh sb="6" eb="8">
      <t>シャサイ</t>
    </rPh>
    <rPh sb="8" eb="9">
      <t>シキ</t>
    </rPh>
    <phoneticPr fontId="3"/>
  </si>
  <si>
    <t>粉末消火器　蓄圧式</t>
    <rPh sb="0" eb="2">
      <t>フンマツ</t>
    </rPh>
    <rPh sb="2" eb="5">
      <t>ショウカキ</t>
    </rPh>
    <rPh sb="6" eb="8">
      <t>チクアツ</t>
    </rPh>
    <rPh sb="8" eb="9">
      <t>シキ</t>
    </rPh>
    <phoneticPr fontId="3"/>
  </si>
  <si>
    <t>強化液消火器　蓄圧式</t>
    <rPh sb="0" eb="2">
      <t>キョウカ</t>
    </rPh>
    <rPh sb="2" eb="3">
      <t>エキ</t>
    </rPh>
    <rPh sb="3" eb="6">
      <t>ショウカキ</t>
    </rPh>
    <rPh sb="7" eb="9">
      <t>チクアツ</t>
    </rPh>
    <rPh sb="9" eb="10">
      <t>シキ</t>
    </rPh>
    <phoneticPr fontId="3"/>
  </si>
  <si>
    <t>１組１回あたり</t>
    <rPh sb="1" eb="2">
      <t>クミ</t>
    </rPh>
    <rPh sb="3" eb="4">
      <t>カイ</t>
    </rPh>
    <phoneticPr fontId="3"/>
  </si>
  <si>
    <t>屋外消火栓</t>
    <rPh sb="0" eb="2">
      <t>オクガイ</t>
    </rPh>
    <rPh sb="2" eb="5">
      <t>ショウカセン</t>
    </rPh>
    <phoneticPr fontId="3"/>
  </si>
  <si>
    <t>コンプレッサ、制御盤、現地操作盤、感知器、電磁弁等</t>
    <rPh sb="7" eb="10">
      <t>セイギョバン</t>
    </rPh>
    <rPh sb="11" eb="13">
      <t>ゲンチ</t>
    </rPh>
    <rPh sb="13" eb="16">
      <t>ソウサバン</t>
    </rPh>
    <rPh sb="17" eb="20">
      <t>カンチキ</t>
    </rPh>
    <rPh sb="21" eb="24">
      <t>デンジベン</t>
    </rPh>
    <rPh sb="24" eb="25">
      <t>ナド</t>
    </rPh>
    <phoneticPr fontId="3"/>
  </si>
  <si>
    <t>１式１回あたり</t>
    <rPh sb="1" eb="2">
      <t>シキ</t>
    </rPh>
    <rPh sb="3" eb="4">
      <t>カイ</t>
    </rPh>
    <phoneticPr fontId="3"/>
  </si>
  <si>
    <t>総合点検</t>
    <rPh sb="0" eb="2">
      <t>ソウゴウ</t>
    </rPh>
    <rPh sb="2" eb="4">
      <t>テンケン</t>
    </rPh>
    <phoneticPr fontId="3"/>
  </si>
  <si>
    <t>１面１回あたり</t>
    <rPh sb="1" eb="2">
      <t>メン</t>
    </rPh>
    <rPh sb="3" eb="4">
      <t>カイ</t>
    </rPh>
    <phoneticPr fontId="3"/>
  </si>
  <si>
    <t>各種動作確認等</t>
    <rPh sb="0" eb="2">
      <t>カクシュ</t>
    </rPh>
    <rPh sb="2" eb="4">
      <t>ドウサ</t>
    </rPh>
    <rPh sb="4" eb="6">
      <t>カクニン</t>
    </rPh>
    <rPh sb="6" eb="7">
      <t>ナド</t>
    </rPh>
    <phoneticPr fontId="3"/>
  </si>
  <si>
    <t>１枚１回あたり</t>
    <rPh sb="1" eb="2">
      <t>マイ</t>
    </rPh>
    <rPh sb="3" eb="4">
      <t>カイ</t>
    </rPh>
    <phoneticPr fontId="3"/>
  </si>
  <si>
    <t>消火剤の補充、区画の養生、廃液の回収・搬出・処分</t>
    <rPh sb="0" eb="3">
      <t>ショウカザイ</t>
    </rPh>
    <rPh sb="4" eb="6">
      <t>ホジュウ</t>
    </rPh>
    <rPh sb="7" eb="9">
      <t>クカク</t>
    </rPh>
    <rPh sb="10" eb="12">
      <t>ヨウジョウ</t>
    </rPh>
    <rPh sb="13" eb="15">
      <t>ハイエキ</t>
    </rPh>
    <rPh sb="16" eb="18">
      <t>カイシュウ</t>
    </rPh>
    <rPh sb="19" eb="21">
      <t>ハンシュツ</t>
    </rPh>
    <rPh sb="22" eb="24">
      <t>ショブン</t>
    </rPh>
    <phoneticPr fontId="3"/>
  </si>
  <si>
    <t>消防設備等保守管理業務の委託料算定に係る見積り項目</t>
    <rPh sb="0" eb="2">
      <t>ショウボウ</t>
    </rPh>
    <rPh sb="2" eb="4">
      <t>セツビ</t>
    </rPh>
    <rPh sb="4" eb="5">
      <t>ナド</t>
    </rPh>
    <rPh sb="5" eb="7">
      <t>ホシュ</t>
    </rPh>
    <rPh sb="7" eb="9">
      <t>カンリ</t>
    </rPh>
    <rPh sb="9" eb="11">
      <t>ギョウム</t>
    </rPh>
    <rPh sb="12" eb="15">
      <t>イタクリョウ</t>
    </rPh>
    <rPh sb="15" eb="17">
      <t>サンテイ</t>
    </rPh>
    <rPh sb="18" eb="19">
      <t>カカワ</t>
    </rPh>
    <rPh sb="20" eb="22">
      <t>ミツ</t>
    </rPh>
    <rPh sb="23" eb="25">
      <t>コウモク</t>
    </rPh>
    <phoneticPr fontId="3"/>
  </si>
  <si>
    <t>見積り額（税込み）</t>
    <rPh sb="0" eb="2">
      <t>ミツモ</t>
    </rPh>
    <rPh sb="3" eb="4">
      <t>ガク</t>
    </rPh>
    <rPh sb="5" eb="7">
      <t>ゼイコ</t>
    </rPh>
    <phoneticPr fontId="3"/>
  </si>
  <si>
    <t>共通仕様書関連項目
（第1編総則を「Ⅰ」第2編定期点検等及び保守を「Ⅱ」としている）</t>
    <rPh sb="0" eb="2">
      <t>キョウツウ</t>
    </rPh>
    <rPh sb="2" eb="5">
      <t>シヨウショ</t>
    </rPh>
    <rPh sb="5" eb="7">
      <t>カンレン</t>
    </rPh>
    <rPh sb="7" eb="9">
      <t>コウモク</t>
    </rPh>
    <rPh sb="11" eb="12">
      <t>ダイ</t>
    </rPh>
    <rPh sb="13" eb="14">
      <t>ヘン</t>
    </rPh>
    <rPh sb="14" eb="16">
      <t>ソウソク</t>
    </rPh>
    <rPh sb="20" eb="21">
      <t>ダイ</t>
    </rPh>
    <rPh sb="22" eb="23">
      <t>ヘン</t>
    </rPh>
    <rPh sb="23" eb="25">
      <t>テイキ</t>
    </rPh>
    <rPh sb="25" eb="27">
      <t>テンケン</t>
    </rPh>
    <rPh sb="27" eb="28">
      <t>トウ</t>
    </rPh>
    <rPh sb="28" eb="29">
      <t>オヨ</t>
    </rPh>
    <rPh sb="30" eb="32">
      <t>ホシュ</t>
    </rPh>
    <phoneticPr fontId="3"/>
  </si>
  <si>
    <t>※11階を超える場合は別途積算</t>
    <rPh sb="3" eb="4">
      <t>カイ</t>
    </rPh>
    <rPh sb="5" eb="6">
      <t>コ</t>
    </rPh>
    <rPh sb="8" eb="10">
      <t>バアイ</t>
    </rPh>
    <rPh sb="11" eb="13">
      <t>ベット</t>
    </rPh>
    <rPh sb="13" eb="15">
      <t>セキサン</t>
    </rPh>
    <phoneticPr fontId="3"/>
  </si>
  <si>
    <t>11F超</t>
    <rPh sb="3" eb="4">
      <t>コ</t>
    </rPh>
    <phoneticPr fontId="3"/>
  </si>
  <si>
    <t>機械排煙設備　モーターエンジン駆動</t>
    <rPh sb="0" eb="2">
      <t>キカイ</t>
    </rPh>
    <rPh sb="2" eb="4">
      <t>ハイエン</t>
    </rPh>
    <rPh sb="4" eb="6">
      <t>セツビ</t>
    </rPh>
    <rPh sb="15" eb="17">
      <t>クドウ</t>
    </rPh>
    <phoneticPr fontId="3"/>
  </si>
  <si>
    <t>機械排煙設備　エンジン駆動</t>
    <rPh sb="0" eb="2">
      <t>キカイ</t>
    </rPh>
    <rPh sb="2" eb="4">
      <t>ハイエン</t>
    </rPh>
    <rPh sb="4" eb="6">
      <t>セツビ</t>
    </rPh>
    <rPh sb="11" eb="13">
      <t>クドウ</t>
    </rPh>
    <phoneticPr fontId="3"/>
  </si>
  <si>
    <t>機械排煙設備　モーター駆動</t>
    <rPh sb="0" eb="2">
      <t>キカイ</t>
    </rPh>
    <rPh sb="2" eb="4">
      <t>ハイエン</t>
    </rPh>
    <rPh sb="4" eb="6">
      <t>セツビ</t>
    </rPh>
    <rPh sb="11" eb="13">
      <t>クドウ</t>
    </rPh>
    <phoneticPr fontId="3"/>
  </si>
  <si>
    <t>機械排煙設備　起動盤</t>
    <rPh sb="0" eb="2">
      <t>キカイ</t>
    </rPh>
    <rPh sb="2" eb="4">
      <t>ハイエン</t>
    </rPh>
    <rPh sb="4" eb="6">
      <t>セツビ</t>
    </rPh>
    <rPh sb="7" eb="9">
      <t>キドウ</t>
    </rPh>
    <rPh sb="9" eb="10">
      <t>バン</t>
    </rPh>
    <phoneticPr fontId="3"/>
  </si>
  <si>
    <t>防火戸　ドア式（常閉）</t>
    <rPh sb="0" eb="3">
      <t>ボウカド</t>
    </rPh>
    <rPh sb="6" eb="7">
      <t>シキ</t>
    </rPh>
    <rPh sb="8" eb="9">
      <t>ツネ</t>
    </rPh>
    <rPh sb="9" eb="10">
      <t>シ</t>
    </rPh>
    <phoneticPr fontId="3"/>
  </si>
  <si>
    <t>防火戸　ドア式（両開き扉・常開）</t>
    <rPh sb="0" eb="3">
      <t>ボウカド</t>
    </rPh>
    <rPh sb="6" eb="7">
      <t>シキ</t>
    </rPh>
    <rPh sb="8" eb="10">
      <t>リョウビラ</t>
    </rPh>
    <rPh sb="11" eb="12">
      <t>トビラ</t>
    </rPh>
    <rPh sb="13" eb="14">
      <t>ツネ</t>
    </rPh>
    <rPh sb="14" eb="15">
      <t>ヒラ</t>
    </rPh>
    <phoneticPr fontId="3"/>
  </si>
  <si>
    <t>防火戸　ドア式（片開き扉・常開）</t>
    <rPh sb="0" eb="3">
      <t>ボウカド</t>
    </rPh>
    <rPh sb="6" eb="7">
      <t>シキ</t>
    </rPh>
    <rPh sb="8" eb="9">
      <t>カタ</t>
    </rPh>
    <rPh sb="9" eb="10">
      <t>ビラ</t>
    </rPh>
    <rPh sb="11" eb="12">
      <t>トビラ</t>
    </rPh>
    <rPh sb="13" eb="14">
      <t>ツネ</t>
    </rPh>
    <rPh sb="14" eb="15">
      <t>ヒラ</t>
    </rPh>
    <phoneticPr fontId="3"/>
  </si>
  <si>
    <r>
      <t>防火戸　ドア式</t>
    </r>
    <r>
      <rPr>
        <sz val="11"/>
        <rFont val="ＭＳ Ｐゴシック"/>
        <family val="3"/>
        <charset val="128"/>
      </rPr>
      <t>（片開き扉・常開）</t>
    </r>
    <rPh sb="0" eb="3">
      <t>ボウカド</t>
    </rPh>
    <rPh sb="6" eb="7">
      <t>シキ</t>
    </rPh>
    <rPh sb="8" eb="9">
      <t>カタ</t>
    </rPh>
    <rPh sb="9" eb="10">
      <t>ビラ</t>
    </rPh>
    <rPh sb="11" eb="12">
      <t>トビラ</t>
    </rPh>
    <rPh sb="13" eb="15">
      <t>ジョウカイ</t>
    </rPh>
    <phoneticPr fontId="3"/>
  </si>
  <si>
    <r>
      <t>防火戸　ドア式</t>
    </r>
    <r>
      <rPr>
        <sz val="11"/>
        <rFont val="ＭＳ Ｐゴシック"/>
        <family val="3"/>
        <charset val="128"/>
      </rPr>
      <t>（両開き扉・常開）</t>
    </r>
    <rPh sb="0" eb="3">
      <t>ボウカド</t>
    </rPh>
    <rPh sb="6" eb="7">
      <t>シキ</t>
    </rPh>
    <rPh sb="8" eb="9">
      <t>リョウ</t>
    </rPh>
    <rPh sb="9" eb="10">
      <t>ビラ</t>
    </rPh>
    <rPh sb="11" eb="12">
      <t>トビラ</t>
    </rPh>
    <rPh sb="13" eb="15">
      <t>ジョウカイ</t>
    </rPh>
    <phoneticPr fontId="3"/>
  </si>
  <si>
    <r>
      <rPr>
        <sz val="11"/>
        <rFont val="ＭＳ Ｐゴシック"/>
        <family val="3"/>
        <charset val="128"/>
      </rPr>
      <t>機械排煙設備　モーターエンジン駆動</t>
    </r>
    <rPh sb="0" eb="2">
      <t>キカイ</t>
    </rPh>
    <rPh sb="2" eb="4">
      <t>ハイエン</t>
    </rPh>
    <rPh sb="4" eb="6">
      <t>セツビ</t>
    </rPh>
    <rPh sb="15" eb="17">
      <t>クドウ</t>
    </rPh>
    <phoneticPr fontId="3"/>
  </si>
  <si>
    <r>
      <rPr>
        <sz val="11"/>
        <rFont val="ＭＳ Ｐゴシック"/>
        <family val="3"/>
        <charset val="128"/>
      </rPr>
      <t>機械排煙設備　エンジン駆動</t>
    </r>
    <rPh sb="0" eb="2">
      <t>キカイ</t>
    </rPh>
    <rPh sb="2" eb="4">
      <t>ハイエン</t>
    </rPh>
    <rPh sb="4" eb="6">
      <t>セツビ</t>
    </rPh>
    <rPh sb="11" eb="13">
      <t>クドウ</t>
    </rPh>
    <phoneticPr fontId="3"/>
  </si>
  <si>
    <r>
      <rPr>
        <sz val="11"/>
        <rFont val="ＭＳ Ｐゴシック"/>
        <family val="3"/>
        <charset val="128"/>
      </rPr>
      <t>機械排煙設備　モーター駆動</t>
    </r>
    <rPh sb="0" eb="2">
      <t>キカイ</t>
    </rPh>
    <rPh sb="2" eb="4">
      <t>ハイエン</t>
    </rPh>
    <rPh sb="4" eb="6">
      <t>セツビ</t>
    </rPh>
    <rPh sb="11" eb="13">
      <t>クドウ</t>
    </rPh>
    <phoneticPr fontId="3"/>
  </si>
  <si>
    <r>
      <rPr>
        <sz val="11"/>
        <rFont val="ＭＳ Ｐゴシック"/>
        <family val="3"/>
        <charset val="128"/>
      </rPr>
      <t>機械排煙設備　起動盤</t>
    </r>
    <rPh sb="0" eb="2">
      <t>キカイ</t>
    </rPh>
    <rPh sb="2" eb="4">
      <t>ハイエン</t>
    </rPh>
    <rPh sb="4" eb="6">
      <t>セツビ</t>
    </rPh>
    <rPh sb="7" eb="9">
      <t>キドウ</t>
    </rPh>
    <rPh sb="9" eb="10">
      <t>バン</t>
    </rPh>
    <phoneticPr fontId="3"/>
  </si>
  <si>
    <r>
      <t>分配</t>
    </r>
    <r>
      <rPr>
        <sz val="11"/>
        <rFont val="ＭＳ Ｐゴシック"/>
        <family val="3"/>
        <charset val="128"/>
      </rPr>
      <t>盤</t>
    </r>
    <rPh sb="0" eb="2">
      <t>ブンパイ</t>
    </rPh>
    <rPh sb="2" eb="3">
      <t>バン</t>
    </rPh>
    <phoneticPr fontId="3"/>
  </si>
  <si>
    <t>赤字：見積りが追加になった項目</t>
    <rPh sb="0" eb="2">
      <t>アカジ</t>
    </rPh>
    <rPh sb="3" eb="5">
      <t>ミツモ</t>
    </rPh>
    <rPh sb="7" eb="9">
      <t>ツイカ</t>
    </rPh>
    <rPh sb="13" eb="15">
      <t>コウモク</t>
    </rPh>
    <phoneticPr fontId="3"/>
  </si>
  <si>
    <t>団法人日本建築防災協会発行）による。</t>
    <rPh sb="0" eb="1">
      <t>ダン</t>
    </rPh>
    <phoneticPr fontId="3"/>
  </si>
  <si>
    <t>令和○○年○○月○○日　から　令和○○年○○月○○日</t>
    <rPh sb="0" eb="2">
      <t>レイワ</t>
    </rPh>
    <rPh sb="4" eb="5">
      <t>ネン</t>
    </rPh>
    <rPh sb="7" eb="8">
      <t>ツキ</t>
    </rPh>
    <rPh sb="10" eb="11">
      <t>ヒ</t>
    </rPh>
    <rPh sb="15" eb="17">
      <t>レイワ</t>
    </rPh>
    <rPh sb="19" eb="20">
      <t>トシ</t>
    </rPh>
    <rPh sb="22" eb="23">
      <t>ツキ</t>
    </rPh>
    <rPh sb="25" eb="26">
      <t>ヒ</t>
    </rPh>
    <phoneticPr fontId="3"/>
  </si>
  <si>
    <t>歩掛りに含まれるものは以下</t>
    <rPh sb="0" eb="2">
      <t>ブガカ</t>
    </rPh>
    <rPh sb="4" eb="5">
      <t>フク</t>
    </rPh>
    <rPh sb="11" eb="13">
      <t>イカ</t>
    </rPh>
    <phoneticPr fontId="3"/>
  </si>
  <si>
    <t>起動装置</t>
    <rPh sb="0" eb="4">
      <t>キドウソウチ</t>
    </rPh>
    <phoneticPr fontId="3"/>
  </si>
  <si>
    <t>性能試験装置</t>
    <rPh sb="0" eb="6">
      <t>セイノウシケンソウチ</t>
    </rPh>
    <phoneticPr fontId="3"/>
  </si>
  <si>
    <t>※加圧送水装置ユニットに制御盤が組み込まれている場合も、制御盤（操作盤）は別途加算</t>
    <rPh sb="1" eb="3">
      <t>カアツ</t>
    </rPh>
    <rPh sb="3" eb="7">
      <t>ソウスイソウチ</t>
    </rPh>
    <rPh sb="12" eb="15">
      <t>セイギョバン</t>
    </rPh>
    <rPh sb="16" eb="17">
      <t>ク</t>
    </rPh>
    <rPh sb="18" eb="19">
      <t>コ</t>
    </rPh>
    <rPh sb="24" eb="26">
      <t>バアイ</t>
    </rPh>
    <rPh sb="28" eb="31">
      <t>セイギョバン</t>
    </rPh>
    <rPh sb="32" eb="35">
      <t>ソウサバン</t>
    </rPh>
    <rPh sb="37" eb="39">
      <t>ベット</t>
    </rPh>
    <rPh sb="39" eb="41">
      <t>カサン</t>
    </rPh>
    <phoneticPr fontId="3"/>
  </si>
  <si>
    <t>自動火災報知設備の発信機等と兼用する場合も各々で計上する</t>
    <rPh sb="0" eb="2">
      <t>ジドウ</t>
    </rPh>
    <rPh sb="2" eb="4">
      <t>カサイ</t>
    </rPh>
    <rPh sb="4" eb="6">
      <t>ホウチ</t>
    </rPh>
    <rPh sb="6" eb="8">
      <t>セツビ</t>
    </rPh>
    <rPh sb="9" eb="12">
      <t>ハッシンキ</t>
    </rPh>
    <rPh sb="12" eb="13">
      <t>トウ</t>
    </rPh>
    <rPh sb="14" eb="16">
      <t>ケンヨウ</t>
    </rPh>
    <rPh sb="18" eb="20">
      <t>バアイ</t>
    </rPh>
    <rPh sb="21" eb="23">
      <t>オノオノ</t>
    </rPh>
    <rPh sb="24" eb="26">
      <t>ケイジョウ</t>
    </rPh>
    <phoneticPr fontId="3"/>
  </si>
  <si>
    <t>音響装置</t>
    <rPh sb="0" eb="4">
      <t>オンキョウソウチ</t>
    </rPh>
    <phoneticPr fontId="3"/>
  </si>
  <si>
    <t>水源</t>
    <rPh sb="0" eb="2">
      <t>スイゲン</t>
    </rPh>
    <phoneticPr fontId="3"/>
  </si>
  <si>
    <t>貯水槽、充水タンク、給水装置、水位計、圧力計、バルブ等の点検を含む</t>
    <rPh sb="0" eb="3">
      <t>チョスイソウ</t>
    </rPh>
    <rPh sb="4" eb="6">
      <t>ジュウスイ</t>
    </rPh>
    <rPh sb="10" eb="14">
      <t>キュウスイソウチ</t>
    </rPh>
    <rPh sb="15" eb="18">
      <t>スイイケイ</t>
    </rPh>
    <rPh sb="19" eb="22">
      <t>アツリョクケイ</t>
    </rPh>
    <rPh sb="26" eb="27">
      <t>トウ</t>
    </rPh>
    <rPh sb="28" eb="30">
      <t>テンケン</t>
    </rPh>
    <rPh sb="31" eb="32">
      <t>フク</t>
    </rPh>
    <phoneticPr fontId="3"/>
  </si>
  <si>
    <t>水源は、他の設備と共有している場合、重複して計上しない</t>
    <rPh sb="0" eb="2">
      <t>スイゲン</t>
    </rPh>
    <rPh sb="4" eb="5">
      <t>タ</t>
    </rPh>
    <rPh sb="6" eb="8">
      <t>セツビ</t>
    </rPh>
    <rPh sb="9" eb="11">
      <t>キョウユウ</t>
    </rPh>
    <rPh sb="15" eb="17">
      <t>バアイ</t>
    </rPh>
    <rPh sb="18" eb="20">
      <t>チョウフク</t>
    </rPh>
    <rPh sb="22" eb="24">
      <t>ケイジョウ</t>
    </rPh>
    <phoneticPr fontId="3"/>
  </si>
  <si>
    <t>装置を構成する附属機器類は歩掛りに含む</t>
    <rPh sb="0" eb="2">
      <t>ソウチ</t>
    </rPh>
    <rPh sb="3" eb="5">
      <t>コウセイ</t>
    </rPh>
    <rPh sb="7" eb="11">
      <t>フゾクキキ</t>
    </rPh>
    <rPh sb="11" eb="12">
      <t>ルイ</t>
    </rPh>
    <rPh sb="13" eb="15">
      <t>ブガカ</t>
    </rPh>
    <rPh sb="17" eb="18">
      <t>フク</t>
    </rPh>
    <phoneticPr fontId="3"/>
  </si>
  <si>
    <t>送水口</t>
    <rPh sb="0" eb="3">
      <t>ソウスイコウ</t>
    </rPh>
    <phoneticPr fontId="3"/>
  </si>
  <si>
    <t>送水口廻りに組まれる逆止弁、止水弁等の点検も含む</t>
    <rPh sb="0" eb="3">
      <t>ソウスイコウ</t>
    </rPh>
    <rPh sb="3" eb="4">
      <t>マワ</t>
    </rPh>
    <rPh sb="6" eb="7">
      <t>ク</t>
    </rPh>
    <rPh sb="10" eb="13">
      <t>ギャクシベン</t>
    </rPh>
    <rPh sb="14" eb="17">
      <t>シスイベン</t>
    </rPh>
    <rPh sb="17" eb="18">
      <t>トウ</t>
    </rPh>
    <rPh sb="19" eb="21">
      <t>テンケン</t>
    </rPh>
    <rPh sb="22" eb="23">
      <t>フク</t>
    </rPh>
    <phoneticPr fontId="3"/>
  </si>
  <si>
    <t>補助散水栓</t>
    <rPh sb="0" eb="5">
      <t>ホジョサンスイセン</t>
    </rPh>
    <phoneticPr fontId="3"/>
  </si>
  <si>
    <t>ホース、ノズル、開閉弁及び表示灯の点検を含む</t>
    <rPh sb="8" eb="11">
      <t>カイヘイベン</t>
    </rPh>
    <rPh sb="11" eb="12">
      <t>オヨ</t>
    </rPh>
    <rPh sb="13" eb="16">
      <t>ヒョウジトウ</t>
    </rPh>
    <rPh sb="17" eb="19">
      <t>テンケン</t>
    </rPh>
    <rPh sb="20" eb="21">
      <t>フク</t>
    </rPh>
    <phoneticPr fontId="3"/>
  </si>
  <si>
    <t>手動開放弁・末端試験弁</t>
    <rPh sb="0" eb="2">
      <t>シュドウ</t>
    </rPh>
    <rPh sb="2" eb="4">
      <t>カイホウ</t>
    </rPh>
    <rPh sb="4" eb="5">
      <t>ベン</t>
    </rPh>
    <rPh sb="6" eb="8">
      <t>マッタン</t>
    </rPh>
    <rPh sb="8" eb="10">
      <t>シケン</t>
    </rPh>
    <rPh sb="10" eb="11">
      <t>ベン</t>
    </rPh>
    <phoneticPr fontId="3"/>
  </si>
  <si>
    <t>バルブ</t>
    <phoneticPr fontId="3"/>
  </si>
  <si>
    <t>オリィフィス（混合器）</t>
    <rPh sb="7" eb="10">
      <t>コンゴウキ</t>
    </rPh>
    <phoneticPr fontId="3"/>
  </si>
  <si>
    <t>操作制御盤</t>
    <rPh sb="0" eb="5">
      <t>ソウサセイギョバン</t>
    </rPh>
    <phoneticPr fontId="3"/>
  </si>
  <si>
    <t>表示板</t>
    <rPh sb="0" eb="3">
      <t>ヒョウジバン</t>
    </rPh>
    <phoneticPr fontId="3"/>
  </si>
  <si>
    <t>泡消火薬剤混合装置</t>
  </si>
  <si>
    <t>泡消火薬剤貯蔵槽</t>
  </si>
  <si>
    <t>槽に附属する弁、ゲージ、バルブ等を含む</t>
    <rPh sb="0" eb="1">
      <t>ソウ</t>
    </rPh>
    <rPh sb="2" eb="4">
      <t>フゾク</t>
    </rPh>
    <rPh sb="6" eb="7">
      <t>ベン</t>
    </rPh>
    <rPh sb="15" eb="16">
      <t>トウ</t>
    </rPh>
    <rPh sb="17" eb="18">
      <t>フク</t>
    </rPh>
    <phoneticPr fontId="3"/>
  </si>
  <si>
    <t>混合装置廻りに設けられる弁、原液ポンプ等を含む</t>
    <rPh sb="0" eb="4">
      <t>コンゴウソウチ</t>
    </rPh>
    <rPh sb="4" eb="5">
      <t>マワ</t>
    </rPh>
    <rPh sb="7" eb="8">
      <t>モウ</t>
    </rPh>
    <rPh sb="12" eb="13">
      <t>ベン</t>
    </rPh>
    <rPh sb="14" eb="16">
      <t>ゲンエキ</t>
    </rPh>
    <rPh sb="19" eb="20">
      <t>ナド</t>
    </rPh>
    <rPh sb="21" eb="22">
      <t>フク</t>
    </rPh>
    <phoneticPr fontId="3"/>
  </si>
  <si>
    <r>
      <t>※</t>
    </r>
    <r>
      <rPr>
        <sz val="11"/>
        <color indexed="13"/>
        <rFont val="ＭＳ Ｐゴシック"/>
        <family val="3"/>
        <charset val="128"/>
      </rPr>
      <t>制御盤</t>
    </r>
    <r>
      <rPr>
        <sz val="11"/>
        <rFont val="ＭＳ Ｐゴシック"/>
        <family val="3"/>
        <charset val="128"/>
      </rPr>
      <t>とは異なる</t>
    </r>
    <rPh sb="1" eb="4">
      <t>セイギョバン</t>
    </rPh>
    <rPh sb="6" eb="7">
      <t>コト</t>
    </rPh>
    <phoneticPr fontId="3"/>
  </si>
  <si>
    <r>
      <rPr>
        <sz val="11"/>
        <color indexed="13"/>
        <rFont val="ＭＳ Ｐゴシック"/>
        <family val="3"/>
        <charset val="128"/>
      </rPr>
      <t>消火剤</t>
    </r>
    <r>
      <rPr>
        <sz val="11"/>
        <rFont val="ＭＳ Ｐゴシック"/>
        <family val="3"/>
        <charset val="128"/>
      </rPr>
      <t>の放出用スイッチ作動</t>
    </r>
    <rPh sb="0" eb="2">
      <t>ショウカ</t>
    </rPh>
    <rPh sb="2" eb="3">
      <t>ザイ</t>
    </rPh>
    <rPh sb="4" eb="6">
      <t>ホウシュツ</t>
    </rPh>
    <rPh sb="6" eb="7">
      <t>ヨウ</t>
    </rPh>
    <rPh sb="11" eb="13">
      <t>サドウ</t>
    </rPh>
    <phoneticPr fontId="3"/>
  </si>
  <si>
    <r>
      <t>以下を備えたもの</t>
    </r>
    <r>
      <rPr>
        <sz val="11"/>
        <color indexed="13"/>
        <rFont val="ＭＳ Ｐゴシック"/>
        <family val="3"/>
        <charset val="128"/>
      </rPr>
      <t>（受信機、操作盤等に組み込まれている場合もこの歩掛りを適用）</t>
    </r>
    <rPh sb="0" eb="2">
      <t>イカ</t>
    </rPh>
    <rPh sb="3" eb="4">
      <t>ソナ</t>
    </rPh>
    <rPh sb="9" eb="12">
      <t>ジュシンキ</t>
    </rPh>
    <rPh sb="13" eb="17">
      <t>ソウサバントウ</t>
    </rPh>
    <rPh sb="18" eb="19">
      <t>ク</t>
    </rPh>
    <rPh sb="20" eb="21">
      <t>コ</t>
    </rPh>
    <rPh sb="26" eb="28">
      <t>バアイ</t>
    </rPh>
    <rPh sb="31" eb="33">
      <t>ブガカ</t>
    </rPh>
    <rPh sb="35" eb="37">
      <t>テキヨウ</t>
    </rPh>
    <phoneticPr fontId="3"/>
  </si>
  <si>
    <t>受信機に内蔵されるもので、密閉形蓄電池のみとなる</t>
    <rPh sb="0" eb="3">
      <t>ジュシンキ</t>
    </rPh>
    <rPh sb="4" eb="6">
      <t>ナイゾウ</t>
    </rPh>
    <rPh sb="13" eb="15">
      <t>ミッペイ</t>
    </rPh>
    <rPh sb="15" eb="16">
      <t>カタ</t>
    </rPh>
    <rPh sb="16" eb="19">
      <t>チクデンチ</t>
    </rPh>
    <phoneticPr fontId="3"/>
  </si>
  <si>
    <t>２回路以上の集合型も本歩掛り適用できる</t>
    <rPh sb="1" eb="3">
      <t>カイロ</t>
    </rPh>
    <rPh sb="3" eb="5">
      <t>イジョウ</t>
    </rPh>
    <rPh sb="6" eb="9">
      <t>シュウゴウガタ</t>
    </rPh>
    <rPh sb="10" eb="13">
      <t>ホンブガカ</t>
    </rPh>
    <rPh sb="14" eb="16">
      <t>テキヨウ</t>
    </rPh>
    <phoneticPr fontId="3"/>
  </si>
  <si>
    <t>別置型と受信機と一体となったもの、いずれも本歩掛りを適用できる</t>
    <rPh sb="0" eb="2">
      <t>ベッチ</t>
    </rPh>
    <rPh sb="2" eb="3">
      <t>ガタ</t>
    </rPh>
    <rPh sb="4" eb="7">
      <t>ジュシンキ</t>
    </rPh>
    <rPh sb="8" eb="10">
      <t>イッタイ</t>
    </rPh>
    <rPh sb="21" eb="24">
      <t>ホンブガカ</t>
    </rPh>
    <rPh sb="26" eb="28">
      <t>テキヨウ</t>
    </rPh>
    <phoneticPr fontId="3"/>
  </si>
  <si>
    <t>建物高さが７０ｍを超える場合に必要となる中継ポンプのこと</t>
    <rPh sb="0" eb="2">
      <t>タテモノ</t>
    </rPh>
    <rPh sb="2" eb="3">
      <t>タカ</t>
    </rPh>
    <rPh sb="9" eb="10">
      <t>コ</t>
    </rPh>
    <rPh sb="12" eb="14">
      <t>バアイ</t>
    </rPh>
    <rPh sb="15" eb="17">
      <t>ヒツヨウ</t>
    </rPh>
    <rPh sb="20" eb="22">
      <t>チュウケイ</t>
    </rPh>
    <phoneticPr fontId="3"/>
  </si>
  <si>
    <t>加圧送水装置</t>
    <rPh sb="0" eb="2">
      <t>カアツ</t>
    </rPh>
    <rPh sb="2" eb="6">
      <t>ソウスイソウチ</t>
    </rPh>
    <phoneticPr fontId="3"/>
  </si>
  <si>
    <t>放水口</t>
    <rPh sb="0" eb="3">
      <t>ホウスイコウ</t>
    </rPh>
    <phoneticPr fontId="3"/>
  </si>
  <si>
    <t>屋内消火栓と兼用で、屋内消火栓箱内に併設の場合は、屋内消火栓設備に含むものとする</t>
    <rPh sb="0" eb="5">
      <t>オクナイショウカセン</t>
    </rPh>
    <rPh sb="6" eb="8">
      <t>ケンヨウ</t>
    </rPh>
    <rPh sb="10" eb="16">
      <t>オクナイショウカセンハコ</t>
    </rPh>
    <rPh sb="16" eb="17">
      <t>ナイ</t>
    </rPh>
    <rPh sb="18" eb="20">
      <t>ヘイセツ</t>
    </rPh>
    <rPh sb="21" eb="23">
      <t>バアイ</t>
    </rPh>
    <rPh sb="25" eb="30">
      <t>オクナイショウカセン</t>
    </rPh>
    <rPh sb="30" eb="32">
      <t>セツビ</t>
    </rPh>
    <rPh sb="33" eb="34">
      <t>フク</t>
    </rPh>
    <phoneticPr fontId="3"/>
  </si>
  <si>
    <t>その他関係法令の規定によるほか、「定期点検施行要領（平成17年</t>
    <phoneticPr fontId="3"/>
  </si>
  <si>
    <t>12月26日営第707号）」及び「防火設備定期検査業務基準（一般財</t>
    <rPh sb="17" eb="19">
      <t>ボウカ</t>
    </rPh>
    <rPh sb="19" eb="21">
      <t>セツビ</t>
    </rPh>
    <rPh sb="21" eb="23">
      <t>テイキ</t>
    </rPh>
    <rPh sb="23" eb="25">
      <t>ケンサ</t>
    </rPh>
    <rPh sb="25" eb="27">
      <t>ギョウム</t>
    </rPh>
    <rPh sb="27" eb="29">
      <t>キジュン</t>
    </rPh>
    <phoneticPr fontId="3"/>
  </si>
  <si>
    <r>
      <t>防火戸　ドア式</t>
    </r>
    <r>
      <rPr>
        <sz val="11"/>
        <rFont val="ＭＳ Ｐゴシック"/>
        <family val="3"/>
        <charset val="128"/>
      </rPr>
      <t>（片開き扉・常開）</t>
    </r>
    <rPh sb="0" eb="3">
      <t>ボウカド</t>
    </rPh>
    <rPh sb="6" eb="7">
      <t>シキ</t>
    </rPh>
    <rPh sb="8" eb="9">
      <t>カタ</t>
    </rPh>
    <rPh sb="9" eb="10">
      <t>ビラ</t>
    </rPh>
    <rPh sb="11" eb="12">
      <t>トビラ</t>
    </rPh>
    <rPh sb="13" eb="15">
      <t>ジョウカイ</t>
    </rPh>
    <phoneticPr fontId="3"/>
  </si>
  <si>
    <r>
      <t>防火戸　ドア式</t>
    </r>
    <r>
      <rPr>
        <sz val="11"/>
        <rFont val="ＭＳ Ｐゴシック"/>
        <family val="3"/>
        <charset val="128"/>
      </rPr>
      <t>（両開き扉・常開）</t>
    </r>
    <rPh sb="0" eb="3">
      <t>ボウカド</t>
    </rPh>
    <rPh sb="6" eb="7">
      <t>シキ</t>
    </rPh>
    <rPh sb="8" eb="9">
      <t>リョウ</t>
    </rPh>
    <rPh sb="9" eb="10">
      <t>ビラ</t>
    </rPh>
    <rPh sb="11" eb="12">
      <t>トビラ</t>
    </rPh>
    <rPh sb="13" eb="15">
      <t>ジョウカイ</t>
    </rPh>
    <phoneticPr fontId="3"/>
  </si>
  <si>
    <r>
      <rPr>
        <sz val="11"/>
        <rFont val="ＭＳ Ｐゴシック"/>
        <family val="3"/>
        <charset val="128"/>
      </rPr>
      <t>機械排煙設備　モーターエンジン駆動</t>
    </r>
    <rPh sb="0" eb="2">
      <t>キカイ</t>
    </rPh>
    <rPh sb="2" eb="4">
      <t>ハイエン</t>
    </rPh>
    <rPh sb="4" eb="6">
      <t>セツビ</t>
    </rPh>
    <rPh sb="15" eb="17">
      <t>クドウ</t>
    </rPh>
    <phoneticPr fontId="3"/>
  </si>
  <si>
    <r>
      <rPr>
        <sz val="11"/>
        <rFont val="ＭＳ Ｐゴシック"/>
        <family val="3"/>
        <charset val="128"/>
      </rPr>
      <t>機械排煙設備　エンジン駆動</t>
    </r>
    <rPh sb="0" eb="2">
      <t>キカイ</t>
    </rPh>
    <rPh sb="2" eb="4">
      <t>ハイエン</t>
    </rPh>
    <rPh sb="4" eb="6">
      <t>セツビ</t>
    </rPh>
    <rPh sb="11" eb="13">
      <t>クドウ</t>
    </rPh>
    <phoneticPr fontId="3"/>
  </si>
  <si>
    <r>
      <rPr>
        <sz val="11"/>
        <rFont val="ＭＳ Ｐゴシック"/>
        <family val="3"/>
        <charset val="128"/>
      </rPr>
      <t>機械排煙設備　モーター駆動</t>
    </r>
    <rPh sb="0" eb="2">
      <t>キカイ</t>
    </rPh>
    <rPh sb="2" eb="4">
      <t>ハイエン</t>
    </rPh>
    <rPh sb="4" eb="6">
      <t>セツビ</t>
    </rPh>
    <rPh sb="11" eb="13">
      <t>クドウ</t>
    </rPh>
    <phoneticPr fontId="3"/>
  </si>
  <si>
    <r>
      <rPr>
        <sz val="11"/>
        <rFont val="ＭＳ Ｐゴシック"/>
        <family val="3"/>
        <charset val="128"/>
      </rPr>
      <t>機械排煙設備　起動盤</t>
    </r>
    <rPh sb="0" eb="2">
      <t>キカイ</t>
    </rPh>
    <rPh sb="2" eb="4">
      <t>ハイエン</t>
    </rPh>
    <rPh sb="4" eb="6">
      <t>セツビ</t>
    </rPh>
    <rPh sb="7" eb="9">
      <t>キドウ</t>
    </rPh>
    <rPh sb="9" eb="10">
      <t>バン</t>
    </rPh>
    <phoneticPr fontId="3"/>
  </si>
  <si>
    <t>光電式分離型感知器（受光部と送光部）</t>
    <rPh sb="0" eb="2">
      <t>コウデン</t>
    </rPh>
    <rPh sb="2" eb="3">
      <t>シキ</t>
    </rPh>
    <rPh sb="3" eb="6">
      <t>ブンリガタ</t>
    </rPh>
    <rPh sb="6" eb="8">
      <t>カンチ</t>
    </rPh>
    <rPh sb="8" eb="9">
      <t>キ</t>
    </rPh>
    <rPh sb="10" eb="12">
      <t>ジュコウ</t>
    </rPh>
    <rPh sb="12" eb="13">
      <t>ブ</t>
    </rPh>
    <rPh sb="14" eb="15">
      <t>ソウ</t>
    </rPh>
    <rPh sb="15" eb="17">
      <t>ヒカリベ</t>
    </rPh>
    <phoneticPr fontId="3"/>
  </si>
  <si>
    <t>開口部自動閉鎖装置　（ピストンレリーザ、モーターダンパ、シャッター）</t>
    <rPh sb="0" eb="3">
      <t>カイコウブ</t>
    </rPh>
    <rPh sb="3" eb="5">
      <t>ジドウ</t>
    </rPh>
    <rPh sb="5" eb="7">
      <t>ヘイサ</t>
    </rPh>
    <rPh sb="7" eb="9">
      <t>ソウチ</t>
    </rPh>
    <phoneticPr fontId="3"/>
  </si>
  <si>
    <t>避難はしご　固定</t>
    <rPh sb="0" eb="2">
      <t>ヒナン</t>
    </rPh>
    <rPh sb="6" eb="8">
      <t>コテイ</t>
    </rPh>
    <phoneticPr fontId="3"/>
  </si>
  <si>
    <t>避難はしご　ロープ又は金属</t>
    <rPh sb="0" eb="2">
      <t>ヒナン</t>
    </rPh>
    <rPh sb="9" eb="10">
      <t>マタ</t>
    </rPh>
    <rPh sb="11" eb="13">
      <t>キンゾク</t>
    </rPh>
    <phoneticPr fontId="3"/>
  </si>
  <si>
    <t>　　　施設管理担当者と協議すること。</t>
    <rPh sb="8" eb="9">
      <t>トウ</t>
    </rPh>
    <rPh sb="9" eb="10">
      <t>シャ</t>
    </rPh>
    <rPh sb="11" eb="13">
      <t>キョウギ</t>
    </rPh>
    <phoneticPr fontId="3"/>
  </si>
  <si>
    <t xml:space="preserve">  ⑦　その他特記すべき事項 </t>
    <rPh sb="6" eb="7">
      <t>ホカ</t>
    </rPh>
    <rPh sb="7" eb="9">
      <t>トッキ</t>
    </rPh>
    <rPh sb="12" eb="14">
      <t>ジコウ</t>
    </rPh>
    <phoneticPr fontId="3"/>
  </si>
  <si>
    <t>(2)業務関係者の届出</t>
    <rPh sb="3" eb="5">
      <t>ギョウム</t>
    </rPh>
    <rPh sb="5" eb="8">
      <t>カンケイシャ</t>
    </rPh>
    <rPh sb="9" eb="10">
      <t>トド</t>
    </rPh>
    <rPh sb="10" eb="11">
      <t>デ</t>
    </rPh>
    <phoneticPr fontId="3"/>
  </si>
  <si>
    <t>　次の事項について、施設管理担当者に届け出ること。</t>
    <rPh sb="1" eb="2">
      <t>ツギ</t>
    </rPh>
    <rPh sb="3" eb="5">
      <t>ジコウ</t>
    </rPh>
    <rPh sb="18" eb="19">
      <t>トド</t>
    </rPh>
    <rPh sb="20" eb="21">
      <t>デ</t>
    </rPh>
    <phoneticPr fontId="3"/>
  </si>
  <si>
    <t>　なお、業務内容により代替要員を必要とする場合には、あらかじめ</t>
    <rPh sb="4" eb="6">
      <t>ギョウム</t>
    </rPh>
    <rPh sb="6" eb="8">
      <t>ナイヨウ</t>
    </rPh>
    <rPh sb="11" eb="13">
      <t>ダイタイ</t>
    </rPh>
    <rPh sb="13" eb="15">
      <t>ヨウイン</t>
    </rPh>
    <rPh sb="16" eb="18">
      <t>ヒツヨウ</t>
    </rPh>
    <rPh sb="21" eb="23">
      <t>バアイ</t>
    </rPh>
    <phoneticPr fontId="3"/>
  </si>
  <si>
    <t>施設管理担当者に報告し、承諾を受けるものとする。</t>
    <phoneticPr fontId="3"/>
  </si>
  <si>
    <t>　　　業務を行う日及び時間は、次のとおりとする。</t>
    <rPh sb="3" eb="5">
      <t>ギョウム</t>
    </rPh>
    <rPh sb="6" eb="7">
      <t>オコナ</t>
    </rPh>
    <rPh sb="8" eb="9">
      <t>ヒ</t>
    </rPh>
    <rPh sb="9" eb="10">
      <t>オヨ</t>
    </rPh>
    <rPh sb="11" eb="13">
      <t>ジカン</t>
    </rPh>
    <rPh sb="15" eb="16">
      <t>ツギ</t>
    </rPh>
    <phoneticPr fontId="3"/>
  </si>
  <si>
    <t>(3)作業時間帯の制限</t>
    <rPh sb="3" eb="5">
      <t>サギョウ</t>
    </rPh>
    <rPh sb="5" eb="7">
      <t>ジカン</t>
    </rPh>
    <rPh sb="7" eb="8">
      <t>タイ</t>
    </rPh>
    <rPh sb="9" eb="11">
      <t>セイゲン</t>
    </rPh>
    <phoneticPr fontId="3"/>
  </si>
  <si>
    <t>(1)機器点検</t>
    <rPh sb="3" eb="5">
      <t>キキ</t>
    </rPh>
    <rPh sb="5" eb="7">
      <t>テンケン</t>
    </rPh>
    <phoneticPr fontId="3"/>
  </si>
  <si>
    <t>　　次の事項について、作業実施後、記録を保管すること。</t>
    <rPh sb="2" eb="3">
      <t>ツギ</t>
    </rPh>
    <rPh sb="4" eb="6">
      <t>ジコウ</t>
    </rPh>
    <rPh sb="11" eb="15">
      <t>サギョウジッシ</t>
    </rPh>
    <rPh sb="15" eb="16">
      <t>ゴ</t>
    </rPh>
    <rPh sb="17" eb="19">
      <t>キロク</t>
    </rPh>
    <rPh sb="20" eb="22">
      <t>ホカン</t>
    </rPh>
    <phoneticPr fontId="3"/>
  </si>
  <si>
    <t>　①作業の実施・点検記録</t>
    <phoneticPr fontId="3"/>
  </si>
  <si>
    <t>　②施設管理担当者との打合記録</t>
    <phoneticPr fontId="3"/>
  </si>
  <si>
    <t>　③その他必要な事項</t>
    <rPh sb="4" eb="5">
      <t>タ</t>
    </rPh>
    <rPh sb="5" eb="7">
      <t>ヒツヨウ</t>
    </rPh>
    <rPh sb="8" eb="10">
      <t>ジコウ</t>
    </rPh>
    <phoneticPr fontId="3"/>
  </si>
  <si>
    <t>(1)建築基準法第12条定期点検（防火設備）業務に限り再委託する</t>
    <rPh sb="25" eb="26">
      <t>カギ</t>
    </rPh>
    <phoneticPr fontId="3"/>
  </si>
  <si>
    <t>関する業務及び電気供給業務の契約に係る競争入札参加資格者</t>
    <phoneticPr fontId="3"/>
  </si>
  <si>
    <t>委託しなければならない。</t>
    <phoneticPr fontId="3"/>
  </si>
  <si>
    <t>停止期間中でないこと）であり、かつ県内に営業所を有する者に再</t>
    <phoneticPr fontId="3"/>
  </si>
  <si>
    <t>３．業務関係図書</t>
    <rPh sb="2" eb="4">
      <t>ギョウム</t>
    </rPh>
    <rPh sb="4" eb="6">
      <t>カンケイ</t>
    </rPh>
    <rPh sb="7" eb="8">
      <t>ショ</t>
    </rPh>
    <phoneticPr fontId="3"/>
  </si>
  <si>
    <t>４．業務の記録、
　　報告及び検査</t>
    <rPh sb="2" eb="4">
      <t>ギョウム</t>
    </rPh>
    <rPh sb="5" eb="7">
      <t>キロク</t>
    </rPh>
    <rPh sb="11" eb="13">
      <t>ホウコク</t>
    </rPh>
    <rPh sb="13" eb="14">
      <t>オヨ</t>
    </rPh>
    <rPh sb="15" eb="16">
      <t>ケン</t>
    </rPh>
    <rPh sb="16" eb="17">
      <t>サ</t>
    </rPh>
    <phoneticPr fontId="3"/>
  </si>
  <si>
    <t>５．業務責任者等
　　の資格等</t>
    <rPh sb="2" eb="4">
      <t>ギョウム</t>
    </rPh>
    <rPh sb="4" eb="7">
      <t>セキニンシャ</t>
    </rPh>
    <rPh sb="7" eb="8">
      <t>ナド</t>
    </rPh>
    <rPh sb="12" eb="14">
      <t>シカク</t>
    </rPh>
    <rPh sb="14" eb="15">
      <t>トウ</t>
    </rPh>
    <phoneticPr fontId="3"/>
  </si>
  <si>
    <t>６．受注者の負担
　　及び支給材料
　　等</t>
    <rPh sb="2" eb="5">
      <t>ジュチュウシャ</t>
    </rPh>
    <rPh sb="6" eb="7">
      <t>フ</t>
    </rPh>
    <rPh sb="7" eb="8">
      <t>タン</t>
    </rPh>
    <rPh sb="11" eb="12">
      <t>オヨ</t>
    </rPh>
    <rPh sb="13" eb="15">
      <t>シキュウ</t>
    </rPh>
    <rPh sb="16" eb="17">
      <t>リョウ</t>
    </rPh>
    <rPh sb="20" eb="21">
      <t>トウ</t>
    </rPh>
    <phoneticPr fontId="3"/>
  </si>
  <si>
    <t>７．建物内施設等
　　の利用</t>
    <rPh sb="2" eb="5">
      <t>タテモノナイ</t>
    </rPh>
    <rPh sb="5" eb="7">
      <t>シセツ</t>
    </rPh>
    <rPh sb="7" eb="8">
      <t>トウ</t>
    </rPh>
    <rPh sb="12" eb="14">
      <t>リヨウ</t>
    </rPh>
    <phoneticPr fontId="3"/>
  </si>
  <si>
    <t>(3)廃棄物の処理等</t>
    <phoneticPr fontId="3"/>
  </si>
  <si>
    <t>　　発生材の保管場所及び集積場所は、施設管理担当者と協議</t>
    <phoneticPr fontId="3"/>
  </si>
  <si>
    <t>（Ⅴ 1.5.1 廃棄物の処理等）</t>
    <phoneticPr fontId="3"/>
  </si>
  <si>
    <t>（Ⅰ 2.2.2　持ち込み資機材）</t>
    <rPh sb="9" eb="10">
      <t>モ</t>
    </rPh>
    <rPh sb="11" eb="12">
      <t>コ</t>
    </rPh>
    <rPh sb="13" eb="16">
      <t>シキザイ</t>
    </rPh>
    <phoneticPr fontId="3"/>
  </si>
  <si>
    <t>　　１）消防用設備等（特殊消防用設備等）点検結果報告書</t>
    <phoneticPr fontId="3"/>
  </si>
  <si>
    <t>　　２）消防用設備等（特殊消防用設備等）点検結果総括表</t>
    <phoneticPr fontId="3"/>
  </si>
  <si>
    <t>　　３）消防用設備等（特殊消防用設備等）点検者一覧表</t>
    <phoneticPr fontId="3"/>
  </si>
  <si>
    <t>　　４）点検票</t>
    <rPh sb="4" eb="6">
      <t>テンケン</t>
    </rPh>
    <rPh sb="6" eb="7">
      <t>ヒョウ</t>
    </rPh>
    <phoneticPr fontId="3"/>
  </si>
  <si>
    <t>　　５）建築基準法第１２条定期点検調査票</t>
    <rPh sb="4" eb="6">
      <t>ケンチク</t>
    </rPh>
    <rPh sb="6" eb="9">
      <t>キジュンホウ</t>
    </rPh>
    <rPh sb="9" eb="10">
      <t>ダイ</t>
    </rPh>
    <rPh sb="12" eb="13">
      <t>ジョウ</t>
    </rPh>
    <rPh sb="13" eb="15">
      <t>テイキ</t>
    </rPh>
    <rPh sb="15" eb="17">
      <t>テンケン</t>
    </rPh>
    <rPh sb="17" eb="20">
      <t>チョウサヒョウ</t>
    </rPh>
    <phoneticPr fontId="3"/>
  </si>
  <si>
    <t>　①作業記録</t>
    <rPh sb="2" eb="4">
      <t>サギョウ</t>
    </rPh>
    <rPh sb="4" eb="6">
      <t>キロク</t>
    </rPh>
    <phoneticPr fontId="3"/>
  </si>
  <si>
    <t>　②点検業務が完了したときは、下記の書類を２部提出すること。</t>
    <rPh sb="2" eb="4">
      <t>テンケン</t>
    </rPh>
    <rPh sb="4" eb="6">
      <t>ギョウム</t>
    </rPh>
    <rPh sb="7" eb="9">
      <t>カンリョウ</t>
    </rPh>
    <rPh sb="15" eb="17">
      <t>カキ</t>
    </rPh>
    <rPh sb="18" eb="20">
      <t>ショルイ</t>
    </rPh>
    <rPh sb="22" eb="23">
      <t>ブ</t>
    </rPh>
    <rPh sb="23" eb="25">
      <t>テイシュツ</t>
    </rPh>
    <phoneticPr fontId="3"/>
  </si>
  <si>
    <t>　   様式は消防庁告示で定めるものとする。</t>
    <rPh sb="4" eb="6">
      <t>ヨウシキ</t>
    </rPh>
    <rPh sb="7" eb="10">
      <t>ショウボウチョウ</t>
    </rPh>
    <rPh sb="10" eb="12">
      <t>コクジ</t>
    </rPh>
    <rPh sb="13" eb="14">
      <t>サダ</t>
    </rPh>
    <phoneticPr fontId="3"/>
  </si>
  <si>
    <t>　　負担とする。ただし、業務実施に必要な電気、ガス、水道等の使</t>
    <rPh sb="12" eb="14">
      <t>ギョウム</t>
    </rPh>
    <rPh sb="14" eb="16">
      <t>ジッシ</t>
    </rPh>
    <rPh sb="17" eb="19">
      <t>ヒツヨウ</t>
    </rPh>
    <phoneticPr fontId="3"/>
  </si>
  <si>
    <t>　　用料を除く。</t>
    <phoneticPr fontId="3"/>
  </si>
  <si>
    <t>○○消防用設備等保守管理業務</t>
    <rPh sb="2" eb="5">
      <t>ショウボウヨウ</t>
    </rPh>
    <rPh sb="5" eb="7">
      <t>セツビ</t>
    </rPh>
    <rPh sb="7" eb="8">
      <t>トウ</t>
    </rPh>
    <rPh sb="8" eb="10">
      <t>ホシュ</t>
    </rPh>
    <rPh sb="10" eb="12">
      <t>カンリ</t>
    </rPh>
    <rPh sb="12" eb="14">
      <t>ギョウム</t>
    </rPh>
    <phoneticPr fontId="3"/>
  </si>
  <si>
    <t>誘導灯及び誘導標識</t>
    <phoneticPr fontId="3"/>
  </si>
  <si>
    <t>消火器具</t>
    <rPh sb="0" eb="3">
      <t>ショウカキ</t>
    </rPh>
    <rPh sb="3" eb="4">
      <t>グ</t>
    </rPh>
    <phoneticPr fontId="3"/>
  </si>
  <si>
    <t>避難器具</t>
    <phoneticPr fontId="3"/>
  </si>
  <si>
    <t>消防用水</t>
    <phoneticPr fontId="3"/>
  </si>
  <si>
    <t>排煙設備</t>
    <phoneticPr fontId="3"/>
  </si>
  <si>
    <t>その他の設備</t>
    <phoneticPr fontId="3"/>
  </si>
  <si>
    <t>配線</t>
    <phoneticPr fontId="3"/>
  </si>
  <si>
    <t>総合操作盤</t>
    <phoneticPr fontId="3"/>
  </si>
  <si>
    <t>泡消火設備</t>
    <phoneticPr fontId="3"/>
  </si>
  <si>
    <t>水噴霧消火設備</t>
    <phoneticPr fontId="3"/>
  </si>
  <si>
    <r>
      <rPr>
        <sz val="11"/>
        <color rgb="FFFF0000"/>
        <rFont val="ＭＳ Ｐゴシック"/>
        <family val="3"/>
        <charset val="128"/>
      </rPr>
      <t>1250ｋVA超　</t>
    </r>
    <r>
      <rPr>
        <sz val="11"/>
        <rFont val="ＭＳ Ｐゴシック"/>
        <family val="3"/>
        <charset val="128"/>
      </rPr>
      <t>1500kVA以下</t>
    </r>
    <rPh sb="16" eb="18">
      <t>イカ</t>
    </rPh>
    <phoneticPr fontId="3"/>
  </si>
  <si>
    <r>
      <rPr>
        <sz val="11"/>
        <color rgb="FFFF0000"/>
        <rFont val="ＭＳ Ｐゴシック"/>
        <family val="3"/>
        <charset val="128"/>
      </rPr>
      <t>625ｋVA超　</t>
    </r>
    <r>
      <rPr>
        <sz val="11"/>
        <rFont val="ＭＳ Ｐゴシック"/>
        <family val="3"/>
        <charset val="128"/>
      </rPr>
      <t>1250kVA以下</t>
    </r>
    <rPh sb="15" eb="17">
      <t>イカ</t>
    </rPh>
    <phoneticPr fontId="3"/>
  </si>
  <si>
    <r>
      <rPr>
        <sz val="11"/>
        <color rgb="FFFF0000"/>
        <rFont val="ＭＳ Ｐゴシック"/>
        <family val="3"/>
        <charset val="128"/>
      </rPr>
      <t>375ｋVA超　</t>
    </r>
    <r>
      <rPr>
        <sz val="11"/>
        <rFont val="ＭＳ Ｐゴシック"/>
        <family val="3"/>
        <charset val="128"/>
      </rPr>
      <t>625kVA以下</t>
    </r>
    <rPh sb="14" eb="16">
      <t>イカ</t>
    </rPh>
    <phoneticPr fontId="3"/>
  </si>
  <si>
    <r>
      <rPr>
        <sz val="11"/>
        <color rgb="FFFF0000"/>
        <rFont val="ＭＳ Ｐゴシック"/>
        <family val="3"/>
        <charset val="128"/>
      </rPr>
      <t>200ｋVA超</t>
    </r>
    <r>
      <rPr>
        <sz val="11"/>
        <rFont val="ＭＳ Ｐゴシック"/>
        <family val="3"/>
        <charset val="128"/>
      </rPr>
      <t>　300kVA以下</t>
    </r>
    <rPh sb="14" eb="16">
      <t>イカ</t>
    </rPh>
    <phoneticPr fontId="3"/>
  </si>
  <si>
    <r>
      <rPr>
        <sz val="11"/>
        <color rgb="FFFF0000"/>
        <rFont val="ＭＳ Ｐゴシック"/>
        <family val="3"/>
        <charset val="128"/>
      </rPr>
      <t>125ｋVA超</t>
    </r>
    <r>
      <rPr>
        <sz val="11"/>
        <rFont val="ＭＳ Ｐゴシック"/>
        <family val="3"/>
        <charset val="128"/>
      </rPr>
      <t>　200kVA以下</t>
    </r>
    <rPh sb="14" eb="16">
      <t>イカ</t>
    </rPh>
    <phoneticPr fontId="3"/>
  </si>
  <si>
    <r>
      <rPr>
        <sz val="11"/>
        <color rgb="FFFF0000"/>
        <rFont val="ＭＳ Ｐゴシック"/>
        <family val="3"/>
        <charset val="128"/>
      </rPr>
      <t>30ｋVA超</t>
    </r>
    <r>
      <rPr>
        <sz val="11"/>
        <rFont val="ＭＳ Ｐゴシック"/>
        <family val="3"/>
        <charset val="128"/>
      </rPr>
      <t>　125kVA以下</t>
    </r>
    <rPh sb="13" eb="15">
      <t>イカ</t>
    </rPh>
    <phoneticPr fontId="3"/>
  </si>
  <si>
    <r>
      <rPr>
        <sz val="11"/>
        <color rgb="FFFF0000"/>
        <rFont val="ＭＳ Ｐゴシック"/>
        <family val="3"/>
        <charset val="128"/>
      </rPr>
      <t>30ｋVA超</t>
    </r>
    <r>
      <rPr>
        <sz val="11"/>
        <rFont val="ＭＳ Ｐゴシック"/>
        <family val="3"/>
        <charset val="128"/>
      </rPr>
      <t>　125kVA以下</t>
    </r>
    <r>
      <rPr>
        <sz val="11"/>
        <color theme="1"/>
        <rFont val="ＭＳ Ｐゴシック"/>
        <family val="2"/>
        <charset val="128"/>
        <scheme val="minor"/>
      </rPr>
      <t/>
    </r>
    <rPh sb="13" eb="15">
      <t>イカ</t>
    </rPh>
    <phoneticPr fontId="3"/>
  </si>
  <si>
    <r>
      <rPr>
        <sz val="11"/>
        <color rgb="FFFF0000"/>
        <rFont val="ＭＳ Ｐゴシック"/>
        <family val="3"/>
        <charset val="128"/>
      </rPr>
      <t>125ｋVA超</t>
    </r>
    <r>
      <rPr>
        <sz val="11"/>
        <rFont val="ＭＳ Ｐゴシック"/>
        <family val="3"/>
        <charset val="128"/>
      </rPr>
      <t>　200kVA以下</t>
    </r>
    <r>
      <rPr>
        <sz val="11"/>
        <color theme="1"/>
        <rFont val="ＭＳ Ｐゴシック"/>
        <family val="2"/>
        <charset val="128"/>
        <scheme val="minor"/>
      </rPr>
      <t/>
    </r>
    <rPh sb="14" eb="16">
      <t>イカ</t>
    </rPh>
    <phoneticPr fontId="3"/>
  </si>
  <si>
    <r>
      <rPr>
        <sz val="11"/>
        <color rgb="FFFF0000"/>
        <rFont val="ＭＳ Ｐゴシック"/>
        <family val="3"/>
        <charset val="128"/>
      </rPr>
      <t>200ｋVA超</t>
    </r>
    <r>
      <rPr>
        <sz val="11"/>
        <rFont val="ＭＳ Ｐゴシック"/>
        <family val="3"/>
        <charset val="128"/>
      </rPr>
      <t>　300kVA以下</t>
    </r>
    <r>
      <rPr>
        <sz val="11"/>
        <color theme="1"/>
        <rFont val="ＭＳ Ｐゴシック"/>
        <family val="2"/>
        <charset val="128"/>
        <scheme val="minor"/>
      </rPr>
      <t/>
    </r>
    <rPh sb="14" eb="16">
      <t>イカ</t>
    </rPh>
    <phoneticPr fontId="3"/>
  </si>
  <si>
    <r>
      <t>125kVA超　</t>
    </r>
    <r>
      <rPr>
        <sz val="11"/>
        <rFont val="ＭＳ Ｐゴシック"/>
        <family val="3"/>
        <charset val="128"/>
      </rPr>
      <t>200kVA以下</t>
    </r>
    <rPh sb="14" eb="16">
      <t>イカ</t>
    </rPh>
    <phoneticPr fontId="3"/>
  </si>
  <si>
    <r>
      <t>125kVA超　</t>
    </r>
    <r>
      <rPr>
        <sz val="11"/>
        <rFont val="ＭＳ Ｐゴシック"/>
        <family val="3"/>
        <charset val="128"/>
      </rPr>
      <t>200kVA以下</t>
    </r>
    <rPh sb="6" eb="7">
      <t>コ</t>
    </rPh>
    <rPh sb="14" eb="16">
      <t>イカ</t>
    </rPh>
    <phoneticPr fontId="3"/>
  </si>
  <si>
    <r>
      <rPr>
        <sz val="11"/>
        <color rgb="FFFF0000"/>
        <rFont val="ＭＳ Ｐゴシック"/>
        <family val="3"/>
        <charset val="128"/>
      </rPr>
      <t>125kVA超</t>
    </r>
    <r>
      <rPr>
        <sz val="11"/>
        <rFont val="ＭＳ Ｐゴシック"/>
        <family val="3"/>
        <charset val="128"/>
      </rPr>
      <t>　375kVA以下</t>
    </r>
    <rPh sb="6" eb="7">
      <t>チョウ</t>
    </rPh>
    <rPh sb="14" eb="16">
      <t>イカ</t>
    </rPh>
    <phoneticPr fontId="3"/>
  </si>
  <si>
    <r>
      <rPr>
        <sz val="11"/>
        <color rgb="FFFF0000"/>
        <rFont val="ＭＳ Ｐゴシック"/>
        <family val="3"/>
        <charset val="128"/>
      </rPr>
      <t>125kVA超　</t>
    </r>
    <r>
      <rPr>
        <sz val="11"/>
        <rFont val="ＭＳ Ｐゴシック"/>
        <family val="3"/>
        <charset val="128"/>
      </rPr>
      <t>375kVA以下</t>
    </r>
    <rPh sb="6" eb="7">
      <t>チョウ</t>
    </rPh>
    <rPh sb="14" eb="16">
      <t>イカ</t>
    </rPh>
    <phoneticPr fontId="3"/>
  </si>
  <si>
    <r>
      <rPr>
        <sz val="11"/>
        <color rgb="FFFF0000"/>
        <rFont val="ＭＳ Ｐゴシック"/>
        <family val="3"/>
        <charset val="128"/>
      </rPr>
      <t>30kVA超</t>
    </r>
    <r>
      <rPr>
        <sz val="11"/>
        <rFont val="ＭＳ Ｐゴシック"/>
        <family val="3"/>
        <charset val="128"/>
      </rPr>
      <t>　125kVA以下</t>
    </r>
    <rPh sb="5" eb="6">
      <t>チョウ</t>
    </rPh>
    <rPh sb="13" eb="15">
      <t>イカ</t>
    </rPh>
    <phoneticPr fontId="3"/>
  </si>
  <si>
    <r>
      <rPr>
        <sz val="11"/>
        <color rgb="FFFF0000"/>
        <rFont val="ＭＳ Ｐゴシック"/>
        <family val="3"/>
        <charset val="128"/>
      </rPr>
      <t>125kVA超</t>
    </r>
    <r>
      <rPr>
        <sz val="11"/>
        <rFont val="ＭＳ Ｐゴシック"/>
        <family val="3"/>
        <charset val="128"/>
      </rPr>
      <t>　375kVA以下</t>
    </r>
    <phoneticPr fontId="3"/>
  </si>
  <si>
    <t>　</t>
    <phoneticPr fontId="3"/>
  </si>
  <si>
    <t>R06</t>
    <phoneticPr fontId="3"/>
  </si>
  <si>
    <t>R08</t>
  </si>
  <si>
    <t>R09</t>
  </si>
  <si>
    <t>R07</t>
    <phoneticPr fontId="3"/>
  </si>
  <si>
    <t>R17</t>
  </si>
  <si>
    <t>R18</t>
  </si>
  <si>
    <t>R19</t>
  </si>
  <si>
    <t>R20</t>
  </si>
  <si>
    <t>R21</t>
    <phoneticPr fontId="3"/>
  </si>
  <si>
    <r>
      <rPr>
        <sz val="10"/>
        <color rgb="FFFF0000"/>
        <rFont val="ＭＳ Ｐゴシック"/>
        <family val="3"/>
        <charset val="128"/>
      </rPr>
      <t>島根県○○庁舎</t>
    </r>
    <r>
      <rPr>
        <sz val="10"/>
        <rFont val="ＭＳ Ｐゴシック"/>
        <family val="3"/>
        <charset val="128"/>
      </rPr>
      <t>消防用設備等保守管理業務</t>
    </r>
    <rPh sb="0" eb="3">
      <t>シマネケン</t>
    </rPh>
    <rPh sb="5" eb="7">
      <t>チョウシャ</t>
    </rPh>
    <rPh sb="7" eb="10">
      <t>ショウボウヨウ</t>
    </rPh>
    <rPh sb="10" eb="12">
      <t>セツビ</t>
    </rPh>
    <rPh sb="12" eb="13">
      <t>トウ</t>
    </rPh>
    <rPh sb="13" eb="15">
      <t>ホシュ</t>
    </rPh>
    <rPh sb="15" eb="17">
      <t>カンリ</t>
    </rPh>
    <rPh sb="17" eb="19">
      <t>ギョウム</t>
    </rPh>
    <phoneticPr fontId="3"/>
  </si>
  <si>
    <t>松江市殿町○番地</t>
    <rPh sb="0" eb="2">
      <t>マツエ</t>
    </rPh>
    <rPh sb="2" eb="3">
      <t>シ</t>
    </rPh>
    <rPh sb="3" eb="4">
      <t>トノ</t>
    </rPh>
    <rPh sb="4" eb="5">
      <t>マチ</t>
    </rPh>
    <rPh sb="6" eb="8">
      <t>バンチ</t>
    </rPh>
    <phoneticPr fontId="3"/>
  </si>
  <si>
    <t>(2)業務を再委託する場合、島根県総務部管財課の「庁舎の管理に</t>
    <phoneticPr fontId="3"/>
  </si>
  <si>
    <t>名簿」（以下「入札参加資格者名簿」という。）に登録された者（指名</t>
    <rPh sb="0" eb="2">
      <t>メイボ</t>
    </rPh>
    <phoneticPr fontId="3"/>
  </si>
  <si>
    <t>　　　上記　(1)及び(2)の詳細な作業時間等については、</t>
    <rPh sb="3" eb="5">
      <t>ジョウキ</t>
    </rPh>
    <rPh sb="9" eb="10">
      <t>オヨ</t>
    </rPh>
    <rPh sb="15" eb="17">
      <t>ショウサイ</t>
    </rPh>
    <rPh sb="18" eb="20">
      <t>サギョウ</t>
    </rPh>
    <rPh sb="20" eb="22">
      <t>ジカン</t>
    </rPh>
    <rPh sb="22" eb="23">
      <t>トウ</t>
    </rPh>
    <phoneticPr fontId="3"/>
  </si>
  <si>
    <t>　④　業務管理（業務内容・作業日時・作業範囲・作業要領・業務責</t>
    <rPh sb="3" eb="5">
      <t>ギョウム</t>
    </rPh>
    <rPh sb="5" eb="7">
      <t>カンリ</t>
    </rPh>
    <rPh sb="8" eb="10">
      <t>ギョウム</t>
    </rPh>
    <rPh sb="10" eb="12">
      <t>ナイヨウ</t>
    </rPh>
    <rPh sb="13" eb="15">
      <t>サギョウ</t>
    </rPh>
    <rPh sb="15" eb="17">
      <t>ニチジ</t>
    </rPh>
    <rPh sb="18" eb="20">
      <t>サギョウ</t>
    </rPh>
    <rPh sb="20" eb="22">
      <t>ハンイ</t>
    </rPh>
    <rPh sb="23" eb="25">
      <t>サギョウ</t>
    </rPh>
    <rPh sb="25" eb="27">
      <t>ヨウリョウ</t>
    </rPh>
    <rPh sb="28" eb="30">
      <t>ギョウム</t>
    </rPh>
    <rPh sb="30" eb="31">
      <t>セキ</t>
    </rPh>
    <phoneticPr fontId="3"/>
  </si>
  <si>
    <t>　　任者・業務担当者・教育訓練・その他必要な事項）</t>
    <rPh sb="14" eb="15">
      <t>ネリ</t>
    </rPh>
    <rPh sb="18" eb="19">
      <t>タ</t>
    </rPh>
    <rPh sb="19" eb="21">
      <t>ヒツヨウ</t>
    </rPh>
    <rPh sb="22" eb="24">
      <t>ジコウ</t>
    </rPh>
    <phoneticPr fontId="3"/>
  </si>
  <si>
    <t>　①　業務実施に当たり必要となる使用器具、脚立等は、受注者の</t>
    <rPh sb="3" eb="5">
      <t>ギョウム</t>
    </rPh>
    <rPh sb="5" eb="7">
      <t>ジッシ</t>
    </rPh>
    <rPh sb="8" eb="9">
      <t>ア</t>
    </rPh>
    <rPh sb="11" eb="13">
      <t>ヒツヨウ</t>
    </rPh>
    <rPh sb="16" eb="18">
      <t>シヨウ</t>
    </rPh>
    <rPh sb="18" eb="20">
      <t>キグ</t>
    </rPh>
    <rPh sb="21" eb="23">
      <t>キャタツ</t>
    </rPh>
    <rPh sb="23" eb="24">
      <t>トウ</t>
    </rPh>
    <rPh sb="26" eb="29">
      <t>ジュチュウシャ</t>
    </rPh>
    <phoneticPr fontId="3"/>
  </si>
  <si>
    <t>書及び同解説（国土交通省大臣官房官庁営繕部監修令和５年版</t>
    <rPh sb="0" eb="1">
      <t>ショ</t>
    </rPh>
    <rPh sb="1" eb="2">
      <t>オヨ</t>
    </rPh>
    <rPh sb="3" eb="4">
      <t>ドウ</t>
    </rPh>
    <rPh sb="4" eb="6">
      <t>カイセツ</t>
    </rPh>
    <rPh sb="7" eb="9">
      <t>コクド</t>
    </rPh>
    <rPh sb="9" eb="12">
      <t>コウツウショウ</t>
    </rPh>
    <rPh sb="12" eb="14">
      <t>ダイジン</t>
    </rPh>
    <rPh sb="14" eb="16">
      <t>カンボウ</t>
    </rPh>
    <rPh sb="16" eb="18">
      <t>カンチョウ</t>
    </rPh>
    <rPh sb="18" eb="21">
      <t>エイゼンブ</t>
    </rPh>
    <rPh sb="21" eb="23">
      <t>カンシュウ</t>
    </rPh>
    <rPh sb="23" eb="25">
      <t>レイワ</t>
    </rPh>
    <rPh sb="26" eb="28">
      <t>ネンバン</t>
    </rPh>
    <rPh sb="27" eb="28">
      <t>バン</t>
    </rPh>
    <phoneticPr fontId="3"/>
  </si>
  <si>
    <r>
      <t>消火器</t>
    </r>
    <r>
      <rPr>
        <sz val="11"/>
        <rFont val="ＭＳ Ｐゴシック"/>
        <family val="3"/>
        <charset val="128"/>
      </rPr>
      <t>具</t>
    </r>
    <rPh sb="0" eb="3">
      <t>ショウカキ</t>
    </rPh>
    <rPh sb="3" eb="4">
      <t>グ</t>
    </rPh>
    <phoneticPr fontId="3"/>
  </si>
  <si>
    <t>次回Ｒ10実施</t>
    <rPh sb="0" eb="2">
      <t>ジカイ</t>
    </rPh>
    <rPh sb="5" eb="7">
      <t>ジッシ</t>
    </rPh>
    <phoneticPr fontId="3"/>
  </si>
  <si>
    <r>
      <t>令和</t>
    </r>
    <r>
      <rPr>
        <sz val="10"/>
        <color rgb="FFFF0000"/>
        <rFont val="ＭＳ Ｐゴシック"/>
        <family val="3"/>
        <charset val="128"/>
      </rPr>
      <t>５</t>
    </r>
    <r>
      <rPr>
        <sz val="10"/>
        <rFont val="ＭＳ Ｐゴシック"/>
        <family val="3"/>
        <charset val="128"/>
      </rPr>
      <t>年</t>
    </r>
    <r>
      <rPr>
        <sz val="10"/>
        <color indexed="10"/>
        <rFont val="ＭＳ Ｐゴシック"/>
        <family val="3"/>
        <charset val="128"/>
      </rPr>
      <t>４</t>
    </r>
    <r>
      <rPr>
        <sz val="10"/>
        <rFont val="ＭＳ Ｐゴシック"/>
        <family val="3"/>
        <charset val="128"/>
      </rPr>
      <t>月</t>
    </r>
    <r>
      <rPr>
        <sz val="10"/>
        <color indexed="10"/>
        <rFont val="ＭＳ Ｐゴシック"/>
        <family val="3"/>
        <charset val="128"/>
      </rPr>
      <t>１</t>
    </r>
    <r>
      <rPr>
        <sz val="10"/>
        <rFont val="ＭＳ Ｐゴシック"/>
        <family val="3"/>
        <charset val="128"/>
      </rPr>
      <t>日　から 令和</t>
    </r>
    <r>
      <rPr>
        <sz val="10"/>
        <color rgb="FFFF0000"/>
        <rFont val="ＭＳ Ｐゴシック"/>
        <family val="3"/>
        <charset val="128"/>
      </rPr>
      <t>６</t>
    </r>
    <r>
      <rPr>
        <sz val="10"/>
        <rFont val="ＭＳ Ｐゴシック"/>
        <family val="3"/>
        <charset val="128"/>
      </rPr>
      <t>年</t>
    </r>
    <r>
      <rPr>
        <sz val="10"/>
        <color indexed="10"/>
        <rFont val="ＭＳ Ｐゴシック"/>
        <family val="3"/>
        <charset val="128"/>
      </rPr>
      <t>３</t>
    </r>
    <r>
      <rPr>
        <sz val="10"/>
        <rFont val="ＭＳ Ｐゴシック"/>
        <family val="3"/>
        <charset val="128"/>
      </rPr>
      <t>月</t>
    </r>
    <r>
      <rPr>
        <sz val="10"/>
        <color indexed="10"/>
        <rFont val="ＭＳ Ｐゴシック"/>
        <family val="3"/>
        <charset val="128"/>
      </rPr>
      <t>３１</t>
    </r>
    <r>
      <rPr>
        <sz val="10"/>
        <rFont val="ＭＳ Ｐゴシック"/>
        <family val="3"/>
        <charset val="128"/>
      </rPr>
      <t>日</t>
    </r>
    <rPh sb="0" eb="2">
      <t>レイワ</t>
    </rPh>
    <rPh sb="3" eb="4">
      <t>ネン</t>
    </rPh>
    <rPh sb="5" eb="6">
      <t>ツキ</t>
    </rPh>
    <rPh sb="7" eb="8">
      <t>ヒ</t>
    </rPh>
    <rPh sb="12" eb="14">
      <t>レイワ</t>
    </rPh>
    <rPh sb="15" eb="16">
      <t>トシ</t>
    </rPh>
    <rPh sb="17" eb="18">
      <t>ツキ</t>
    </rPh>
    <rPh sb="20" eb="21">
      <t>ヒ</t>
    </rPh>
    <phoneticPr fontId="3"/>
  </si>
  <si>
    <t>R06</t>
  </si>
  <si>
    <t>R07</t>
  </si>
  <si>
    <t>R01</t>
    <phoneticPr fontId="3"/>
  </si>
  <si>
    <t>R02</t>
  </si>
  <si>
    <t>R03</t>
  </si>
  <si>
    <t>R04</t>
  </si>
  <si>
    <t>R05</t>
  </si>
  <si>
    <t>加圧10型</t>
    <rPh sb="0" eb="2">
      <t>カアツ</t>
    </rPh>
    <rPh sb="4" eb="5">
      <t>ガタ</t>
    </rPh>
    <phoneticPr fontId="3"/>
  </si>
  <si>
    <t>【本館棟】</t>
    <rPh sb="1" eb="3">
      <t>ホンカン</t>
    </rPh>
    <rPh sb="3" eb="4">
      <t>トウ</t>
    </rPh>
    <phoneticPr fontId="3"/>
  </si>
  <si>
    <t>蓄圧10型</t>
    <rPh sb="0" eb="2">
      <t>チクアツ</t>
    </rPh>
    <rPh sb="4" eb="5">
      <t>ガタ</t>
    </rPh>
    <phoneticPr fontId="3"/>
  </si>
  <si>
    <t>H30</t>
    <phoneticPr fontId="3"/>
  </si>
  <si>
    <t>H27</t>
    <phoneticPr fontId="3"/>
  </si>
  <si>
    <t>更</t>
    <rPh sb="0" eb="1">
      <t>サラ</t>
    </rPh>
    <phoneticPr fontId="3"/>
  </si>
  <si>
    <t>R03</t>
    <phoneticPr fontId="3"/>
  </si>
  <si>
    <t>R04</t>
    <phoneticPr fontId="3"/>
  </si>
  <si>
    <t>H29</t>
    <phoneticPr fontId="3"/>
  </si>
  <si>
    <t>R07機器点検までに更新</t>
    <rPh sb="3" eb="5">
      <t>キキ</t>
    </rPh>
    <rPh sb="5" eb="7">
      <t>テンケン</t>
    </rPh>
    <rPh sb="10" eb="12">
      <t>コウシン</t>
    </rPh>
    <phoneticPr fontId="3"/>
  </si>
  <si>
    <t>R08機器点検までに更新</t>
    <rPh sb="3" eb="5">
      <t>キキ</t>
    </rPh>
    <rPh sb="5" eb="7">
      <t>テンケン</t>
    </rPh>
    <rPh sb="10" eb="12">
      <t>コウシン</t>
    </rPh>
    <phoneticPr fontId="3"/>
  </si>
  <si>
    <t>R06機器点検までに更新</t>
    <phoneticPr fontId="3"/>
  </si>
  <si>
    <t>R05機器点検までに更新</t>
    <phoneticPr fontId="3"/>
  </si>
  <si>
    <t>R07機器点検までに更新</t>
    <phoneticPr fontId="3"/>
  </si>
  <si>
    <t xml:space="preserve">  ⑥　その他特記すべき事項 </t>
    <rPh sb="6" eb="7">
      <t>ホカ</t>
    </rPh>
    <rPh sb="7" eb="9">
      <t>トッキ</t>
    </rPh>
    <rPh sb="12" eb="14">
      <t>ジコウ</t>
    </rPh>
    <phoneticPr fontId="3"/>
  </si>
  <si>
    <r>
      <t>消火器</t>
    </r>
    <r>
      <rPr>
        <sz val="11"/>
        <rFont val="ＭＳ Ｐゴシック"/>
        <family val="3"/>
        <charset val="128"/>
      </rPr>
      <t>具</t>
    </r>
    <rPh sb="0" eb="3">
      <t>ショウカキ</t>
    </rPh>
    <rPh sb="3" eb="4">
      <t>グ</t>
    </rPh>
    <phoneticPr fontId="3"/>
  </si>
  <si>
    <r>
      <t>2</t>
    </r>
    <r>
      <rPr>
        <sz val="11"/>
        <rFont val="ＭＳ Ｐゴシック"/>
        <family val="3"/>
        <charset val="128"/>
      </rPr>
      <t>F</t>
    </r>
    <phoneticPr fontId="3"/>
  </si>
  <si>
    <t>3F</t>
  </si>
  <si>
    <t>4F</t>
  </si>
  <si>
    <t>5F</t>
  </si>
  <si>
    <t>6F</t>
  </si>
  <si>
    <t>7F</t>
  </si>
  <si>
    <t>8F</t>
  </si>
  <si>
    <t>9F</t>
  </si>
  <si>
    <t>10F</t>
  </si>
  <si>
    <t>11F</t>
  </si>
  <si>
    <t>可動防煙壁</t>
    <rPh sb="0" eb="2">
      <t>カドウ</t>
    </rPh>
    <rPh sb="2" eb="5">
      <t>ボウエンヘキ</t>
    </rPh>
    <phoneticPr fontId="3"/>
  </si>
  <si>
    <t>垂直降下式防煙壁</t>
    <rPh sb="0" eb="2">
      <t>スイチョク</t>
    </rPh>
    <rPh sb="2" eb="4">
      <t>コウカ</t>
    </rPh>
    <rPh sb="4" eb="5">
      <t>シキ</t>
    </rPh>
    <phoneticPr fontId="3"/>
  </si>
  <si>
    <t>自然排煙口（排煙窓）</t>
    <rPh sb="0" eb="2">
      <t>シゼン</t>
    </rPh>
    <rPh sb="2" eb="4">
      <t>ハイエン</t>
    </rPh>
    <rPh sb="4" eb="5">
      <t>コウ</t>
    </rPh>
    <rPh sb="6" eb="9">
      <t>ハイエンマド</t>
    </rPh>
    <phoneticPr fontId="3"/>
  </si>
  <si>
    <t>建築基準法第12条定期点検（防火設備）</t>
    <rPh sb="0" eb="2">
      <t>ケンチク</t>
    </rPh>
    <rPh sb="2" eb="5">
      <t>キジュンホウ</t>
    </rPh>
    <rPh sb="5" eb="6">
      <t>ダイ</t>
    </rPh>
    <rPh sb="8" eb="9">
      <t>ジョウ</t>
    </rPh>
    <rPh sb="9" eb="11">
      <t>テイキ</t>
    </rPh>
    <rPh sb="11" eb="13">
      <t>テンケン</t>
    </rPh>
    <rPh sb="14" eb="16">
      <t>ボウカ</t>
    </rPh>
    <rPh sb="16" eb="18">
      <t>セツビ</t>
    </rPh>
    <phoneticPr fontId="3"/>
  </si>
  <si>
    <t>耐火クロススクリーン</t>
    <rPh sb="0" eb="2">
      <t>タイカ</t>
    </rPh>
    <phoneticPr fontId="3"/>
  </si>
  <si>
    <t>防火戸・防火シャッター</t>
    <rPh sb="0" eb="3">
      <t>ボウカド</t>
    </rPh>
    <rPh sb="4" eb="6">
      <t>ボウカ</t>
    </rPh>
    <phoneticPr fontId="3"/>
  </si>
  <si>
    <t>ドレンチャーその他水幕を形成する防火設備</t>
  </si>
  <si>
    <t>ドレンチャーその他水幕を形成する防火設備</t>
    <rPh sb="8" eb="9">
      <t>タ</t>
    </rPh>
    <rPh sb="9" eb="11">
      <t>スイマク</t>
    </rPh>
    <rPh sb="12" eb="14">
      <t>ケイセイ</t>
    </rPh>
    <rPh sb="16" eb="20">
      <t>ボウカセツビ</t>
    </rPh>
    <phoneticPr fontId="3"/>
  </si>
  <si>
    <t>感知器</t>
    <rPh sb="0" eb="3">
      <t>カンチキ</t>
    </rPh>
    <phoneticPr fontId="3"/>
  </si>
  <si>
    <t>各種動作確認等</t>
  </si>
  <si>
    <t>12条点検（防火設備）</t>
    <rPh sb="2" eb="3">
      <t>ジョウ</t>
    </rPh>
    <rPh sb="3" eb="5">
      <t>テンケン</t>
    </rPh>
    <rPh sb="6" eb="10">
      <t>ボウカセツビ</t>
    </rPh>
    <phoneticPr fontId="3"/>
  </si>
  <si>
    <t>※自動火災報知設備や排煙設備等の消防法に基づき実施した点検等</t>
    <rPh sb="1" eb="5">
      <t>ジドウカサイ</t>
    </rPh>
    <rPh sb="5" eb="9">
      <t>ホウチセツビ</t>
    </rPh>
    <rPh sb="10" eb="12">
      <t>ハイエン</t>
    </rPh>
    <rPh sb="12" eb="15">
      <t>セツビトウ</t>
    </rPh>
    <rPh sb="16" eb="19">
      <t>ショウボウホウ</t>
    </rPh>
    <rPh sb="20" eb="21">
      <t>モト</t>
    </rPh>
    <rPh sb="23" eb="25">
      <t>ジッシ</t>
    </rPh>
    <phoneticPr fontId="3"/>
  </si>
  <si>
    <t>　の記録がある場合は、その記録をもって点検（確認）すること。</t>
    <rPh sb="2" eb="4">
      <t>キロク</t>
    </rPh>
    <rPh sb="7" eb="9">
      <t>バアイ</t>
    </rPh>
    <rPh sb="13" eb="15">
      <t>キロク</t>
    </rPh>
    <rPh sb="19" eb="21">
      <t>テンケン</t>
    </rPh>
    <rPh sb="22" eb="24">
      <t>カクニン</t>
    </rPh>
    <phoneticPr fontId="3"/>
  </si>
  <si>
    <t>12条点検</t>
    <rPh sb="2" eb="3">
      <t>ジョウ</t>
    </rPh>
    <rPh sb="3" eb="5">
      <t>テンケン</t>
    </rPh>
    <phoneticPr fontId="3"/>
  </si>
  <si>
    <t>各種動作確認等</t>
    <phoneticPr fontId="3"/>
  </si>
  <si>
    <t>式</t>
    <rPh sb="0" eb="1">
      <t>シキ</t>
    </rPh>
    <phoneticPr fontId="3"/>
  </si>
  <si>
    <t>(2)機器点検、総合点検及び12条点検（防火設備）</t>
    <rPh sb="3" eb="5">
      <t>キキ</t>
    </rPh>
    <rPh sb="5" eb="7">
      <t>テンケン</t>
    </rPh>
    <rPh sb="8" eb="10">
      <t>ソウゴウ</t>
    </rPh>
    <rPh sb="10" eb="12">
      <t>テンケン</t>
    </rPh>
    <rPh sb="12" eb="13">
      <t>オヨ</t>
    </rPh>
    <rPh sb="16" eb="19">
      <t>ジョウテンケン</t>
    </rPh>
    <rPh sb="20" eb="24">
      <t>ボウカセツビ</t>
    </rPh>
    <phoneticPr fontId="3"/>
  </si>
  <si>
    <r>
      <t>消火器</t>
    </r>
    <r>
      <rPr>
        <sz val="11"/>
        <rFont val="ＭＳ Ｐゴシック"/>
        <family val="3"/>
        <charset val="128"/>
      </rPr>
      <t>具</t>
    </r>
    <rPh sb="0" eb="3">
      <t>ショウカキ</t>
    </rPh>
    <rPh sb="3" eb="4">
      <t>グ</t>
    </rPh>
    <phoneticPr fontId="3"/>
  </si>
  <si>
    <r>
      <t>音量調整器</t>
    </r>
    <r>
      <rPr>
        <sz val="11"/>
        <rFont val="ＭＳ Ｐゴシック"/>
        <family val="3"/>
        <charset val="128"/>
      </rPr>
      <t>（アッテネーター）</t>
    </r>
    <rPh sb="0" eb="2">
      <t>オンリョウ</t>
    </rPh>
    <rPh sb="2" eb="5">
      <t>チョウセイキ</t>
    </rPh>
    <phoneticPr fontId="3"/>
  </si>
  <si>
    <t>建築基準法第12条定期点検（防火設備）</t>
    <rPh sb="0" eb="6">
      <t>ケンチクキジュンホウダイ</t>
    </rPh>
    <rPh sb="8" eb="9">
      <t>ジョウ</t>
    </rPh>
    <rPh sb="9" eb="11">
      <t>テイキ</t>
    </rPh>
    <rPh sb="11" eb="13">
      <t>テンケン</t>
    </rPh>
    <rPh sb="14" eb="16">
      <t>ボウカ</t>
    </rPh>
    <rPh sb="16" eb="18">
      <t>セツビ</t>
    </rPh>
    <phoneticPr fontId="3"/>
  </si>
  <si>
    <t>　　５）建築基準法第12条定期点検調査票</t>
    <rPh sb="4" eb="6">
      <t>ケンチク</t>
    </rPh>
    <rPh sb="6" eb="9">
      <t>キジュンホウ</t>
    </rPh>
    <rPh sb="9" eb="10">
      <t>ダイ</t>
    </rPh>
    <rPh sb="12" eb="13">
      <t>ジョウ</t>
    </rPh>
    <rPh sb="13" eb="15">
      <t>テイキ</t>
    </rPh>
    <rPh sb="15" eb="17">
      <t>テンケン</t>
    </rPh>
    <rPh sb="17" eb="20">
      <t>チョウサヒョウ</t>
    </rPh>
    <phoneticPr fontId="3"/>
  </si>
  <si>
    <t>ユニット</t>
    <phoneticPr fontId="3"/>
  </si>
  <si>
    <t>放送設備の音圧確認、非常電源による総合作動等</t>
    <rPh sb="0" eb="4">
      <t>ホウソウセツビ</t>
    </rPh>
    <rPh sb="5" eb="7">
      <t>オンアツ</t>
    </rPh>
    <rPh sb="7" eb="9">
      <t>カクニン</t>
    </rPh>
    <rPh sb="10" eb="12">
      <t>ヒジョウ</t>
    </rPh>
    <rPh sb="12" eb="14">
      <t>デンゲン</t>
    </rPh>
    <rPh sb="17" eb="19">
      <t>ソウゴウ</t>
    </rPh>
    <rPh sb="19" eb="21">
      <t>サドウ</t>
    </rPh>
    <rPh sb="21" eb="22">
      <t>ナド</t>
    </rPh>
    <phoneticPr fontId="3"/>
  </si>
  <si>
    <t>その他の防災設備</t>
    <rPh sb="2" eb="3">
      <t>タ</t>
    </rPh>
    <rPh sb="4" eb="8">
      <t>ボウサイセツビ</t>
    </rPh>
    <phoneticPr fontId="3"/>
  </si>
  <si>
    <t>パッケージ型消火設備</t>
    <rPh sb="5" eb="6">
      <t>ガタ</t>
    </rPh>
    <rPh sb="6" eb="10">
      <t>ショウカセツビ</t>
    </rPh>
    <phoneticPr fontId="3"/>
  </si>
  <si>
    <t>１組１回あたり</t>
    <rPh sb="1" eb="2">
      <t>クミ</t>
    </rPh>
    <rPh sb="3" eb="4">
      <t>カイ</t>
    </rPh>
    <phoneticPr fontId="3"/>
  </si>
  <si>
    <t>機器点検</t>
    <rPh sb="0" eb="4">
      <t>キキテンケン</t>
    </rPh>
    <phoneticPr fontId="3"/>
  </si>
  <si>
    <t>パッケージ型自動消火設備</t>
    <rPh sb="5" eb="6">
      <t>ガタ</t>
    </rPh>
    <rPh sb="6" eb="12">
      <t>ジドウショウカセツビ</t>
    </rPh>
    <phoneticPr fontId="3"/>
  </si>
  <si>
    <t>総合操作盤</t>
    <rPh sb="0" eb="5">
      <t>ソウゴウソウサバン</t>
    </rPh>
    <phoneticPr fontId="3"/>
  </si>
  <si>
    <t>火災通報装置</t>
    <rPh sb="0" eb="6">
      <t>カサイツウホウソウチ</t>
    </rPh>
    <phoneticPr fontId="3"/>
  </si>
  <si>
    <t>フード用簡易自動消火設備</t>
    <rPh sb="3" eb="4">
      <t>ヨウ</t>
    </rPh>
    <rPh sb="4" eb="6">
      <t>カンイ</t>
    </rPh>
    <rPh sb="6" eb="12">
      <t>ジドウショウカセツビ</t>
    </rPh>
    <phoneticPr fontId="3"/>
  </si>
  <si>
    <t>建築基準法第12条定期点検（防火設備）</t>
    <phoneticPr fontId="3"/>
  </si>
  <si>
    <t>外観点検及び機能点検</t>
    <rPh sb="0" eb="4">
      <t>ガイカンテンケン</t>
    </rPh>
    <rPh sb="4" eb="5">
      <t>オヨ</t>
    </rPh>
    <rPh sb="6" eb="10">
      <t>キノウテンケン</t>
    </rPh>
    <phoneticPr fontId="3"/>
  </si>
  <si>
    <t>総合点検</t>
    <rPh sb="0" eb="4">
      <t>ソウゴウテンケン</t>
    </rPh>
    <phoneticPr fontId="3"/>
  </si>
  <si>
    <t>防火戸</t>
    <rPh sb="0" eb="3">
      <t>ボウカド</t>
    </rPh>
    <phoneticPr fontId="3"/>
  </si>
  <si>
    <t>防火シャッター</t>
    <phoneticPr fontId="3"/>
  </si>
  <si>
    <t>耐火クロススクリーン</t>
    <rPh sb="0" eb="2">
      <t>タイカ</t>
    </rPh>
    <phoneticPr fontId="3"/>
  </si>
  <si>
    <t>ホースの耐圧性能</t>
    <rPh sb="4" eb="8">
      <t>タイアツセイノウ</t>
    </rPh>
    <phoneticPr fontId="3"/>
  </si>
  <si>
    <t>配管の耐圧機能</t>
    <rPh sb="0" eb="2">
      <t>ハイカン</t>
    </rPh>
    <rPh sb="3" eb="7">
      <t>タイアツキノウ</t>
    </rPh>
    <phoneticPr fontId="3"/>
  </si>
  <si>
    <t>を与えたときは、直ちに施設管理担当者に報告すること。</t>
    <rPh sb="1" eb="2">
      <t>アタ</t>
    </rPh>
    <rPh sb="8" eb="9">
      <t>タダ</t>
    </rPh>
    <rPh sb="11" eb="13">
      <t>シセツ</t>
    </rPh>
    <rPh sb="13" eb="15">
      <t>カンリ</t>
    </rPh>
    <rPh sb="15" eb="18">
      <t>タントウシャ</t>
    </rPh>
    <rPh sb="19" eb="21">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</si>
</sst>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_ "/>
    <numFmt numFmtId="179" formatCode="0.00_);[Red]\(0.00\)"/>
    <numFmt numFmtId="183" formatCode="0.00_ "/>
    <numFmt numFmtId="184" formatCode="#,##0.000_ "/>
    <numFmt numFmtId="185" formatCode="&quot;延&quot;&quot;べ&quot;&quot;面&quot;&quot;積&quot;\ #\ &quot;㎡&quot;"/>
  </numFmts>
  <fonts count="3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name val="Arial Unicode MS"/>
      <family val="3"/>
    </font>
    <font>
      <sz val="11"/>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u/>
      <sz val="10"/>
      <name val="ＭＳ Ｐゴシック"/>
      <family val="3"/>
      <charset val="128"/>
    </font>
    <font>
      <sz val="10"/>
      <color indexed="10"/>
      <name val="ＭＳ Ｐゴシック"/>
      <family val="3"/>
      <charset val="128"/>
    </font>
    <font>
      <sz val="11"/>
      <color indexed="10"/>
      <name val="ＭＳ Ｐゴシック"/>
      <family val="3"/>
      <charset val="128"/>
    </font>
    <font>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color indexed="81"/>
      <name val="MS P ゴシック"/>
      <family val="3"/>
      <charset val="128"/>
    </font>
    <font>
      <b/>
      <sz val="9"/>
      <color indexed="81"/>
      <name val="MS P ゴシック"/>
      <family val="3"/>
      <charset val="128"/>
    </font>
    <font>
      <sz val="11"/>
      <color indexed="13"/>
      <name val="ＭＳ Ｐゴシック"/>
      <family val="3"/>
      <charset val="128"/>
    </font>
    <font>
      <sz val="11"/>
      <color rgb="FFFF0000"/>
      <name val="ＭＳ Ｐゴシック"/>
      <family val="3"/>
      <charset val="128"/>
    </font>
    <font>
      <b/>
      <sz val="11"/>
      <color rgb="FFFF0000"/>
      <name val="ＭＳ Ｐゴシック"/>
      <family val="3"/>
      <charset val="128"/>
    </font>
    <font>
      <sz val="11"/>
      <color rgb="FFFFFF00"/>
      <name val="ＭＳ Ｐゴシック"/>
      <family val="3"/>
      <charset val="128"/>
    </font>
    <font>
      <sz val="10"/>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theme="0" tint="-0.34998626667073579"/>
        <bgColor indexed="64"/>
      </patternFill>
    </fill>
    <fill>
      <patternFill patternType="solid">
        <fgColor rgb="FFFF0000"/>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42">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12"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cellStyleXfs>
  <cellXfs count="659">
    <xf numFmtId="0" fontId="0" fillId="0" borderId="0" xfId="0">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pplyAlignment="1">
      <alignment horizontal="center" vertical="center"/>
    </xf>
    <xf numFmtId="0" fontId="0" fillId="0" borderId="14" xfId="0" applyBorder="1" applyAlignment="1">
      <alignment vertical="center" shrinkToFit="1"/>
    </xf>
    <xf numFmtId="0" fontId="0" fillId="0" borderId="0" xfId="0" applyAlignment="1">
      <alignment vertical="center"/>
    </xf>
    <xf numFmtId="0" fontId="0" fillId="0" borderId="14" xfId="0" applyBorder="1">
      <alignment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0" xfId="0" applyBorder="1" applyAlignment="1">
      <alignment vertical="center"/>
    </xf>
    <xf numFmtId="0" fontId="0" fillId="0" borderId="19" xfId="0" applyBorder="1">
      <alignment vertical="center"/>
    </xf>
    <xf numFmtId="0" fontId="0" fillId="0" borderId="14" xfId="0" applyBorder="1" applyAlignment="1">
      <alignment horizontal="center" vertical="center"/>
    </xf>
    <xf numFmtId="0" fontId="0" fillId="0" borderId="14" xfId="0" applyBorder="1" applyAlignment="1">
      <alignment horizontal="right" vertical="center"/>
    </xf>
    <xf numFmtId="0" fontId="0" fillId="0" borderId="20" xfId="0" applyBorder="1" applyAlignment="1">
      <alignment horizontal="center" vertical="center"/>
    </xf>
    <xf numFmtId="176" fontId="0" fillId="0" borderId="14" xfId="0" applyNumberFormat="1" applyBorder="1" applyAlignment="1">
      <alignment horizontal="center" vertical="center"/>
    </xf>
    <xf numFmtId="0" fontId="0" fillId="0" borderId="0" xfId="0" applyBorder="1">
      <alignment vertical="center"/>
    </xf>
    <xf numFmtId="0" fontId="0" fillId="0" borderId="21" xfId="0" applyBorder="1" applyAlignment="1">
      <alignment vertical="center"/>
    </xf>
    <xf numFmtId="0" fontId="0" fillId="0" borderId="22" xfId="0" applyBorder="1">
      <alignment vertical="center"/>
    </xf>
    <xf numFmtId="0" fontId="0" fillId="0" borderId="23" xfId="0" applyBorder="1">
      <alignment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3" xfId="0" applyBorder="1" applyAlignment="1">
      <alignment horizontal="center" vertical="center"/>
    </xf>
    <xf numFmtId="0" fontId="0" fillId="0" borderId="16" xfId="0" applyBorder="1">
      <alignment vertical="center"/>
    </xf>
    <xf numFmtId="0" fontId="0" fillId="0" borderId="15" xfId="0" applyBorder="1">
      <alignment vertical="center"/>
    </xf>
    <xf numFmtId="0" fontId="0" fillId="0" borderId="0" xfId="0" applyAlignment="1">
      <alignment horizontal="right" vertical="center"/>
    </xf>
    <xf numFmtId="0" fontId="6" fillId="0" borderId="14" xfId="0" applyFont="1" applyBorder="1" applyAlignment="1">
      <alignment vertical="center" shrinkToFit="1"/>
    </xf>
    <xf numFmtId="0" fontId="6" fillId="0" borderId="14" xfId="0" applyFont="1" applyBorder="1" applyAlignment="1">
      <alignment horizontal="center" vertical="center" shrinkToFit="1"/>
    </xf>
    <xf numFmtId="0" fontId="6" fillId="0" borderId="17" xfId="0" applyFont="1" applyBorder="1" applyAlignment="1">
      <alignment vertical="center" shrinkToFit="1"/>
    </xf>
    <xf numFmtId="0" fontId="6" fillId="0" borderId="16" xfId="0" applyFont="1" applyBorder="1" applyAlignment="1">
      <alignment vertical="center" shrinkToFit="1"/>
    </xf>
    <xf numFmtId="0" fontId="6" fillId="0" borderId="16" xfId="0" applyFont="1" applyBorder="1" applyAlignment="1">
      <alignment horizontal="center" vertical="center" shrinkToFit="1"/>
    </xf>
    <xf numFmtId="0" fontId="6" fillId="0" borderId="15" xfId="0" applyFont="1" applyBorder="1" applyAlignment="1">
      <alignment vertical="center" shrinkToFit="1"/>
    </xf>
    <xf numFmtId="0" fontId="2" fillId="0" borderId="0" xfId="0" applyFont="1" applyAlignment="1">
      <alignment vertical="center" shrinkToFit="1"/>
    </xf>
    <xf numFmtId="0" fontId="2" fillId="0" borderId="0" xfId="0" applyFont="1" applyAlignment="1">
      <alignment horizontal="center" vertical="center" shrinkToFit="1"/>
    </xf>
    <xf numFmtId="0" fontId="5" fillId="0" borderId="0" xfId="0" applyFont="1" applyBorder="1" applyAlignment="1">
      <alignment vertical="center" shrinkToFit="1"/>
    </xf>
    <xf numFmtId="0" fontId="6" fillId="0" borderId="0" xfId="0" applyFont="1" applyBorder="1" applyAlignment="1">
      <alignment vertical="center" shrinkToFit="1"/>
    </xf>
    <xf numFmtId="0" fontId="6" fillId="0" borderId="0" xfId="0" applyFont="1" applyAlignment="1">
      <alignment vertical="center" shrinkToFit="1"/>
    </xf>
    <xf numFmtId="0" fontId="6" fillId="0" borderId="0" xfId="0" applyFont="1" applyAlignment="1">
      <alignment horizontal="center" vertical="center" shrinkToFit="1"/>
    </xf>
    <xf numFmtId="0" fontId="5" fillId="0" borderId="0" xfId="0" applyFont="1" applyAlignment="1">
      <alignment vertical="center" shrinkToFit="1"/>
    </xf>
    <xf numFmtId="0" fontId="6" fillId="0" borderId="11" xfId="0" applyFont="1" applyFill="1" applyBorder="1" applyAlignment="1">
      <alignment horizontal="right" vertical="center" shrinkToFit="1"/>
    </xf>
    <xf numFmtId="0" fontId="6" fillId="0" borderId="14" xfId="0" applyFont="1" applyFill="1" applyBorder="1" applyAlignment="1">
      <alignment horizontal="right" vertical="center" shrinkToFit="1"/>
    </xf>
    <xf numFmtId="0" fontId="6" fillId="0" borderId="12" xfId="0" applyFont="1" applyFill="1" applyBorder="1" applyAlignment="1">
      <alignment horizontal="right" vertical="center" shrinkToFit="1"/>
    </xf>
    <xf numFmtId="0" fontId="6" fillId="0" borderId="16" xfId="0" applyFont="1" applyFill="1" applyBorder="1" applyAlignment="1">
      <alignment horizontal="right" vertical="center" shrinkToFit="1"/>
    </xf>
    <xf numFmtId="0" fontId="2" fillId="0" borderId="0" xfId="0" applyFont="1" applyAlignment="1">
      <alignment horizontal="right"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0" xfId="0" applyFont="1" applyFill="1" applyBorder="1" applyAlignment="1">
      <alignment horizontal="left" vertical="center" shrinkToFit="1"/>
    </xf>
    <xf numFmtId="0" fontId="2" fillId="0" borderId="14" xfId="0" applyFont="1" applyBorder="1" applyAlignment="1">
      <alignment vertical="center" shrinkToFit="1"/>
    </xf>
    <xf numFmtId="0" fontId="2" fillId="0" borderId="18" xfId="0" applyFont="1" applyBorder="1" applyAlignment="1">
      <alignment vertical="center" shrinkToFit="1"/>
    </xf>
    <xf numFmtId="0" fontId="2" fillId="0" borderId="14" xfId="0" applyFont="1" applyBorder="1" applyAlignment="1">
      <alignment horizontal="center" vertical="center" shrinkToFit="1"/>
    </xf>
    <xf numFmtId="0" fontId="2" fillId="0" borderId="26" xfId="0" applyFont="1" applyBorder="1" applyAlignment="1">
      <alignment vertical="center" shrinkToFit="1"/>
    </xf>
    <xf numFmtId="0" fontId="2" fillId="0" borderId="11" xfId="0" applyFont="1" applyFill="1" applyBorder="1" applyAlignment="1">
      <alignment horizontal="right" vertical="center" shrinkToFit="1"/>
    </xf>
    <xf numFmtId="0" fontId="2" fillId="0" borderId="14" xfId="0" applyFont="1" applyFill="1" applyBorder="1" applyAlignment="1">
      <alignment horizontal="right" vertical="center" shrinkToFit="1"/>
    </xf>
    <xf numFmtId="0" fontId="2" fillId="0" borderId="17" xfId="0" applyFont="1" applyBorder="1" applyAlignment="1">
      <alignment vertical="center" shrinkToFit="1"/>
    </xf>
    <xf numFmtId="0" fontId="2" fillId="0" borderId="12" xfId="0" applyFont="1" applyFill="1" applyBorder="1" applyAlignment="1">
      <alignment horizontal="right" vertical="center" shrinkToFit="1"/>
    </xf>
    <xf numFmtId="0" fontId="2" fillId="0" borderId="16" xfId="0" applyFont="1" applyFill="1" applyBorder="1" applyAlignment="1">
      <alignment horizontal="right" vertical="center" shrinkToFit="1"/>
    </xf>
    <xf numFmtId="0" fontId="2" fillId="0" borderId="16" xfId="0" applyFont="1" applyBorder="1" applyAlignment="1">
      <alignment vertical="center" shrinkToFit="1"/>
    </xf>
    <xf numFmtId="0" fontId="2" fillId="0" borderId="15" xfId="0" applyFont="1" applyBorder="1" applyAlignment="1">
      <alignment vertical="center" shrinkToFit="1"/>
    </xf>
    <xf numFmtId="0" fontId="2" fillId="0" borderId="0" xfId="0" applyFont="1" applyAlignment="1">
      <alignment horizontal="left" vertical="center"/>
    </xf>
    <xf numFmtId="0" fontId="2" fillId="0" borderId="10" xfId="0" applyFont="1" applyFill="1" applyBorder="1" applyAlignment="1">
      <alignment vertical="center" shrinkToFit="1"/>
    </xf>
    <xf numFmtId="0" fontId="2" fillId="0" borderId="11" xfId="0" applyFont="1" applyBorder="1" applyAlignment="1">
      <alignment vertical="top" shrinkToFit="1"/>
    </xf>
    <xf numFmtId="0" fontId="2" fillId="0" borderId="22" xfId="0" applyFont="1" applyBorder="1" applyAlignment="1">
      <alignment vertical="top" shrinkToFit="1"/>
    </xf>
    <xf numFmtId="0" fontId="2" fillId="0" borderId="19" xfId="0" applyFont="1" applyBorder="1" applyAlignment="1">
      <alignment vertical="center" shrinkToFit="1"/>
    </xf>
    <xf numFmtId="0" fontId="2" fillId="0" borderId="19" xfId="0" applyFont="1" applyFill="1" applyBorder="1" applyAlignment="1">
      <alignment horizontal="right" vertical="center" shrinkToFit="1"/>
    </xf>
    <xf numFmtId="0" fontId="2" fillId="0" borderId="19" xfId="0" applyFont="1" applyBorder="1" applyAlignment="1">
      <alignment horizontal="center" vertical="center" shrinkToFit="1"/>
    </xf>
    <xf numFmtId="0" fontId="2" fillId="0" borderId="23" xfId="0" applyFont="1" applyBorder="1" applyAlignment="1">
      <alignment vertical="center" shrinkToFit="1"/>
    </xf>
    <xf numFmtId="0" fontId="2" fillId="0" borderId="0" xfId="0" applyFont="1" applyBorder="1" applyAlignment="1">
      <alignment vertical="center" shrinkToFit="1"/>
    </xf>
    <xf numFmtId="0" fontId="6" fillId="0" borderId="11" xfId="0" applyFont="1" applyBorder="1" applyAlignment="1">
      <alignment vertical="top" shrinkToFit="1"/>
    </xf>
    <xf numFmtId="0" fontId="0" fillId="0" borderId="14" xfId="0" applyFill="1" applyBorder="1">
      <alignment vertical="center"/>
    </xf>
    <xf numFmtId="0" fontId="0" fillId="0" borderId="21" xfId="0" applyBorder="1" applyAlignment="1">
      <alignment horizontal="center" vertical="center"/>
    </xf>
    <xf numFmtId="0" fontId="2" fillId="0" borderId="27" xfId="0" applyFont="1" applyBorder="1" applyAlignment="1">
      <alignment vertical="center" shrinkToFit="1"/>
    </xf>
    <xf numFmtId="0" fontId="2" fillId="0" borderId="21" xfId="0" applyFont="1" applyBorder="1" applyAlignment="1">
      <alignment vertical="center" shrinkToFit="1"/>
    </xf>
    <xf numFmtId="0" fontId="2" fillId="0" borderId="28" xfId="0" applyFont="1" applyBorder="1" applyAlignment="1">
      <alignment horizontal="center" vertical="center" shrinkToFit="1"/>
    </xf>
    <xf numFmtId="0" fontId="2" fillId="0" borderId="29" xfId="0" applyFont="1" applyBorder="1" applyAlignment="1">
      <alignment vertical="center" shrinkToFit="1"/>
    </xf>
    <xf numFmtId="0" fontId="2" fillId="0" borderId="31" xfId="0" applyFont="1" applyBorder="1" applyAlignment="1">
      <alignment horizontal="right" vertical="center" shrinkToFit="1"/>
    </xf>
    <xf numFmtId="0" fontId="2" fillId="0" borderId="33" xfId="0" applyFont="1" applyBorder="1" applyAlignment="1">
      <alignment vertical="top" shrinkToFit="1"/>
    </xf>
    <xf numFmtId="0" fontId="2" fillId="0" borderId="20" xfId="0" applyFont="1" applyBorder="1" applyAlignment="1">
      <alignment horizontal="center" vertical="center" shrinkToFit="1"/>
    </xf>
    <xf numFmtId="0" fontId="2" fillId="0" borderId="34" xfId="0" applyFont="1" applyBorder="1" applyAlignment="1">
      <alignment vertical="center" shrinkToFit="1"/>
    </xf>
    <xf numFmtId="0" fontId="2" fillId="0" borderId="35" xfId="0" applyFont="1" applyBorder="1" applyAlignment="1">
      <alignment vertical="center" shrinkToFit="1"/>
    </xf>
    <xf numFmtId="0" fontId="0" fillId="0" borderId="36" xfId="0" applyBorder="1" applyAlignment="1">
      <alignment horizontal="center" vertical="center"/>
    </xf>
    <xf numFmtId="0" fontId="0" fillId="0" borderId="18"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0" xfId="0" applyBorder="1">
      <alignment vertical="center"/>
    </xf>
    <xf numFmtId="0" fontId="0" fillId="0" borderId="24" xfId="0" applyBorder="1">
      <alignment vertical="center"/>
    </xf>
    <xf numFmtId="0" fontId="0" fillId="0" borderId="25" xfId="0" applyBorder="1">
      <alignment vertical="center"/>
    </xf>
    <xf numFmtId="0" fontId="2" fillId="0" borderId="14" xfId="0" applyFont="1" applyBorder="1" applyAlignment="1">
      <alignment vertical="center"/>
    </xf>
    <xf numFmtId="0" fontId="2" fillId="0" borderId="11" xfId="0" applyFont="1" applyBorder="1" applyAlignment="1">
      <alignment vertical="center" shrinkToFit="1"/>
    </xf>
    <xf numFmtId="0" fontId="0" fillId="0" borderId="0" xfId="0" applyBorder="1" applyAlignment="1">
      <alignment horizontal="center" vertical="center"/>
    </xf>
    <xf numFmtId="0" fontId="0" fillId="0" borderId="43" xfId="0" applyBorder="1" applyAlignment="1">
      <alignment vertical="center"/>
    </xf>
    <xf numFmtId="0" fontId="0" fillId="0" borderId="36" xfId="0" applyBorder="1" applyAlignment="1">
      <alignmen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36" xfId="0" applyBorder="1" applyAlignment="1">
      <alignment horizontal="right" vertical="center"/>
    </xf>
    <xf numFmtId="183" fontId="0" fillId="0" borderId="0" xfId="0" applyNumberFormat="1" applyAlignment="1">
      <alignment horizontal="center" vertical="center"/>
    </xf>
    <xf numFmtId="183" fontId="0" fillId="0" borderId="14" xfId="0" applyNumberFormat="1" applyBorder="1" applyAlignment="1">
      <alignment horizontal="center" vertical="center"/>
    </xf>
    <xf numFmtId="183" fontId="0" fillId="0" borderId="17" xfId="0" applyNumberFormat="1" applyBorder="1" applyAlignment="1">
      <alignment horizontal="center" vertical="center"/>
    </xf>
    <xf numFmtId="183" fontId="0" fillId="0" borderId="19" xfId="0" applyNumberFormat="1" applyBorder="1" applyAlignment="1">
      <alignment horizontal="center" vertical="center"/>
    </xf>
    <xf numFmtId="183" fontId="0" fillId="0" borderId="23" xfId="0" applyNumberFormat="1" applyBorder="1" applyAlignment="1">
      <alignment horizontal="center" vertical="center"/>
    </xf>
    <xf numFmtId="183" fontId="0" fillId="0" borderId="25" xfId="0" applyNumberFormat="1" applyBorder="1" applyAlignment="1">
      <alignment horizontal="center" vertical="center"/>
    </xf>
    <xf numFmtId="183" fontId="0" fillId="0" borderId="13" xfId="0" applyNumberFormat="1" applyBorder="1" applyAlignment="1">
      <alignment horizontal="center" vertical="center"/>
    </xf>
    <xf numFmtId="0" fontId="0" fillId="0" borderId="33" xfId="0" applyBorder="1">
      <alignment vertical="center"/>
    </xf>
    <xf numFmtId="183" fontId="0" fillId="0" borderId="20" xfId="0" applyNumberFormat="1" applyBorder="1" applyAlignment="1">
      <alignment horizontal="center" vertical="center"/>
    </xf>
    <xf numFmtId="183" fontId="0" fillId="0" borderId="41" xfId="0" applyNumberFormat="1" applyBorder="1" applyAlignment="1">
      <alignment horizontal="center" vertical="center"/>
    </xf>
    <xf numFmtId="183" fontId="0" fillId="0" borderId="0" xfId="0" applyNumberFormat="1" applyAlignment="1">
      <alignment vertical="center"/>
    </xf>
    <xf numFmtId="183" fontId="0" fillId="0" borderId="0" xfId="0" applyNumberFormat="1">
      <alignment vertical="center"/>
    </xf>
    <xf numFmtId="183" fontId="0" fillId="0" borderId="14" xfId="0" applyNumberFormat="1" applyBorder="1" applyAlignment="1">
      <alignment vertical="center"/>
    </xf>
    <xf numFmtId="184" fontId="0" fillId="0" borderId="14" xfId="0" applyNumberFormat="1" applyBorder="1" applyAlignment="1">
      <alignment horizontal="center" vertical="center"/>
    </xf>
    <xf numFmtId="184" fontId="0" fillId="0" borderId="17" xfId="0" applyNumberFormat="1" applyBorder="1" applyAlignment="1">
      <alignment horizontal="center" vertical="center"/>
    </xf>
    <xf numFmtId="184" fontId="0" fillId="0" borderId="16" xfId="0" applyNumberFormat="1" applyBorder="1" applyAlignment="1">
      <alignment horizontal="center" vertical="center"/>
    </xf>
    <xf numFmtId="184" fontId="0" fillId="0" borderId="15" xfId="0" applyNumberFormat="1" applyBorder="1" applyAlignment="1">
      <alignment horizontal="center" vertical="center"/>
    </xf>
    <xf numFmtId="184" fontId="0" fillId="0" borderId="18" xfId="0" applyNumberFormat="1" applyBorder="1" applyAlignment="1">
      <alignment horizontal="center" vertical="center"/>
    </xf>
    <xf numFmtId="184" fontId="0" fillId="0" borderId="26" xfId="0" applyNumberFormat="1" applyBorder="1" applyAlignment="1">
      <alignment horizontal="center" vertical="center"/>
    </xf>
    <xf numFmtId="0" fontId="0" fillId="0" borderId="0" xfId="0" applyFill="1" applyBorder="1" applyAlignment="1">
      <alignment horizontal="center" vertical="center"/>
    </xf>
    <xf numFmtId="179" fontId="0" fillId="0" borderId="14" xfId="0" applyNumberFormat="1" applyBorder="1" applyAlignment="1">
      <alignment horizontal="center" vertical="center"/>
    </xf>
    <xf numFmtId="179" fontId="0" fillId="0" borderId="14" xfId="0" applyNumberFormat="1" applyBorder="1">
      <alignment vertical="center"/>
    </xf>
    <xf numFmtId="0" fontId="0" fillId="0" borderId="36" xfId="0" applyBorder="1">
      <alignment vertical="center"/>
    </xf>
    <xf numFmtId="0" fontId="0" fillId="0" borderId="21" xfId="0" applyBorder="1" applyAlignment="1">
      <alignment horizontal="left" vertical="center"/>
    </xf>
    <xf numFmtId="0" fontId="0" fillId="0" borderId="36" xfId="0" applyBorder="1" applyAlignment="1">
      <alignment horizontal="left" vertical="center"/>
    </xf>
    <xf numFmtId="0" fontId="0" fillId="0" borderId="44" xfId="0" applyBorder="1">
      <alignment vertical="center"/>
    </xf>
    <xf numFmtId="0" fontId="2" fillId="25" borderId="19" xfId="0" applyFont="1" applyFill="1" applyBorder="1" applyAlignment="1">
      <alignment horizontal="center" vertical="center" shrinkToFit="1"/>
    </xf>
    <xf numFmtId="0" fontId="2" fillId="25" borderId="14" xfId="0" applyFont="1" applyFill="1" applyBorder="1" applyAlignment="1">
      <alignment horizontal="center" vertical="center" shrinkToFit="1"/>
    </xf>
    <xf numFmtId="0" fontId="0" fillId="0" borderId="0" xfId="0" applyAlignment="1">
      <alignment vertical="center" wrapText="1"/>
    </xf>
    <xf numFmtId="0" fontId="7" fillId="0" borderId="0" xfId="0" applyFont="1" applyBorder="1" applyAlignment="1">
      <alignment vertical="center"/>
    </xf>
    <xf numFmtId="0" fontId="8" fillId="0" borderId="45" xfId="0" applyFont="1" applyBorder="1" applyAlignment="1">
      <alignment vertical="center"/>
    </xf>
    <xf numFmtId="0" fontId="8" fillId="0" borderId="14" xfId="0" applyFont="1" applyBorder="1" applyAlignment="1">
      <alignment vertical="center" wrapText="1"/>
    </xf>
    <xf numFmtId="0" fontId="8" fillId="0" borderId="45" xfId="0" applyFont="1" applyBorder="1">
      <alignment vertical="center"/>
    </xf>
    <xf numFmtId="0" fontId="8" fillId="0" borderId="0" xfId="0" applyFont="1" applyBorder="1">
      <alignment vertical="center"/>
    </xf>
    <xf numFmtId="0" fontId="8" fillId="0" borderId="42" xfId="0" applyFont="1" applyBorder="1">
      <alignment vertical="center"/>
    </xf>
    <xf numFmtId="0" fontId="8" fillId="0" borderId="0" xfId="0" applyFont="1" applyAlignment="1">
      <alignment vertical="center" wrapText="1"/>
    </xf>
    <xf numFmtId="0" fontId="8" fillId="0" borderId="0" xfId="0" applyFont="1" applyBorder="1" applyAlignment="1">
      <alignment vertical="top" wrapText="1"/>
    </xf>
    <xf numFmtId="0" fontId="4" fillId="0" borderId="0" xfId="0" applyFont="1" applyAlignment="1">
      <alignment vertical="center" wrapText="1"/>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11" xfId="0" applyBorder="1" applyAlignment="1">
      <alignment horizontal="center" vertical="center"/>
    </xf>
    <xf numFmtId="0" fontId="0" fillId="0" borderId="21" xfId="0" applyBorder="1">
      <alignment vertical="center"/>
    </xf>
    <xf numFmtId="0" fontId="0" fillId="0" borderId="28" xfId="0" applyBorder="1">
      <alignment vertical="center"/>
    </xf>
    <xf numFmtId="0" fontId="0" fillId="0" borderId="27" xfId="0" applyBorder="1">
      <alignment vertical="center"/>
    </xf>
    <xf numFmtId="0" fontId="2" fillId="0" borderId="20" xfId="0" applyFont="1" applyBorder="1" applyAlignment="1">
      <alignment vertical="center"/>
    </xf>
    <xf numFmtId="0" fontId="6" fillId="0" borderId="0"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32" xfId="0" applyFont="1" applyBorder="1" applyAlignment="1">
      <alignment vertical="center"/>
    </xf>
    <xf numFmtId="0" fontId="2" fillId="0" borderId="19" xfId="0" applyFont="1" applyBorder="1" applyAlignment="1">
      <alignment vertical="center"/>
    </xf>
    <xf numFmtId="0" fontId="2" fillId="0" borderId="40" xfId="0" applyFont="1" applyBorder="1" applyAlignment="1">
      <alignment vertical="center"/>
    </xf>
    <xf numFmtId="0" fontId="2" fillId="0" borderId="46" xfId="0" applyFont="1" applyBorder="1" applyAlignment="1">
      <alignment vertical="center"/>
    </xf>
    <xf numFmtId="0" fontId="2" fillId="0" borderId="45" xfId="0" applyFont="1" applyBorder="1" applyAlignment="1">
      <alignment vertical="center"/>
    </xf>
    <xf numFmtId="0" fontId="2" fillId="0" borderId="44" xfId="0" applyFont="1" applyBorder="1" applyAlignment="1">
      <alignment vertical="center"/>
    </xf>
    <xf numFmtId="0" fontId="2" fillId="0" borderId="42" xfId="0" applyFont="1" applyBorder="1" applyAlignment="1">
      <alignment vertical="center"/>
    </xf>
    <xf numFmtId="0" fontId="2" fillId="0" borderId="38"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49" fontId="2" fillId="0" borderId="0" xfId="0" applyNumberFormat="1" applyFont="1" applyAlignment="1">
      <alignment vertical="center"/>
    </xf>
    <xf numFmtId="0" fontId="12" fillId="0" borderId="14" xfId="0" applyFont="1" applyBorder="1" applyAlignment="1">
      <alignment horizontal="center" vertical="center" shrinkToFit="1"/>
    </xf>
    <xf numFmtId="0" fontId="0" fillId="0" borderId="36" xfId="0" applyBorder="1" applyAlignment="1">
      <alignment vertical="center" shrinkToFit="1"/>
    </xf>
    <xf numFmtId="0" fontId="12" fillId="0" borderId="14" xfId="0" applyFont="1" applyBorder="1" applyAlignment="1">
      <alignment horizontal="center" vertical="center"/>
    </xf>
    <xf numFmtId="0" fontId="2" fillId="0" borderId="11" xfId="0" applyFont="1" applyFill="1" applyBorder="1" applyAlignment="1">
      <alignment vertical="center" shrinkToFit="1"/>
    </xf>
    <xf numFmtId="0" fontId="2" fillId="0" borderId="12" xfId="0" applyFont="1" applyBorder="1" applyAlignment="1">
      <alignment vertical="center" shrinkToFit="1"/>
    </xf>
    <xf numFmtId="0" fontId="2" fillId="0" borderId="33" xfId="0" applyFont="1" applyBorder="1" applyAlignment="1">
      <alignment horizontal="center" vertical="center" shrinkToFit="1"/>
    </xf>
    <xf numFmtId="0" fontId="2" fillId="0" borderId="11" xfId="0" applyFont="1" applyFill="1" applyBorder="1" applyAlignment="1">
      <alignment vertical="center"/>
    </xf>
    <xf numFmtId="0" fontId="2" fillId="0" borderId="16" xfId="0" applyFont="1" applyFill="1" applyBorder="1" applyAlignment="1">
      <alignment horizontal="center" vertical="center" shrinkToFit="1"/>
    </xf>
    <xf numFmtId="0" fontId="2" fillId="24" borderId="14" xfId="0" applyFont="1" applyFill="1" applyBorder="1" applyAlignment="1">
      <alignment horizontal="center" vertical="center" shrinkToFit="1"/>
    </xf>
    <xf numFmtId="0" fontId="12" fillId="24" borderId="14" xfId="0" applyFont="1" applyFill="1" applyBorder="1" applyAlignment="1">
      <alignment horizontal="center" vertical="center" shrinkToFit="1"/>
    </xf>
    <xf numFmtId="0" fontId="2" fillId="24" borderId="17" xfId="0" applyFont="1" applyFill="1" applyBorder="1" applyAlignment="1">
      <alignment vertical="center" shrinkToFit="1"/>
    </xf>
    <xf numFmtId="0" fontId="12" fillId="24" borderId="17" xfId="0" applyFont="1" applyFill="1" applyBorder="1" applyAlignment="1">
      <alignment vertical="center" shrinkToFit="1"/>
    </xf>
    <xf numFmtId="0" fontId="2" fillId="24" borderId="0" xfId="0" applyFont="1" applyFill="1" applyBorder="1" applyAlignment="1">
      <alignment vertical="center" shrinkToFit="1"/>
    </xf>
    <xf numFmtId="0" fontId="12" fillId="24" borderId="18" xfId="0" applyFont="1" applyFill="1" applyBorder="1" applyAlignment="1">
      <alignment vertical="center" shrinkToFit="1"/>
    </xf>
    <xf numFmtId="0" fontId="12" fillId="24" borderId="14" xfId="0" applyFont="1" applyFill="1" applyBorder="1" applyAlignment="1">
      <alignment vertical="center" shrinkToFit="1"/>
    </xf>
    <xf numFmtId="0" fontId="12" fillId="24" borderId="26" xfId="0" applyFont="1" applyFill="1" applyBorder="1" applyAlignment="1">
      <alignment vertical="center" shrinkToFit="1"/>
    </xf>
    <xf numFmtId="0" fontId="12" fillId="24" borderId="14" xfId="0" applyFont="1" applyFill="1" applyBorder="1" applyAlignment="1">
      <alignment horizontal="right" vertical="center" shrinkToFit="1"/>
    </xf>
    <xf numFmtId="0" fontId="12" fillId="24" borderId="19" xfId="0" applyFont="1" applyFill="1" applyBorder="1" applyAlignment="1">
      <alignment vertical="center" shrinkToFit="1"/>
    </xf>
    <xf numFmtId="0" fontId="2" fillId="24" borderId="16" xfId="0" applyFont="1" applyFill="1" applyBorder="1" applyAlignment="1">
      <alignment vertical="center" shrinkToFit="1"/>
    </xf>
    <xf numFmtId="0" fontId="12" fillId="24" borderId="19" xfId="0" applyFont="1" applyFill="1" applyBorder="1" applyAlignment="1">
      <alignment horizontal="right" vertical="center" shrinkToFit="1"/>
    </xf>
    <xf numFmtId="0" fontId="12" fillId="24" borderId="23" xfId="0" applyFont="1" applyFill="1" applyBorder="1" applyAlignment="1">
      <alignment vertical="center" shrinkToFit="1"/>
    </xf>
    <xf numFmtId="0" fontId="12" fillId="24" borderId="20" xfId="0" applyFont="1" applyFill="1" applyBorder="1" applyAlignment="1">
      <alignment horizontal="right" vertical="center" shrinkToFit="1"/>
    </xf>
    <xf numFmtId="0" fontId="12" fillId="24" borderId="41" xfId="0" applyFont="1" applyFill="1" applyBorder="1" applyAlignment="1">
      <alignment vertical="center" shrinkToFit="1"/>
    </xf>
    <xf numFmtId="0" fontId="2" fillId="24" borderId="16" xfId="0" applyFont="1" applyFill="1" applyBorder="1" applyAlignment="1">
      <alignment horizontal="right" vertical="center" shrinkToFit="1"/>
    </xf>
    <xf numFmtId="0" fontId="2" fillId="24" borderId="15" xfId="0" applyFont="1" applyFill="1" applyBorder="1" applyAlignment="1">
      <alignment vertical="center" shrinkToFit="1"/>
    </xf>
    <xf numFmtId="0" fontId="0" fillId="0" borderId="14" xfId="0" applyFill="1" applyBorder="1" applyAlignment="1">
      <alignment horizontal="center" vertical="center"/>
    </xf>
    <xf numFmtId="0" fontId="13" fillId="0" borderId="14" xfId="0" applyFont="1" applyBorder="1">
      <alignment vertical="center"/>
    </xf>
    <xf numFmtId="0" fontId="0" fillId="0" borderId="14" xfId="0" applyBorder="1" applyAlignment="1">
      <alignment horizontal="center" vertical="center" shrinkToFit="1"/>
    </xf>
    <xf numFmtId="0" fontId="12" fillId="0" borderId="0" xfId="0" applyFont="1">
      <alignment vertical="center"/>
    </xf>
    <xf numFmtId="0" fontId="2" fillId="24" borderId="14" xfId="0" applyFont="1" applyFill="1" applyBorder="1" applyAlignment="1">
      <alignment vertical="center" shrinkToFit="1"/>
    </xf>
    <xf numFmtId="0" fontId="2" fillId="24" borderId="14" xfId="0" applyFont="1" applyFill="1" applyBorder="1" applyAlignment="1">
      <alignment horizontal="right" vertical="center" shrinkToFit="1"/>
    </xf>
    <xf numFmtId="0" fontId="2" fillId="24" borderId="23" xfId="0" applyFont="1" applyFill="1" applyBorder="1" applyAlignment="1">
      <alignment vertical="center" shrinkToFit="1"/>
    </xf>
    <xf numFmtId="0" fontId="12" fillId="24" borderId="14" xfId="0" applyFont="1" applyFill="1" applyBorder="1">
      <alignment vertical="center"/>
    </xf>
    <xf numFmtId="0" fontId="8" fillId="0" borderId="45" xfId="0" applyFont="1" applyBorder="1" applyAlignment="1">
      <alignment horizontal="center" vertical="center" wrapText="1"/>
    </xf>
    <xf numFmtId="0" fontId="8" fillId="0" borderId="42" xfId="0" applyFont="1" applyBorder="1" applyAlignment="1">
      <alignment horizontal="center" vertical="center" wrapText="1"/>
    </xf>
    <xf numFmtId="0" fontId="0" fillId="0" borderId="29" xfId="0" applyFont="1" applyBorder="1" applyAlignment="1">
      <alignment vertical="center" shrinkToFit="1"/>
    </xf>
    <xf numFmtId="0" fontId="0" fillId="0" borderId="32" xfId="0" applyFont="1" applyBorder="1" applyAlignment="1">
      <alignment vertical="center" wrapText="1"/>
    </xf>
    <xf numFmtId="0" fontId="9" fillId="0" borderId="20" xfId="0" applyFont="1" applyBorder="1" applyAlignment="1">
      <alignment vertical="center"/>
    </xf>
    <xf numFmtId="0" fontId="9" fillId="0" borderId="32" xfId="0" applyFont="1" applyBorder="1" applyAlignment="1">
      <alignment vertical="center"/>
    </xf>
    <xf numFmtId="0" fontId="9" fillId="0" borderId="44" xfId="0" applyFont="1" applyBorder="1" applyAlignment="1">
      <alignment vertical="center" wrapText="1"/>
    </xf>
    <xf numFmtId="0" fontId="9" fillId="0" borderId="19" xfId="0" applyFont="1" applyBorder="1" applyAlignment="1">
      <alignment vertical="center" wrapText="1"/>
    </xf>
    <xf numFmtId="0" fontId="9" fillId="0" borderId="20" xfId="0" applyFont="1" applyBorder="1" applyAlignment="1">
      <alignment horizontal="left" vertical="center" wrapText="1"/>
    </xf>
    <xf numFmtId="0" fontId="9" fillId="0" borderId="32" xfId="0" applyFont="1" applyBorder="1" applyAlignment="1">
      <alignment horizontal="left" vertical="center" wrapText="1"/>
    </xf>
    <xf numFmtId="0" fontId="9" fillId="0" borderId="32" xfId="0" applyFont="1" applyBorder="1" applyAlignment="1">
      <alignment vertical="top" wrapText="1" shrinkToFit="1"/>
    </xf>
    <xf numFmtId="0" fontId="9" fillId="0" borderId="38" xfId="0" applyFont="1" applyBorder="1" applyAlignment="1">
      <alignment vertical="center" wrapText="1"/>
    </xf>
    <xf numFmtId="0" fontId="9" fillId="0" borderId="20" xfId="0" applyFont="1" applyBorder="1">
      <alignment vertical="center"/>
    </xf>
    <xf numFmtId="0" fontId="9" fillId="0" borderId="32" xfId="0" applyFont="1" applyBorder="1">
      <alignment vertical="center"/>
    </xf>
    <xf numFmtId="0" fontId="0" fillId="0" borderId="14" xfId="0" applyFont="1" applyBorder="1" applyAlignment="1">
      <alignment vertical="center" shrinkToFit="1"/>
    </xf>
    <xf numFmtId="0" fontId="34" fillId="0" borderId="14" xfId="0" applyFont="1" applyBorder="1">
      <alignment vertical="center"/>
    </xf>
    <xf numFmtId="183" fontId="34" fillId="0" borderId="14" xfId="0" applyNumberFormat="1" applyFont="1" applyBorder="1" applyAlignment="1">
      <alignment horizontal="center" vertical="center"/>
    </xf>
    <xf numFmtId="183" fontId="34" fillId="0" borderId="17" xfId="0" applyNumberFormat="1" applyFont="1" applyBorder="1" applyAlignment="1">
      <alignment horizontal="center" vertical="center"/>
    </xf>
    <xf numFmtId="0" fontId="0" fillId="0" borderId="30" xfId="0" applyFont="1" applyBorder="1" applyAlignment="1">
      <alignment horizontal="right" vertical="center" shrinkToFit="1"/>
    </xf>
    <xf numFmtId="0" fontId="34" fillId="0" borderId="0" xfId="0" applyFont="1">
      <alignment vertical="center"/>
    </xf>
    <xf numFmtId="0" fontId="8" fillId="0" borderId="47" xfId="0" applyFont="1" applyBorder="1" applyAlignment="1">
      <alignment vertical="center"/>
    </xf>
    <xf numFmtId="0" fontId="8" fillId="0" borderId="46" xfId="0" applyFont="1" applyBorder="1" applyAlignment="1">
      <alignment vertical="center"/>
    </xf>
    <xf numFmtId="0" fontId="8" fillId="0" borderId="0" xfId="0" applyFont="1" applyBorder="1" applyAlignment="1">
      <alignment vertical="center"/>
    </xf>
    <xf numFmtId="0" fontId="8" fillId="0" borderId="44" xfId="0" applyFont="1" applyBorder="1" applyAlignment="1">
      <alignment vertical="center"/>
    </xf>
    <xf numFmtId="0" fontId="8" fillId="0" borderId="48" xfId="0" applyFont="1" applyBorder="1" applyAlignment="1">
      <alignment vertical="center"/>
    </xf>
    <xf numFmtId="0" fontId="8" fillId="0" borderId="38" xfId="0" applyFont="1" applyBorder="1" applyAlignment="1">
      <alignment vertical="center"/>
    </xf>
    <xf numFmtId="0" fontId="0" fillId="0" borderId="19" xfId="0" applyFont="1" applyBorder="1" applyAlignment="1">
      <alignment vertical="center" wrapText="1"/>
    </xf>
    <xf numFmtId="0" fontId="8" fillId="0" borderId="40" xfId="0" applyFont="1" applyBorder="1" applyAlignment="1">
      <alignment vertical="center"/>
    </xf>
    <xf numFmtId="0" fontId="8" fillId="0" borderId="42" xfId="0" applyFont="1" applyBorder="1" applyAlignment="1">
      <alignment vertical="center"/>
    </xf>
    <xf numFmtId="0" fontId="0" fillId="0" borderId="14" xfId="0" applyFont="1" applyBorder="1" applyAlignment="1">
      <alignment vertical="center"/>
    </xf>
    <xf numFmtId="0" fontId="0" fillId="0" borderId="14" xfId="0" applyFont="1" applyBorder="1">
      <alignment vertical="center"/>
    </xf>
    <xf numFmtId="0" fontId="0" fillId="0" borderId="0" xfId="0" applyFont="1">
      <alignment vertical="center"/>
    </xf>
    <xf numFmtId="0" fontId="2" fillId="26" borderId="14" xfId="0" applyFont="1" applyFill="1" applyBorder="1" applyAlignment="1">
      <alignment horizontal="center" vertical="center" shrinkToFit="1"/>
    </xf>
    <xf numFmtId="0" fontId="34" fillId="26" borderId="14" xfId="0" applyFont="1" applyFill="1" applyBorder="1">
      <alignment vertical="center"/>
    </xf>
    <xf numFmtId="0" fontId="34" fillId="0" borderId="11" xfId="0" applyFont="1" applyBorder="1" applyAlignment="1">
      <alignment horizontal="right" vertical="center" shrinkToFit="1"/>
    </xf>
    <xf numFmtId="0" fontId="0" fillId="0" borderId="14" xfId="0" applyFont="1" applyBorder="1" applyAlignment="1">
      <alignment horizontal="center" vertical="center" shrinkToFit="1"/>
    </xf>
    <xf numFmtId="0" fontId="0" fillId="0" borderId="19" xfId="0" applyFont="1" applyBorder="1" applyAlignment="1">
      <alignment vertical="center" shrinkToFit="1"/>
    </xf>
    <xf numFmtId="0" fontId="0" fillId="0" borderId="16" xfId="0" applyFont="1" applyBorder="1" applyAlignment="1">
      <alignment vertical="center" shrinkToFit="1"/>
    </xf>
    <xf numFmtId="0" fontId="0" fillId="0" borderId="14" xfId="0" applyFont="1" applyFill="1" applyBorder="1" applyAlignment="1">
      <alignment vertical="center"/>
    </xf>
    <xf numFmtId="0" fontId="34" fillId="0" borderId="0" xfId="0" applyFont="1" applyAlignment="1">
      <alignment horizontal="right" vertical="center"/>
    </xf>
    <xf numFmtId="0" fontId="0" fillId="0" borderId="14" xfId="0" applyFont="1" applyFill="1" applyBorder="1" applyAlignment="1">
      <alignment vertical="center" shrinkToFit="1"/>
    </xf>
    <xf numFmtId="185" fontId="35" fillId="0" borderId="0" xfId="0" applyNumberFormat="1" applyFont="1">
      <alignment vertical="center"/>
    </xf>
    <xf numFmtId="0" fontId="0" fillId="0" borderId="16" xfId="0" applyFont="1" applyFill="1" applyBorder="1" applyAlignment="1">
      <alignment vertical="center"/>
    </xf>
    <xf numFmtId="0" fontId="0" fillId="0" borderId="16" xfId="0" applyFont="1" applyBorder="1">
      <alignment vertical="center"/>
    </xf>
    <xf numFmtId="0" fontId="30" fillId="0" borderId="0" xfId="0" applyFont="1">
      <alignment vertical="center"/>
    </xf>
    <xf numFmtId="0" fontId="34" fillId="0" borderId="0" xfId="0" applyFont="1" applyAlignment="1">
      <alignment vertical="center"/>
    </xf>
    <xf numFmtId="0" fontId="34" fillId="0" borderId="0" xfId="0" applyFont="1" applyBorder="1" applyAlignment="1">
      <alignment vertical="center"/>
    </xf>
    <xf numFmtId="0" fontId="34" fillId="0" borderId="0" xfId="0" applyFont="1" applyFill="1" applyAlignment="1">
      <alignment vertical="center"/>
    </xf>
    <xf numFmtId="0" fontId="34" fillId="28" borderId="0" xfId="0" applyFont="1" applyFill="1" applyBorder="1" applyAlignment="1">
      <alignment vertical="center"/>
    </xf>
    <xf numFmtId="0" fontId="0" fillId="0" borderId="20" xfId="0" applyFont="1" applyBorder="1" applyAlignment="1">
      <alignment vertical="center" shrinkToFit="1"/>
    </xf>
    <xf numFmtId="0" fontId="0" fillId="0" borderId="39" xfId="0" applyFont="1" applyBorder="1" applyAlignment="1">
      <alignment vertical="center" shrinkToFit="1"/>
    </xf>
    <xf numFmtId="0" fontId="0" fillId="0" borderId="22" xfId="0" applyFont="1" applyBorder="1" applyAlignment="1">
      <alignment vertical="top" shrinkToFit="1"/>
    </xf>
    <xf numFmtId="0" fontId="0" fillId="0" borderId="34" xfId="0" applyFont="1" applyBorder="1" applyAlignment="1">
      <alignment vertical="center" shrinkToFit="1"/>
    </xf>
    <xf numFmtId="0" fontId="0" fillId="0" borderId="11" xfId="0" applyFont="1" applyBorder="1" applyAlignment="1">
      <alignment vertical="top" shrinkToFit="1"/>
    </xf>
    <xf numFmtId="0" fontId="0" fillId="0" borderId="30" xfId="0" applyFont="1" applyBorder="1" applyAlignment="1">
      <alignment horizontal="right" vertical="center"/>
    </xf>
    <xf numFmtId="0" fontId="0" fillId="0" borderId="39" xfId="0" applyFont="1" applyFill="1" applyBorder="1" applyAlignment="1">
      <alignment vertical="center"/>
    </xf>
    <xf numFmtId="0" fontId="0" fillId="0" borderId="14" xfId="0" applyFont="1" applyFill="1" applyBorder="1" applyAlignment="1">
      <alignment horizontal="right" vertical="center" shrinkToFit="1"/>
    </xf>
    <xf numFmtId="0" fontId="0" fillId="0" borderId="0" xfId="0" applyFont="1" applyAlignment="1">
      <alignment vertical="center" shrinkToFit="1"/>
    </xf>
    <xf numFmtId="0" fontId="0" fillId="0" borderId="0" xfId="0" applyFont="1" applyAlignment="1">
      <alignment horizontal="center" vertical="center" shrinkToFit="1"/>
    </xf>
    <xf numFmtId="0" fontId="0" fillId="0" borderId="0" xfId="0" applyFont="1" applyAlignment="1">
      <alignment horizontal="left" vertical="center"/>
    </xf>
    <xf numFmtId="0" fontId="0" fillId="0" borderId="0" xfId="0" applyFont="1" applyAlignment="1">
      <alignment horizontal="right"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23" xfId="0" applyFont="1" applyBorder="1" applyAlignment="1">
      <alignment vertical="center" shrinkToFit="1"/>
    </xf>
    <xf numFmtId="0" fontId="0" fillId="0" borderId="17" xfId="0" applyFont="1" applyBorder="1" applyAlignment="1">
      <alignment vertical="center" shrinkToFit="1"/>
    </xf>
    <xf numFmtId="0" fontId="0" fillId="0" borderId="11" xfId="0" applyFont="1" applyFill="1" applyBorder="1" applyAlignment="1">
      <alignment horizontal="right" vertical="center" shrinkToFit="1"/>
    </xf>
    <xf numFmtId="0" fontId="0" fillId="0" borderId="35" xfId="0" applyFont="1" applyBorder="1" applyAlignment="1">
      <alignment vertical="center" shrinkToFit="1"/>
    </xf>
    <xf numFmtId="0" fontId="0" fillId="0" borderId="12" xfId="0" applyFont="1" applyFill="1" applyBorder="1" applyAlignment="1">
      <alignment horizontal="right" vertical="center" shrinkToFit="1"/>
    </xf>
    <xf numFmtId="0" fontId="0" fillId="0" borderId="16" xfId="0" applyFont="1" applyFill="1" applyBorder="1" applyAlignment="1">
      <alignment horizontal="right" vertical="center" shrinkToFit="1"/>
    </xf>
    <xf numFmtId="0" fontId="0" fillId="0" borderId="15" xfId="0" applyFont="1" applyBorder="1" applyAlignment="1">
      <alignment vertical="center" shrinkToFit="1"/>
    </xf>
    <xf numFmtId="0" fontId="0" fillId="0" borderId="31" xfId="0" applyFont="1" applyBorder="1" applyAlignment="1">
      <alignment horizontal="right" vertical="center" shrinkToFit="1"/>
    </xf>
    <xf numFmtId="0" fontId="0" fillId="0" borderId="0" xfId="0" applyFont="1" applyAlignment="1">
      <alignment vertical="center"/>
    </xf>
    <xf numFmtId="0" fontId="0" fillId="0" borderId="33" xfId="0" applyFont="1" applyBorder="1" applyAlignment="1">
      <alignment vertical="top" shrinkToFit="1"/>
    </xf>
    <xf numFmtId="0" fontId="0" fillId="0" borderId="41" xfId="0" applyFont="1" applyBorder="1" applyAlignment="1">
      <alignment vertical="center" shrinkToFit="1"/>
    </xf>
    <xf numFmtId="0" fontId="0" fillId="0" borderId="18" xfId="0" applyFont="1" applyBorder="1" applyAlignment="1">
      <alignment vertical="center" shrinkToFit="1"/>
    </xf>
    <xf numFmtId="0" fontId="0" fillId="0" borderId="26" xfId="0" applyFont="1" applyBorder="1" applyAlignment="1">
      <alignment vertical="center" shrinkToFit="1"/>
    </xf>
    <xf numFmtId="0" fontId="0" fillId="0" borderId="28" xfId="0" applyFont="1" applyBorder="1" applyAlignment="1">
      <alignment horizontal="center" vertical="center" shrinkToFit="1"/>
    </xf>
    <xf numFmtId="0" fontId="0" fillId="0" borderId="27" xfId="0" applyFont="1" applyBorder="1" applyAlignment="1">
      <alignment vertical="center" shrinkToFit="1"/>
    </xf>
    <xf numFmtId="0" fontId="0" fillId="0" borderId="21" xfId="0" applyFont="1" applyBorder="1" applyAlignment="1">
      <alignment vertical="center" shrinkToFit="1"/>
    </xf>
    <xf numFmtId="0" fontId="0" fillId="0" borderId="18" xfId="0" applyFont="1" applyBorder="1">
      <alignment vertical="center"/>
    </xf>
    <xf numFmtId="0" fontId="0" fillId="0" borderId="19" xfId="0" applyFont="1" applyBorder="1">
      <alignment vertical="center"/>
    </xf>
    <xf numFmtId="0" fontId="0" fillId="0" borderId="20" xfId="0" applyFont="1" applyBorder="1">
      <alignment vertical="center"/>
    </xf>
    <xf numFmtId="0" fontId="0" fillId="0" borderId="24" xfId="0" applyFont="1" applyBorder="1" applyAlignment="1">
      <alignment horizontal="center" vertical="center"/>
    </xf>
    <xf numFmtId="0" fontId="36" fillId="0" borderId="0" xfId="0" applyFont="1" applyAlignment="1">
      <alignment vertical="center"/>
    </xf>
    <xf numFmtId="0" fontId="36" fillId="0" borderId="20" xfId="0" applyFont="1" applyBorder="1" applyAlignment="1">
      <alignment vertical="center"/>
    </xf>
    <xf numFmtId="0" fontId="36" fillId="0" borderId="32" xfId="0" applyFont="1" applyBorder="1" applyAlignment="1">
      <alignment vertical="center"/>
    </xf>
    <xf numFmtId="0" fontId="36" fillId="0" borderId="19" xfId="0" applyFont="1" applyBorder="1" applyAlignment="1">
      <alignment vertical="center"/>
    </xf>
    <xf numFmtId="0" fontId="36" fillId="0" borderId="0" xfId="0" applyFont="1">
      <alignment vertical="center"/>
    </xf>
    <xf numFmtId="0" fontId="36" fillId="0" borderId="14" xfId="0" applyFont="1" applyBorder="1" applyAlignment="1">
      <alignment vertical="center"/>
    </xf>
    <xf numFmtId="0" fontId="36" fillId="0" borderId="0" xfId="0" applyFont="1" applyBorder="1" applyAlignment="1">
      <alignment vertical="center"/>
    </xf>
    <xf numFmtId="0" fontId="36" fillId="0" borderId="32" xfId="0" applyFont="1" applyBorder="1">
      <alignment vertical="center"/>
    </xf>
    <xf numFmtId="0" fontId="0" fillId="0" borderId="45" xfId="0" applyFont="1" applyBorder="1" applyAlignment="1">
      <alignment vertical="center"/>
    </xf>
    <xf numFmtId="0" fontId="2" fillId="0" borderId="18" xfId="0" applyFont="1" applyFill="1" applyBorder="1" applyAlignment="1">
      <alignment vertical="center" shrinkToFit="1"/>
    </xf>
    <xf numFmtId="0" fontId="2" fillId="0" borderId="18" xfId="0" applyFont="1" applyBorder="1" applyAlignment="1">
      <alignment horizontal="center" vertical="center" shrinkToFi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57" xfId="0" applyBorder="1" applyAlignment="1">
      <alignment horizontal="center" vertical="center"/>
    </xf>
    <xf numFmtId="0" fontId="0" fillId="0" borderId="63" xfId="0" applyBorder="1" applyAlignment="1">
      <alignment horizontal="center" vertical="center"/>
    </xf>
    <xf numFmtId="0" fontId="2" fillId="0" borderId="18" xfId="0" applyFont="1" applyFill="1" applyBorder="1" applyAlignment="1">
      <alignment vertical="center" shrinkToFit="1"/>
    </xf>
    <xf numFmtId="0" fontId="6" fillId="0" borderId="14" xfId="0" applyFont="1" applyBorder="1" applyAlignment="1">
      <alignment horizontal="center" vertical="center" shrinkToFit="1"/>
    </xf>
    <xf numFmtId="0" fontId="6" fillId="0" borderId="14" xfId="0" applyFont="1" applyFill="1" applyBorder="1" applyAlignment="1">
      <alignment vertical="center" shrinkToFit="1"/>
    </xf>
    <xf numFmtId="0" fontId="2" fillId="0" borderId="10" xfId="0" applyFont="1" applyBorder="1" applyAlignment="1">
      <alignment vertical="top" shrinkToFit="1"/>
    </xf>
    <xf numFmtId="0" fontId="0" fillId="0" borderId="0" xfId="0" applyFont="1" applyAlignment="1">
      <alignment horizontal="center" vertical="center"/>
    </xf>
    <xf numFmtId="0" fontId="0" fillId="0" borderId="0" xfId="0" applyFont="1" applyAlignment="1">
      <alignment horizontal="right" vertical="center"/>
    </xf>
    <xf numFmtId="0" fontId="0" fillId="0" borderId="11" xfId="0" applyFont="1" applyFill="1" applyBorder="1" applyAlignment="1">
      <alignment horizontal="right" vertical="center"/>
    </xf>
    <xf numFmtId="0" fontId="0" fillId="0" borderId="14" xfId="0" applyFont="1" applyFill="1" applyBorder="1" applyAlignment="1">
      <alignment horizontal="left" vertical="center"/>
    </xf>
    <xf numFmtId="0" fontId="0" fillId="0" borderId="12" xfId="0" applyFont="1" applyFill="1" applyBorder="1" applyAlignment="1">
      <alignment horizontal="right" vertical="center"/>
    </xf>
    <xf numFmtId="0" fontId="0" fillId="0" borderId="39" xfId="0" applyFont="1" applyBorder="1" applyAlignment="1">
      <alignment horizontal="center" vertical="center" shrinkToFit="1"/>
    </xf>
    <xf numFmtId="0" fontId="0" fillId="0" borderId="11" xfId="0" applyFont="1" applyBorder="1">
      <alignment vertical="center"/>
    </xf>
    <xf numFmtId="0" fontId="0" fillId="0" borderId="11" xfId="0" applyFont="1" applyBorder="1" applyAlignment="1">
      <alignment vertical="center"/>
    </xf>
    <xf numFmtId="0" fontId="0" fillId="0" borderId="58" xfId="0" applyFill="1" applyBorder="1" applyAlignment="1">
      <alignment horizontal="center" vertical="center"/>
    </xf>
    <xf numFmtId="0" fontId="2" fillId="0" borderId="14" xfId="0" applyFont="1" applyFill="1" applyBorder="1" applyAlignment="1">
      <alignment vertical="center" shrinkToFit="1"/>
    </xf>
    <xf numFmtId="0" fontId="0" fillId="0" borderId="16" xfId="0" applyFont="1" applyFill="1" applyBorder="1" applyAlignment="1">
      <alignment vertical="center" shrinkToFit="1"/>
    </xf>
    <xf numFmtId="0" fontId="6" fillId="0" borderId="16" xfId="0" applyFont="1" applyFill="1" applyBorder="1" applyAlignment="1">
      <alignment vertical="center" shrinkToFit="1"/>
    </xf>
    <xf numFmtId="0" fontId="0" fillId="0" borderId="33" xfId="0" applyFont="1" applyBorder="1" applyAlignment="1">
      <alignment horizontal="center" vertical="center" shrinkToFit="1"/>
    </xf>
    <xf numFmtId="0" fontId="0" fillId="0" borderId="12" xfId="0" applyFont="1" applyBorder="1">
      <alignment vertical="center"/>
    </xf>
    <xf numFmtId="0" fontId="0" fillId="0" borderId="0" xfId="0" applyFont="1" applyFill="1" applyBorder="1" applyAlignment="1">
      <alignment horizontal="right" vertical="center" shrinkToFit="1"/>
    </xf>
    <xf numFmtId="0" fontId="0" fillId="0" borderId="0" xfId="0" applyFont="1" applyBorder="1" applyAlignment="1">
      <alignment vertical="center" shrinkToFit="1"/>
    </xf>
    <xf numFmtId="0" fontId="0" fillId="0" borderId="0" xfId="0" applyFont="1" applyBorder="1" applyAlignment="1">
      <alignment horizontal="center" vertical="center" shrinkToFit="1"/>
    </xf>
    <xf numFmtId="0" fontId="2" fillId="0" borderId="16" xfId="0" applyFont="1" applyFill="1" applyBorder="1" applyAlignment="1">
      <alignment vertical="center" shrinkToFit="1"/>
    </xf>
    <xf numFmtId="0" fontId="2" fillId="0" borderId="19" xfId="0" applyFont="1" applyFill="1" applyBorder="1" applyAlignment="1">
      <alignment vertical="center" shrinkToFit="1"/>
    </xf>
    <xf numFmtId="0" fontId="0" fillId="0" borderId="19" xfId="0" applyFont="1" applyFill="1" applyBorder="1" applyAlignment="1">
      <alignment vertical="center" shrinkToFit="1"/>
    </xf>
    <xf numFmtId="0" fontId="2" fillId="27" borderId="14" xfId="0" applyFont="1" applyFill="1" applyBorder="1" applyAlignment="1">
      <alignment vertical="center" shrinkToFit="1"/>
    </xf>
    <xf numFmtId="0" fontId="0" fillId="27" borderId="14" xfId="0" applyFont="1" applyFill="1" applyBorder="1" applyAlignment="1">
      <alignment vertical="center" shrinkToFit="1"/>
    </xf>
    <xf numFmtId="0" fontId="0" fillId="0" borderId="18" xfId="0" applyFont="1" applyBorder="1" applyAlignment="1">
      <alignment horizontal="center" vertical="center"/>
    </xf>
    <xf numFmtId="0" fontId="0" fillId="0" borderId="14" xfId="0" applyFont="1" applyBorder="1" applyAlignment="1">
      <alignment horizontal="center" vertical="center"/>
    </xf>
    <xf numFmtId="0" fontId="0" fillId="0" borderId="16" xfId="0" applyFont="1" applyBorder="1" applyAlignment="1">
      <alignment horizontal="center" vertical="center"/>
    </xf>
    <xf numFmtId="0" fontId="0" fillId="0" borderId="20" xfId="0" applyFont="1" applyBorder="1" applyAlignment="1">
      <alignment horizontal="center" vertical="center"/>
    </xf>
    <xf numFmtId="183" fontId="0" fillId="0" borderId="0" xfId="0" applyNumberFormat="1" applyFont="1" applyAlignment="1">
      <alignment horizontal="center" vertical="center"/>
    </xf>
    <xf numFmtId="183" fontId="0" fillId="0" borderId="0" xfId="0" applyNumberFormat="1" applyFont="1" applyAlignment="1">
      <alignment vertical="center"/>
    </xf>
    <xf numFmtId="183" fontId="0" fillId="0" borderId="14" xfId="0" applyNumberFormat="1" applyFont="1" applyBorder="1" applyAlignment="1">
      <alignment horizontal="center" vertical="center"/>
    </xf>
    <xf numFmtId="0" fontId="0" fillId="0" borderId="14" xfId="0" applyFont="1" applyBorder="1" applyAlignment="1">
      <alignment horizontal="right" vertical="center"/>
    </xf>
    <xf numFmtId="179" fontId="0" fillId="0" borderId="14" xfId="0" applyNumberFormat="1" applyFont="1" applyBorder="1" applyAlignment="1">
      <alignment horizontal="center" vertical="center"/>
    </xf>
    <xf numFmtId="179" fontId="0" fillId="0" borderId="14" xfId="0" applyNumberFormat="1" applyFont="1" applyBorder="1">
      <alignment vertical="center"/>
    </xf>
    <xf numFmtId="183" fontId="0" fillId="0" borderId="14" xfId="0" applyNumberFormat="1" applyFont="1" applyBorder="1" applyAlignment="1">
      <alignment vertical="center"/>
    </xf>
    <xf numFmtId="0" fontId="0" fillId="0" borderId="0" xfId="0" applyFont="1" applyBorder="1" applyAlignment="1">
      <alignment horizontal="center" vertical="center"/>
    </xf>
    <xf numFmtId="0" fontId="0" fillId="0" borderId="25" xfId="0" applyFont="1" applyBorder="1" applyAlignment="1">
      <alignment horizontal="center" vertical="center"/>
    </xf>
    <xf numFmtId="183" fontId="0" fillId="0" borderId="25" xfId="0" applyNumberFormat="1" applyFont="1" applyBorder="1" applyAlignment="1">
      <alignment horizontal="center" vertical="center"/>
    </xf>
    <xf numFmtId="183" fontId="0" fillId="0" borderId="13" xfId="0" applyNumberFormat="1" applyFont="1" applyBorder="1" applyAlignment="1">
      <alignment horizontal="center" vertical="center"/>
    </xf>
    <xf numFmtId="0" fontId="0" fillId="0" borderId="22" xfId="0" applyFont="1" applyBorder="1">
      <alignment vertical="center"/>
    </xf>
    <xf numFmtId="0" fontId="0" fillId="0" borderId="19" xfId="0" applyFont="1" applyBorder="1" applyAlignment="1">
      <alignment horizontal="center" vertical="center"/>
    </xf>
    <xf numFmtId="183" fontId="0" fillId="0" borderId="19" xfId="0" applyNumberFormat="1" applyFont="1" applyBorder="1" applyAlignment="1">
      <alignment horizontal="center" vertical="center"/>
    </xf>
    <xf numFmtId="183" fontId="0" fillId="0" borderId="23" xfId="0" applyNumberFormat="1" applyFont="1" applyBorder="1" applyAlignment="1">
      <alignment horizontal="center" vertical="center"/>
    </xf>
    <xf numFmtId="183" fontId="0" fillId="0" borderId="0" xfId="0" applyNumberFormat="1" applyFont="1">
      <alignment vertical="center"/>
    </xf>
    <xf numFmtId="183" fontId="0" fillId="0" borderId="17" xfId="0" applyNumberFormat="1" applyFont="1" applyBorder="1" applyAlignment="1">
      <alignment horizontal="center" vertical="center"/>
    </xf>
    <xf numFmtId="0" fontId="0" fillId="0" borderId="33" xfId="0" applyFont="1" applyBorder="1">
      <alignment vertical="center"/>
    </xf>
    <xf numFmtId="0" fontId="0" fillId="0" borderId="10" xfId="0" applyFont="1" applyBorder="1">
      <alignment vertical="center"/>
    </xf>
    <xf numFmtId="183" fontId="0" fillId="0" borderId="18" xfId="0" applyNumberFormat="1" applyFont="1" applyBorder="1" applyAlignment="1">
      <alignment horizontal="center" vertical="center"/>
    </xf>
    <xf numFmtId="183" fontId="0" fillId="0" borderId="26" xfId="0" applyNumberFormat="1" applyFont="1" applyBorder="1" applyAlignment="1">
      <alignment horizontal="center" vertical="center"/>
    </xf>
    <xf numFmtId="183" fontId="34" fillId="0" borderId="20" xfId="0" applyNumberFormat="1" applyFont="1" applyBorder="1" applyAlignment="1">
      <alignment horizontal="center" vertical="center"/>
    </xf>
    <xf numFmtId="183" fontId="34" fillId="0" borderId="41" xfId="0" applyNumberFormat="1" applyFont="1" applyBorder="1" applyAlignment="1">
      <alignment horizontal="center" vertical="center"/>
    </xf>
    <xf numFmtId="183" fontId="34" fillId="0" borderId="16" xfId="0" applyNumberFormat="1" applyFont="1" applyBorder="1" applyAlignment="1">
      <alignment horizontal="center" vertical="center"/>
    </xf>
    <xf numFmtId="183" fontId="34" fillId="0" borderId="15" xfId="0" applyNumberFormat="1" applyFont="1" applyBorder="1" applyAlignment="1">
      <alignment horizontal="center" vertical="center"/>
    </xf>
    <xf numFmtId="0" fontId="9" fillId="0" borderId="32" xfId="0" applyFont="1" applyBorder="1" applyAlignment="1">
      <alignment vertical="center" wrapText="1" shrinkToFit="1"/>
    </xf>
    <xf numFmtId="0" fontId="9" fillId="0" borderId="19" xfId="0" applyFont="1" applyBorder="1" applyAlignment="1">
      <alignment vertical="top" wrapText="1"/>
    </xf>
    <xf numFmtId="0" fontId="9" fillId="0" borderId="32" xfId="0" applyFont="1" applyBorder="1" applyAlignment="1">
      <alignment vertical="center" wrapText="1"/>
    </xf>
    <xf numFmtId="0" fontId="9" fillId="0" borderId="20" xfId="0" applyFont="1" applyBorder="1" applyAlignment="1">
      <alignment vertical="center" wrapText="1"/>
    </xf>
    <xf numFmtId="0" fontId="0" fillId="0" borderId="14" xfId="0" applyBorder="1" applyAlignment="1">
      <alignment horizontal="center" vertical="center"/>
    </xf>
    <xf numFmtId="0" fontId="2" fillId="0" borderId="19" xfId="0" applyFont="1" applyBorder="1" applyAlignment="1">
      <alignment horizontal="center" vertical="center" shrinkToFit="1"/>
    </xf>
    <xf numFmtId="0" fontId="0" fillId="0" borderId="36" xfId="0" applyBorder="1" applyAlignment="1">
      <alignment horizontal="center" vertical="center"/>
    </xf>
    <xf numFmtId="0" fontId="0" fillId="0" borderId="14" xfId="0" applyBorder="1" applyAlignment="1">
      <alignment vertical="center"/>
    </xf>
    <xf numFmtId="0" fontId="2" fillId="0" borderId="19" xfId="0" applyFont="1" applyBorder="1" applyAlignment="1">
      <alignment horizontal="center" vertical="center" shrinkToFit="1"/>
    </xf>
    <xf numFmtId="0" fontId="0" fillId="0" borderId="12" xfId="0" applyFont="1" applyBorder="1" applyAlignment="1">
      <alignment horizontal="center" vertical="center"/>
    </xf>
    <xf numFmtId="0" fontId="0" fillId="0" borderId="14" xfId="0" applyFont="1" applyBorder="1" applyAlignment="1">
      <alignment horizontal="center" vertical="center"/>
    </xf>
    <xf numFmtId="0" fontId="0" fillId="0" borderId="16" xfId="0" applyFont="1" applyBorder="1" applyAlignment="1">
      <alignment horizontal="center" vertical="center"/>
    </xf>
    <xf numFmtId="0" fontId="2" fillId="27" borderId="19" xfId="0" applyFont="1" applyFill="1" applyBorder="1" applyAlignment="1">
      <alignment vertical="center" shrinkToFit="1"/>
    </xf>
    <xf numFmtId="0" fontId="0" fillId="27" borderId="20" xfId="0" applyFont="1" applyFill="1" applyBorder="1" applyAlignment="1">
      <alignment vertical="center" shrinkToFit="1"/>
    </xf>
    <xf numFmtId="0" fontId="2" fillId="27" borderId="18" xfId="0" applyFont="1" applyFill="1" applyBorder="1" applyAlignment="1">
      <alignment vertical="center" shrinkToFit="1"/>
    </xf>
    <xf numFmtId="0" fontId="0" fillId="27" borderId="19" xfId="0" applyFont="1" applyFill="1" applyBorder="1" applyAlignment="1">
      <alignment vertical="center" shrinkToFit="1"/>
    </xf>
    <xf numFmtId="0" fontId="0" fillId="0" borderId="0" xfId="0" applyFont="1" applyAlignment="1">
      <alignment vertical="center" wrapText="1"/>
    </xf>
    <xf numFmtId="0" fontId="2" fillId="0" borderId="22" xfId="0" applyFont="1" applyFill="1" applyBorder="1" applyAlignment="1">
      <alignment horizontal="right" vertical="center" shrinkToFit="1"/>
    </xf>
    <xf numFmtId="0" fontId="2" fillId="24" borderId="19" xfId="0" applyFont="1" applyFill="1" applyBorder="1" applyAlignment="1">
      <alignment horizontal="center" vertical="center" shrinkToFit="1"/>
    </xf>
    <xf numFmtId="0" fontId="12" fillId="0" borderId="19" xfId="0" applyFont="1"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6"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2" fillId="27" borderId="21" xfId="0" applyFont="1" applyFill="1" applyBorder="1" applyAlignment="1">
      <alignment vertical="center" shrinkToFit="1"/>
    </xf>
    <xf numFmtId="0" fontId="2" fillId="27" borderId="19" xfId="0" applyFont="1" applyFill="1" applyBorder="1" applyAlignment="1">
      <alignment horizontal="center" vertical="center" shrinkToFit="1"/>
    </xf>
    <xf numFmtId="0" fontId="2" fillId="27" borderId="14" xfId="0" applyFont="1" applyFill="1" applyBorder="1" applyAlignment="1">
      <alignment horizontal="center" vertical="center" shrinkToFit="1"/>
    </xf>
    <xf numFmtId="0" fontId="12" fillId="27" borderId="14" xfId="0" applyFont="1" applyFill="1" applyBorder="1" applyAlignment="1">
      <alignment horizontal="right" vertical="center" shrinkToFit="1"/>
    </xf>
    <xf numFmtId="0" fontId="34" fillId="26" borderId="19" xfId="0" applyFont="1" applyFill="1" applyBorder="1" applyAlignment="1">
      <alignment vertical="center" shrinkToFit="1"/>
    </xf>
    <xf numFmtId="0" fontId="34" fillId="26" borderId="19" xfId="0" applyFont="1" applyFill="1" applyBorder="1" applyAlignment="1">
      <alignment horizontal="right" vertical="center"/>
    </xf>
    <xf numFmtId="0" fontId="34" fillId="26" borderId="14" xfId="0" applyFont="1" applyFill="1" applyBorder="1" applyAlignment="1">
      <alignment horizontal="right" vertical="center"/>
    </xf>
    <xf numFmtId="0" fontId="34" fillId="26" borderId="14" xfId="0" applyFont="1" applyFill="1" applyBorder="1" applyAlignment="1">
      <alignment vertical="center" shrinkToFit="1"/>
    </xf>
    <xf numFmtId="0" fontId="0" fillId="0" borderId="20" xfId="0" applyFont="1" applyBorder="1" applyAlignment="1">
      <alignment horizontal="center" vertical="center" shrinkToFit="1"/>
    </xf>
    <xf numFmtId="0" fontId="0" fillId="0" borderId="0" xfId="0" applyFont="1" applyFill="1" applyBorder="1" applyAlignment="1">
      <alignment horizontal="right" vertical="center"/>
    </xf>
    <xf numFmtId="0" fontId="2" fillId="27" borderId="19" xfId="0" applyFont="1" applyFill="1" applyBorder="1" applyAlignment="1">
      <alignment horizontal="right" vertical="center" shrinkToFit="1"/>
    </xf>
    <xf numFmtId="0" fontId="0" fillId="0" borderId="24" xfId="0" applyFill="1" applyBorder="1" applyAlignment="1">
      <alignment vertical="center"/>
    </xf>
    <xf numFmtId="0" fontId="0" fillId="0" borderId="25" xfId="0" applyFill="1" applyBorder="1" applyAlignment="1">
      <alignment vertical="center"/>
    </xf>
    <xf numFmtId="0" fontId="0" fillId="0" borderId="11" xfId="0" applyFill="1" applyBorder="1" applyAlignment="1">
      <alignment horizontal="center" vertical="center"/>
    </xf>
    <xf numFmtId="0" fontId="34" fillId="24" borderId="14" xfId="0" applyFont="1" applyFill="1" applyBorder="1" applyAlignment="1">
      <alignment horizontal="center" vertical="center" shrinkToFit="1"/>
    </xf>
    <xf numFmtId="0" fontId="0" fillId="0" borderId="0" xfId="0" applyBorder="1" applyAlignment="1">
      <alignment vertical="center" wrapText="1"/>
    </xf>
    <xf numFmtId="0" fontId="0" fillId="0" borderId="13" xfId="0" applyFill="1" applyBorder="1" applyAlignment="1">
      <alignment vertical="center"/>
    </xf>
    <xf numFmtId="0" fontId="34" fillId="0" borderId="24" xfId="0" applyFont="1" applyFill="1" applyBorder="1" applyAlignment="1">
      <alignment vertical="center"/>
    </xf>
    <xf numFmtId="0" fontId="34" fillId="0" borderId="25" xfId="0" applyFont="1" applyFill="1" applyBorder="1" applyAlignment="1">
      <alignment vertical="center"/>
    </xf>
    <xf numFmtId="0" fontId="34" fillId="0" borderId="13" xfId="0" applyFont="1" applyFill="1" applyBorder="1" applyAlignment="1">
      <alignment vertical="center"/>
    </xf>
    <xf numFmtId="0" fontId="9" fillId="0" borderId="19" xfId="0" applyFont="1" applyBorder="1" applyAlignment="1">
      <alignment vertical="top" wrapText="1"/>
    </xf>
    <xf numFmtId="0" fontId="9" fillId="0" borderId="32" xfId="0" applyFont="1" applyBorder="1" applyAlignment="1">
      <alignment vertical="center" wrapText="1"/>
    </xf>
    <xf numFmtId="0" fontId="9" fillId="0" borderId="32" xfId="0" applyFont="1" applyBorder="1" applyAlignment="1">
      <alignment vertical="center" wrapText="1" shrinkToFit="1"/>
    </xf>
    <xf numFmtId="0" fontId="9" fillId="0" borderId="20" xfId="0" applyFont="1" applyBorder="1" applyAlignment="1">
      <alignment vertical="center" wrapText="1"/>
    </xf>
    <xf numFmtId="0" fontId="0" fillId="0" borderId="15" xfId="0" applyFont="1" applyBorder="1" applyAlignment="1">
      <alignment horizontal="center" vertical="center" shrinkToFit="1"/>
    </xf>
    <xf numFmtId="0" fontId="0" fillId="0" borderId="14" xfId="0" applyFont="1" applyBorder="1" applyAlignment="1">
      <alignment horizontal="center" vertical="center"/>
    </xf>
    <xf numFmtId="0" fontId="0" fillId="0" borderId="14" xfId="0" applyBorder="1" applyAlignment="1">
      <alignment horizontal="center" vertical="center"/>
    </xf>
    <xf numFmtId="0" fontId="0" fillId="0" borderId="36" xfId="0" applyBorder="1" applyAlignment="1">
      <alignment horizontal="center" vertical="center"/>
    </xf>
    <xf numFmtId="0" fontId="0" fillId="0" borderId="14" xfId="0" applyFont="1" applyBorder="1" applyAlignment="1">
      <alignment horizontal="center" vertical="center"/>
    </xf>
    <xf numFmtId="0" fontId="0" fillId="0" borderId="42" xfId="0" applyFont="1" applyBorder="1" applyAlignment="1">
      <alignment vertical="center" shrinkToFit="1"/>
    </xf>
    <xf numFmtId="0" fontId="0" fillId="0" borderId="22" xfId="0" applyFont="1" applyBorder="1" applyAlignment="1">
      <alignment vertical="center" shrinkToFit="1"/>
    </xf>
    <xf numFmtId="0" fontId="0" fillId="0" borderId="11" xfId="0" applyFont="1" applyBorder="1" applyAlignment="1">
      <alignment vertical="center" shrinkToFit="1"/>
    </xf>
    <xf numFmtId="0" fontId="0" fillId="0" borderId="14" xfId="0" applyFont="1" applyBorder="1" applyAlignment="1">
      <alignment horizontal="right" vertical="center" shrinkToFit="1"/>
    </xf>
    <xf numFmtId="0" fontId="0" fillId="0" borderId="28" xfId="0" applyFont="1" applyBorder="1" applyAlignment="1">
      <alignment vertical="center" shrinkToFit="1"/>
    </xf>
    <xf numFmtId="0" fontId="0" fillId="0" borderId="12" xfId="0" applyFont="1" applyBorder="1" applyAlignment="1">
      <alignment vertical="center" shrinkToFit="1"/>
    </xf>
    <xf numFmtId="0" fontId="0" fillId="0" borderId="18" xfId="0" applyFont="1" applyBorder="1" applyAlignment="1">
      <alignment horizontal="center" vertical="center" shrinkToFit="1"/>
    </xf>
    <xf numFmtId="0" fontId="0" fillId="0" borderId="11" xfId="0" applyFont="1" applyFill="1" applyBorder="1" applyAlignment="1">
      <alignment vertical="center" shrinkToFit="1"/>
    </xf>
    <xf numFmtId="0" fontId="2" fillId="0" borderId="12" xfId="0" applyFont="1" applyFill="1" applyBorder="1" applyAlignment="1">
      <alignment vertical="center" shrinkToFit="1"/>
    </xf>
    <xf numFmtId="0" fontId="0" fillId="0" borderId="39" xfId="0" applyFont="1" applyFill="1" applyBorder="1" applyAlignment="1">
      <alignment vertical="center" shrinkToFit="1"/>
    </xf>
    <xf numFmtId="0" fontId="0" fillId="0" borderId="39" xfId="0" applyFont="1" applyFill="1" applyBorder="1" applyAlignment="1">
      <alignment horizontal="center" vertical="center" shrinkToFit="1"/>
    </xf>
    <xf numFmtId="0" fontId="8" fillId="0" borderId="0" xfId="0" applyFont="1" applyAlignment="1">
      <alignment horizontal="left" vertical="center"/>
    </xf>
    <xf numFmtId="0" fontId="2" fillId="26" borderId="23" xfId="0" applyFont="1" applyFill="1" applyBorder="1" applyAlignment="1">
      <alignment vertical="center" shrinkToFit="1"/>
    </xf>
    <xf numFmtId="0" fontId="2" fillId="26" borderId="17" xfId="0" applyFont="1" applyFill="1" applyBorder="1" applyAlignment="1">
      <alignment vertical="center" shrinkToFit="1"/>
    </xf>
    <xf numFmtId="0" fontId="12" fillId="27" borderId="14" xfId="0" applyFont="1" applyFill="1" applyBorder="1" applyAlignment="1">
      <alignment vertical="center" shrinkToFit="1"/>
    </xf>
    <xf numFmtId="0" fontId="2" fillId="24" borderId="19" xfId="0" applyFont="1" applyFill="1" applyBorder="1" applyAlignment="1">
      <alignment vertical="center" shrinkToFit="1"/>
    </xf>
    <xf numFmtId="0" fontId="34" fillId="24" borderId="14" xfId="0" applyFont="1" applyFill="1" applyBorder="1" applyAlignment="1">
      <alignment vertical="center" shrinkToFit="1"/>
    </xf>
    <xf numFmtId="0" fontId="2" fillId="0" borderId="18" xfId="0" applyFont="1" applyFill="1" applyBorder="1" applyAlignment="1">
      <alignment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0" fillId="0" borderId="18" xfId="0" applyFont="1" applyBorder="1" applyAlignment="1">
      <alignment horizontal="center" vertical="center" shrinkToFit="1"/>
    </xf>
    <xf numFmtId="0" fontId="34" fillId="27" borderId="14" xfId="0" applyFont="1" applyFill="1" applyBorder="1" applyAlignment="1">
      <alignment horizontal="right" vertical="center"/>
    </xf>
    <xf numFmtId="0" fontId="34" fillId="0" borderId="16" xfId="0" applyFont="1" applyFill="1" applyBorder="1" applyAlignment="1">
      <alignment vertical="center" shrinkToFit="1"/>
    </xf>
    <xf numFmtId="0" fontId="34" fillId="0" borderId="16" xfId="0" applyFont="1" applyFill="1" applyBorder="1" applyAlignment="1">
      <alignment horizontal="center" vertical="center" shrinkToFit="1"/>
    </xf>
    <xf numFmtId="0" fontId="34" fillId="0" borderId="16" xfId="0" applyFont="1" applyFill="1" applyBorder="1" applyAlignment="1">
      <alignment horizontal="right" vertical="center" shrinkToFit="1"/>
    </xf>
    <xf numFmtId="0" fontId="0" fillId="0" borderId="33" xfId="0" applyFont="1" applyBorder="1" applyAlignment="1">
      <alignment vertical="center" shrinkToFit="1"/>
    </xf>
    <xf numFmtId="0" fontId="0" fillId="0" borderId="19" xfId="0" applyFont="1" applyFill="1" applyBorder="1" applyAlignment="1">
      <alignment vertical="center" shrinkToFit="1"/>
    </xf>
    <xf numFmtId="0" fontId="0" fillId="0" borderId="11" xfId="0" applyFont="1" applyFill="1" applyBorder="1" applyAlignment="1">
      <alignment vertical="center"/>
    </xf>
    <xf numFmtId="0" fontId="0" fillId="0" borderId="17" xfId="0" applyFont="1" applyFill="1" applyBorder="1" applyAlignment="1">
      <alignment vertical="center" shrinkToFit="1"/>
    </xf>
    <xf numFmtId="0" fontId="0" fillId="0" borderId="10" xfId="0" applyFont="1" applyFill="1" applyBorder="1" applyAlignment="1">
      <alignment horizontal="left" vertical="center" shrinkToFit="1"/>
    </xf>
    <xf numFmtId="0" fontId="0" fillId="0" borderId="18" xfId="0" applyFont="1" applyFill="1" applyBorder="1" applyAlignment="1">
      <alignment vertical="center" shrinkToFit="1"/>
    </xf>
    <xf numFmtId="0" fontId="0" fillId="27" borderId="18" xfId="0" applyFont="1" applyFill="1" applyBorder="1" applyAlignment="1">
      <alignment vertical="center" shrinkToFit="1"/>
    </xf>
    <xf numFmtId="0" fontId="0" fillId="27" borderId="19" xfId="0" applyFont="1" applyFill="1" applyBorder="1" applyAlignment="1">
      <alignment vertical="center"/>
    </xf>
    <xf numFmtId="0" fontId="0" fillId="0" borderId="34" xfId="0" applyFont="1" applyBorder="1" applyAlignment="1">
      <alignment horizontal="center" vertical="center" shrinkToFit="1"/>
    </xf>
    <xf numFmtId="0" fontId="0" fillId="0" borderId="34" xfId="0" applyFont="1" applyFill="1" applyBorder="1" applyAlignment="1">
      <alignment vertical="center"/>
    </xf>
    <xf numFmtId="0" fontId="0" fillId="27" borderId="34" xfId="0" applyFont="1" applyFill="1" applyBorder="1" applyAlignment="1">
      <alignment vertical="center" shrinkToFit="1"/>
    </xf>
    <xf numFmtId="0" fontId="0" fillId="0" borderId="70" xfId="0" applyFont="1" applyBorder="1" applyAlignment="1">
      <alignment vertical="center" shrinkToFit="1"/>
    </xf>
    <xf numFmtId="0" fontId="0" fillId="0" borderId="29" xfId="0" applyFont="1" applyBorder="1" applyAlignment="1">
      <alignment horizontal="center" vertical="center" shrinkToFit="1"/>
    </xf>
    <xf numFmtId="0" fontId="0" fillId="0" borderId="29" xfId="0" applyFont="1" applyFill="1" applyBorder="1" applyAlignment="1">
      <alignment vertical="center" shrinkToFit="1"/>
    </xf>
    <xf numFmtId="0" fontId="0" fillId="27" borderId="29" xfId="0" applyFont="1" applyFill="1" applyBorder="1" applyAlignment="1">
      <alignment vertical="center" shrinkToFit="1"/>
    </xf>
    <xf numFmtId="0" fontId="0" fillId="0" borderId="71" xfId="0" applyFont="1" applyBorder="1" applyAlignment="1">
      <alignment vertical="center" shrinkToFit="1"/>
    </xf>
    <xf numFmtId="0" fontId="0" fillId="0" borderId="35" xfId="0" applyFont="1" applyBorder="1" applyAlignment="1">
      <alignment horizontal="center" vertical="center" shrinkToFit="1"/>
    </xf>
    <xf numFmtId="0" fontId="0" fillId="0" borderId="35" xfId="0" applyFont="1" applyFill="1" applyBorder="1" applyAlignment="1">
      <alignment vertical="center" shrinkToFit="1"/>
    </xf>
    <xf numFmtId="0" fontId="2" fillId="0" borderId="29" xfId="0" applyFont="1" applyBorder="1" applyAlignment="1">
      <alignment horizontal="center" vertical="center" shrinkToFit="1"/>
    </xf>
    <xf numFmtId="0" fontId="2" fillId="0" borderId="29" xfId="0" applyFont="1" applyFill="1" applyBorder="1" applyAlignment="1">
      <alignment vertical="center" shrinkToFit="1"/>
    </xf>
    <xf numFmtId="0" fontId="2" fillId="27" borderId="29" xfId="0" applyFont="1" applyFill="1" applyBorder="1" applyAlignment="1">
      <alignment vertical="center" shrinkToFit="1"/>
    </xf>
    <xf numFmtId="0" fontId="2" fillId="0" borderId="71" xfId="0" applyFont="1" applyBorder="1" applyAlignment="1">
      <alignment vertical="center" shrinkToFit="1"/>
    </xf>
    <xf numFmtId="0" fontId="0" fillId="0" borderId="72" xfId="0" applyFont="1" applyBorder="1" applyAlignment="1">
      <alignment vertical="center" shrinkToFit="1"/>
    </xf>
    <xf numFmtId="0" fontId="2" fillId="0" borderId="35" xfId="0" applyFont="1" applyBorder="1" applyAlignment="1">
      <alignment horizontal="center" vertical="center" shrinkToFit="1"/>
    </xf>
    <xf numFmtId="0" fontId="2" fillId="0" borderId="35" xfId="0" applyFont="1" applyFill="1" applyBorder="1" applyAlignment="1">
      <alignment vertical="center" shrinkToFit="1"/>
    </xf>
    <xf numFmtId="0" fontId="2" fillId="0" borderId="72" xfId="0" applyFont="1" applyBorder="1" applyAlignment="1">
      <alignment vertical="center" shrinkToFit="1"/>
    </xf>
    <xf numFmtId="0" fontId="0" fillId="26" borderId="23" xfId="0" applyFont="1" applyFill="1" applyBorder="1" applyAlignment="1">
      <alignment vertical="center" shrinkToFit="1"/>
    </xf>
    <xf numFmtId="0" fontId="0" fillId="26" borderId="17" xfId="0" applyFont="1" applyFill="1" applyBorder="1" applyAlignment="1">
      <alignment vertical="center" shrinkToFit="1"/>
    </xf>
    <xf numFmtId="0" fontId="0" fillId="0" borderId="11" xfId="0" applyFont="1" applyBorder="1" applyAlignment="1">
      <alignment horizontal="left" vertical="center"/>
    </xf>
    <xf numFmtId="0" fontId="0" fillId="0" borderId="41" xfId="0" applyBorder="1">
      <alignment vertical="center"/>
    </xf>
    <xf numFmtId="0" fontId="34" fillId="0" borderId="16" xfId="0" applyFont="1" applyBorder="1">
      <alignment vertical="center"/>
    </xf>
    <xf numFmtId="0" fontId="0" fillId="0" borderId="75" xfId="0" applyBorder="1">
      <alignment vertical="center"/>
    </xf>
    <xf numFmtId="0" fontId="0" fillId="0" borderId="74" xfId="0" applyBorder="1">
      <alignment vertical="center"/>
    </xf>
    <xf numFmtId="0" fontId="0" fillId="0" borderId="77" xfId="0" applyBorder="1">
      <alignment vertical="center"/>
    </xf>
    <xf numFmtId="0" fontId="0" fillId="0" borderId="76" xfId="0" applyBorder="1">
      <alignment vertical="center"/>
    </xf>
    <xf numFmtId="0" fontId="0" fillId="0" borderId="79" xfId="0" applyBorder="1">
      <alignment vertical="center"/>
    </xf>
    <xf numFmtId="0" fontId="0" fillId="0" borderId="78" xfId="0" applyBorder="1">
      <alignment vertical="center"/>
    </xf>
    <xf numFmtId="0" fontId="0" fillId="0" borderId="79" xfId="0" applyFont="1" applyBorder="1">
      <alignment vertical="center"/>
    </xf>
    <xf numFmtId="0" fontId="34" fillId="0" borderId="19" xfId="0" applyFont="1" applyBorder="1">
      <alignment vertical="center"/>
    </xf>
    <xf numFmtId="0" fontId="7" fillId="0" borderId="0" xfId="0" applyFont="1" applyAlignment="1">
      <alignment horizontal="center" vertical="center" wrapText="1"/>
    </xf>
    <xf numFmtId="0" fontId="8" fillId="0" borderId="21" xfId="0" applyFont="1" applyBorder="1" applyAlignment="1">
      <alignment horizontal="left" vertical="center" wrapText="1"/>
    </xf>
    <xf numFmtId="0" fontId="8" fillId="0" borderId="43" xfId="0" applyFont="1" applyBorder="1" applyAlignment="1">
      <alignment horizontal="left" vertical="center" wrapText="1"/>
    </xf>
    <xf numFmtId="0" fontId="8" fillId="0" borderId="36" xfId="0" applyFont="1" applyBorder="1" applyAlignment="1">
      <alignment horizontal="left" vertical="center" wrapText="1"/>
    </xf>
    <xf numFmtId="0" fontId="8" fillId="0" borderId="21"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9" fillId="0" borderId="20" xfId="0" applyFont="1" applyBorder="1" applyAlignment="1">
      <alignment vertical="top" wrapText="1"/>
    </xf>
    <xf numFmtId="0" fontId="9" fillId="0" borderId="32" xfId="0" applyFont="1" applyBorder="1" applyAlignment="1">
      <alignment vertical="top" wrapText="1"/>
    </xf>
    <xf numFmtId="0" fontId="9" fillId="0" borderId="19" xfId="0" applyFont="1" applyBorder="1" applyAlignment="1">
      <alignment vertical="top" wrapText="1"/>
    </xf>
    <xf numFmtId="0" fontId="37" fillId="0" borderId="21" xfId="0" applyFont="1" applyFill="1" applyBorder="1" applyAlignment="1">
      <alignment horizontal="center" vertical="center" wrapText="1" shrinkToFit="1"/>
    </xf>
    <xf numFmtId="0" fontId="37" fillId="0" borderId="43" xfId="0" applyFont="1" applyFill="1" applyBorder="1" applyAlignment="1">
      <alignment horizontal="center" vertical="center" wrapText="1" shrinkToFit="1"/>
    </xf>
    <xf numFmtId="0" fontId="37" fillId="0" borderId="36" xfId="0" applyFont="1" applyFill="1" applyBorder="1" applyAlignment="1">
      <alignment horizontal="center" vertical="center" wrapText="1" shrinkToFit="1"/>
    </xf>
    <xf numFmtId="0" fontId="8" fillId="0" borderId="21"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20" xfId="0" applyFont="1" applyBorder="1" applyAlignment="1">
      <alignment vertical="top" wrapText="1"/>
    </xf>
    <xf numFmtId="0" fontId="8" fillId="0" borderId="32" xfId="0" applyFont="1" applyBorder="1" applyAlignment="1">
      <alignment vertical="top" wrapText="1"/>
    </xf>
    <xf numFmtId="0" fontId="8" fillId="0" borderId="19" xfId="0" applyFont="1" applyBorder="1" applyAlignment="1">
      <alignment vertical="top" wrapText="1"/>
    </xf>
    <xf numFmtId="0" fontId="8" fillId="0" borderId="40" xfId="0" applyFont="1" applyBorder="1" applyAlignment="1">
      <alignment horizontal="left" vertical="center" wrapText="1"/>
    </xf>
    <xf numFmtId="0" fontId="8" fillId="0" borderId="47" xfId="0" applyFont="1" applyBorder="1" applyAlignment="1">
      <alignment horizontal="left" vertical="center" wrapText="1"/>
    </xf>
    <xf numFmtId="0" fontId="8" fillId="0" borderId="46" xfId="0" applyFont="1" applyBorder="1" applyAlignment="1">
      <alignment horizontal="left" vertical="center" wrapText="1"/>
    </xf>
    <xf numFmtId="0" fontId="8" fillId="0" borderId="45" xfId="0" applyFont="1" applyBorder="1" applyAlignment="1">
      <alignment horizontal="left" vertical="center" wrapText="1"/>
    </xf>
    <xf numFmtId="0" fontId="8" fillId="0" borderId="0" xfId="0" applyFont="1" applyBorder="1" applyAlignment="1">
      <alignment horizontal="left" vertical="center" wrapText="1"/>
    </xf>
    <xf numFmtId="0" fontId="8" fillId="0" borderId="44" xfId="0" applyFont="1" applyBorder="1" applyAlignment="1">
      <alignment horizontal="left" vertical="center" wrapText="1"/>
    </xf>
    <xf numFmtId="0" fontId="9" fillId="0" borderId="32" xfId="0" applyFont="1" applyBorder="1" applyAlignment="1">
      <alignment vertical="center" wrapText="1"/>
    </xf>
    <xf numFmtId="0" fontId="8" fillId="0" borderId="42" xfId="0" applyFont="1" applyBorder="1" applyAlignment="1">
      <alignment horizontal="left" vertical="center" wrapText="1"/>
    </xf>
    <xf numFmtId="0" fontId="8" fillId="0" borderId="48" xfId="0" applyFont="1" applyBorder="1" applyAlignment="1">
      <alignment horizontal="left" vertical="center" wrapText="1"/>
    </xf>
    <xf numFmtId="0" fontId="8" fillId="0" borderId="38" xfId="0" applyFont="1" applyBorder="1" applyAlignment="1">
      <alignment horizontal="left" vertical="center" wrapText="1"/>
    </xf>
    <xf numFmtId="0" fontId="8" fillId="0" borderId="40" xfId="0" applyFont="1" applyBorder="1" applyAlignment="1">
      <alignment vertical="center" wrapText="1"/>
    </xf>
    <xf numFmtId="0" fontId="8" fillId="0" borderId="47" xfId="0" applyFont="1" applyBorder="1" applyAlignment="1">
      <alignment vertical="center" wrapText="1"/>
    </xf>
    <xf numFmtId="0" fontId="8" fillId="0" borderId="46" xfId="0" applyFont="1" applyBorder="1" applyAlignment="1">
      <alignment vertical="center" wrapText="1"/>
    </xf>
    <xf numFmtId="0" fontId="8" fillId="0" borderId="0" xfId="0" applyFont="1" applyBorder="1" applyAlignment="1">
      <alignment vertical="center" wrapText="1"/>
    </xf>
    <xf numFmtId="0" fontId="8" fillId="0" borderId="44" xfId="0" applyFont="1" applyBorder="1" applyAlignment="1">
      <alignment vertical="center" wrapText="1"/>
    </xf>
    <xf numFmtId="0" fontId="8" fillId="0" borderId="20" xfId="0" applyFont="1" applyBorder="1" applyAlignment="1">
      <alignment horizontal="left" vertical="top" wrapText="1"/>
    </xf>
    <xf numFmtId="0" fontId="8" fillId="0" borderId="32" xfId="0" applyFont="1" applyBorder="1" applyAlignment="1">
      <alignment horizontal="left" vertical="top" wrapText="1"/>
    </xf>
    <xf numFmtId="0" fontId="8" fillId="0" borderId="19" xfId="0" applyFont="1" applyBorder="1" applyAlignment="1">
      <alignment horizontal="left" vertical="top" wrapText="1"/>
    </xf>
    <xf numFmtId="0" fontId="8" fillId="0" borderId="45" xfId="0" applyFont="1" applyBorder="1" applyAlignment="1">
      <alignment vertical="center" wrapText="1"/>
    </xf>
    <xf numFmtId="0" fontId="8" fillId="0" borderId="42" xfId="0" applyFont="1" applyBorder="1" applyAlignment="1">
      <alignment vertical="top" wrapText="1"/>
    </xf>
    <xf numFmtId="0" fontId="8" fillId="0" borderId="48" xfId="0" applyFont="1" applyBorder="1" applyAlignment="1">
      <alignment vertical="top" wrapText="1"/>
    </xf>
    <xf numFmtId="0" fontId="8" fillId="0" borderId="38" xfId="0" applyFont="1" applyBorder="1" applyAlignment="1">
      <alignment vertical="top" wrapText="1"/>
    </xf>
    <xf numFmtId="0" fontId="8" fillId="0" borderId="48"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45" xfId="0" applyFont="1" applyBorder="1" applyAlignment="1">
      <alignment horizontal="left" vertical="center"/>
    </xf>
    <xf numFmtId="0" fontId="8" fillId="0" borderId="0" xfId="0" applyFont="1" applyBorder="1" applyAlignment="1">
      <alignment horizontal="left" vertical="center"/>
    </xf>
    <xf numFmtId="0" fontId="8" fillId="0" borderId="44" xfId="0" applyFont="1" applyBorder="1" applyAlignment="1">
      <alignment horizontal="left" vertical="center"/>
    </xf>
    <xf numFmtId="0" fontId="9" fillId="0" borderId="32" xfId="0" applyFont="1" applyBorder="1" applyAlignment="1">
      <alignment vertical="center" wrapText="1" shrinkToFit="1"/>
    </xf>
    <xf numFmtId="0" fontId="8" fillId="0" borderId="42" xfId="0" applyFont="1" applyBorder="1" applyAlignment="1">
      <alignment horizontal="left" vertical="center"/>
    </xf>
    <xf numFmtId="0" fontId="8" fillId="0" borderId="48" xfId="0" applyFont="1" applyBorder="1" applyAlignment="1">
      <alignment horizontal="left" vertical="center"/>
    </xf>
    <xf numFmtId="0" fontId="8" fillId="0" borderId="38" xfId="0" applyFont="1" applyBorder="1" applyAlignment="1">
      <alignment horizontal="left" vertical="center"/>
    </xf>
    <xf numFmtId="0" fontId="8" fillId="0" borderId="45" xfId="0" applyFont="1" applyFill="1" applyBorder="1" applyAlignment="1">
      <alignment horizontal="left" vertical="center"/>
    </xf>
    <xf numFmtId="0" fontId="8" fillId="0" borderId="0" xfId="0" applyFont="1" applyFill="1" applyBorder="1" applyAlignment="1">
      <alignment horizontal="left" vertical="center"/>
    </xf>
    <xf numFmtId="0" fontId="8" fillId="0" borderId="44" xfId="0" applyFont="1" applyFill="1" applyBorder="1" applyAlignment="1">
      <alignment horizontal="left" vertical="center"/>
    </xf>
    <xf numFmtId="0" fontId="0" fillId="0" borderId="42" xfId="0" applyFont="1" applyBorder="1" applyAlignment="1">
      <alignment vertical="center" wrapText="1"/>
    </xf>
    <xf numFmtId="0" fontId="0" fillId="0" borderId="48" xfId="0" applyFont="1" applyBorder="1" applyAlignment="1">
      <alignment vertical="center" wrapText="1"/>
    </xf>
    <xf numFmtId="0" fontId="0" fillId="0" borderId="38" xfId="0" applyFont="1" applyBorder="1" applyAlignment="1">
      <alignment vertical="center" wrapText="1"/>
    </xf>
    <xf numFmtId="0" fontId="9" fillId="0" borderId="20" xfId="0" applyFont="1" applyBorder="1" applyAlignment="1">
      <alignment vertical="center" wrapText="1"/>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40"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45" xfId="0" applyBorder="1" applyAlignment="1">
      <alignment horizontal="center" vertical="center"/>
    </xf>
    <xf numFmtId="0" fontId="0" fillId="0" borderId="0" xfId="0" applyBorder="1" applyAlignment="1">
      <alignment horizontal="center" vertical="center"/>
    </xf>
    <xf numFmtId="0" fontId="0" fillId="0" borderId="44" xfId="0" applyBorder="1" applyAlignment="1">
      <alignment horizontal="center" vertical="center"/>
    </xf>
    <xf numFmtId="0" fontId="0" fillId="0" borderId="42" xfId="0" applyBorder="1" applyAlignment="1">
      <alignment horizontal="center" vertical="center"/>
    </xf>
    <xf numFmtId="0" fontId="0" fillId="0" borderId="48" xfId="0" applyBorder="1" applyAlignment="1">
      <alignment horizontal="center" vertical="center"/>
    </xf>
    <xf numFmtId="0" fontId="0" fillId="0" borderId="38" xfId="0" applyBorder="1" applyAlignment="1">
      <alignment horizontal="center" vertical="center"/>
    </xf>
    <xf numFmtId="0" fontId="2" fillId="0" borderId="22"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10" xfId="0" applyFont="1" applyFill="1" applyBorder="1" applyAlignment="1">
      <alignment vertical="center" shrinkToFit="1"/>
    </xf>
    <xf numFmtId="0" fontId="2" fillId="0" borderId="18" xfId="0" applyFont="1" applyFill="1" applyBorder="1" applyAlignment="1">
      <alignment vertical="center" shrinkToFit="1"/>
    </xf>
    <xf numFmtId="0" fontId="2" fillId="0" borderId="26" xfId="0" applyFont="1" applyFill="1" applyBorder="1" applyAlignment="1">
      <alignment vertical="center" shrinkToFit="1"/>
    </xf>
    <xf numFmtId="0" fontId="2" fillId="26" borderId="21" xfId="0" applyFont="1" applyFill="1" applyBorder="1" applyAlignment="1">
      <alignment horizontal="center" vertical="center" shrinkToFit="1"/>
    </xf>
    <xf numFmtId="0" fontId="2" fillId="26" borderId="43" xfId="0" applyFont="1" applyFill="1" applyBorder="1" applyAlignment="1">
      <alignment horizontal="center" vertical="center" shrinkToFit="1"/>
    </xf>
    <xf numFmtId="0" fontId="2" fillId="26" borderId="67" xfId="0" applyFont="1" applyFill="1" applyBorder="1" applyAlignment="1">
      <alignment horizontal="center" vertical="center" shrinkToFit="1"/>
    </xf>
    <xf numFmtId="0" fontId="2" fillId="0" borderId="28" xfId="0" applyFont="1" applyBorder="1" applyAlignment="1">
      <alignment horizontal="center" vertical="center" shrinkToFit="1"/>
    </xf>
    <xf numFmtId="0" fontId="2" fillId="0" borderId="68" xfId="0" applyFont="1" applyBorder="1" applyAlignment="1">
      <alignment horizontal="center" vertical="center" shrinkToFit="1"/>
    </xf>
    <xf numFmtId="0" fontId="2" fillId="0" borderId="69"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61"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54" xfId="0" applyFont="1" applyFill="1" applyBorder="1" applyAlignment="1">
      <alignment vertical="center"/>
    </xf>
    <xf numFmtId="0" fontId="2" fillId="0" borderId="64" xfId="0" applyFont="1" applyFill="1" applyBorder="1" applyAlignment="1">
      <alignment vertical="center"/>
    </xf>
    <xf numFmtId="0" fontId="2" fillId="0" borderId="65" xfId="0" applyFont="1" applyFill="1" applyBorder="1" applyAlignment="1">
      <alignment vertical="center"/>
    </xf>
    <xf numFmtId="0" fontId="12" fillId="24" borderId="21" xfId="0" applyFont="1" applyFill="1" applyBorder="1" applyAlignment="1">
      <alignment vertical="center" shrinkToFit="1"/>
    </xf>
    <xf numFmtId="0" fontId="12" fillId="24" borderId="43" xfId="0" applyFont="1" applyFill="1" applyBorder="1" applyAlignment="1">
      <alignment vertical="center" shrinkToFit="1"/>
    </xf>
    <xf numFmtId="0" fontId="12" fillId="24" borderId="67" xfId="0" applyFont="1" applyFill="1" applyBorder="1" applyAlignment="1">
      <alignment vertical="center" shrinkToFit="1"/>
    </xf>
    <xf numFmtId="0" fontId="0" fillId="0" borderId="18"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15" xfId="0" applyFont="1" applyBorder="1" applyAlignment="1">
      <alignment horizontal="center" vertical="center" shrinkToFit="1"/>
    </xf>
    <xf numFmtId="0" fontId="0" fillId="0" borderId="10" xfId="0" applyFont="1" applyBorder="1" applyAlignment="1">
      <alignment horizontal="center" vertical="center"/>
    </xf>
    <xf numFmtId="0" fontId="0" fillId="0" borderId="18" xfId="0" applyFont="1" applyBorder="1" applyAlignment="1">
      <alignment horizontal="center" vertical="center"/>
    </xf>
    <xf numFmtId="0" fontId="0" fillId="0" borderId="26" xfId="0" applyFont="1" applyBorder="1" applyAlignment="1">
      <alignment horizontal="center" vertical="center"/>
    </xf>
    <xf numFmtId="0" fontId="0" fillId="0" borderId="15" xfId="0" applyFont="1" applyBorder="1" applyAlignment="1">
      <alignment horizontal="center" vertical="center"/>
    </xf>
    <xf numFmtId="0" fontId="0" fillId="0" borderId="14" xfId="0" applyBorder="1" applyAlignment="1">
      <alignment horizontal="left" vertical="center"/>
    </xf>
    <xf numFmtId="0" fontId="0" fillId="0" borderId="21" xfId="0" applyBorder="1" applyAlignment="1">
      <alignment horizontal="center" vertical="center"/>
    </xf>
    <xf numFmtId="0" fontId="0" fillId="0" borderId="36" xfId="0" applyBorder="1" applyAlignment="1">
      <alignment horizontal="center" vertical="center"/>
    </xf>
    <xf numFmtId="0" fontId="0" fillId="0" borderId="43" xfId="0" applyBorder="1" applyAlignment="1">
      <alignment horizontal="center" vertical="center"/>
    </xf>
    <xf numFmtId="0" fontId="0" fillId="0" borderId="55" xfId="0" applyBorder="1" applyAlignment="1">
      <alignment horizontal="center" vertical="center"/>
    </xf>
    <xf numFmtId="0" fontId="0" fillId="0" borderId="21" xfId="0" applyBorder="1" applyAlignment="1">
      <alignment vertical="center"/>
    </xf>
    <xf numFmtId="0" fontId="0" fillId="0" borderId="43" xfId="0" applyBorder="1" applyAlignment="1">
      <alignment vertical="center"/>
    </xf>
    <xf numFmtId="0" fontId="0" fillId="0" borderId="36" xfId="0" applyBorder="1" applyAlignment="1">
      <alignment vertical="center"/>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shrinkToFit="1"/>
    </xf>
    <xf numFmtId="0" fontId="8" fillId="0" borderId="43" xfId="0" applyFont="1" applyFill="1" applyBorder="1" applyAlignment="1">
      <alignment horizontal="center" vertical="center" wrapText="1" shrinkToFit="1"/>
    </xf>
    <xf numFmtId="0" fontId="8" fillId="0" borderId="36" xfId="0" applyFont="1" applyFill="1" applyBorder="1" applyAlignment="1">
      <alignment horizontal="center" vertical="center" wrapText="1" shrinkToFit="1"/>
    </xf>
    <xf numFmtId="0" fontId="8" fillId="0" borderId="20" xfId="0" applyFont="1" applyBorder="1" applyAlignment="1">
      <alignment horizontal="center" vertical="center" wrapText="1"/>
    </xf>
    <xf numFmtId="0" fontId="8" fillId="0" borderId="40" xfId="0" applyFont="1" applyBorder="1" applyAlignment="1">
      <alignment vertical="top" wrapText="1"/>
    </xf>
    <xf numFmtId="0" fontId="8" fillId="0" borderId="45" xfId="0" applyFont="1" applyBorder="1" applyAlignment="1">
      <alignment vertical="top" wrapText="1"/>
    </xf>
    <xf numFmtId="0" fontId="0" fillId="0" borderId="14" xfId="0" applyFont="1" applyBorder="1" applyAlignment="1">
      <alignment horizontal="center" vertical="center"/>
    </xf>
    <xf numFmtId="0" fontId="0" fillId="0" borderId="40" xfId="0" applyFont="1" applyBorder="1" applyAlignment="1">
      <alignment horizontal="left" vertical="top"/>
    </xf>
    <xf numFmtId="0" fontId="0" fillId="0" borderId="47" xfId="0" applyFont="1" applyBorder="1" applyAlignment="1">
      <alignment horizontal="left" vertical="top"/>
    </xf>
    <xf numFmtId="0" fontId="0" fillId="0" borderId="46" xfId="0" applyFont="1" applyBorder="1" applyAlignment="1">
      <alignment horizontal="left" vertical="top"/>
    </xf>
    <xf numFmtId="0" fontId="0" fillId="0" borderId="45" xfId="0" applyFont="1" applyBorder="1" applyAlignment="1">
      <alignment horizontal="left" vertical="top"/>
    </xf>
    <xf numFmtId="0" fontId="0" fillId="0" borderId="0" xfId="0" applyFont="1" applyBorder="1" applyAlignment="1">
      <alignment horizontal="left" vertical="top"/>
    </xf>
    <xf numFmtId="0" fontId="0" fillId="0" borderId="44" xfId="0" applyFont="1" applyBorder="1" applyAlignment="1">
      <alignment horizontal="left" vertical="top"/>
    </xf>
    <xf numFmtId="0" fontId="0" fillId="0" borderId="42" xfId="0" applyFont="1" applyBorder="1" applyAlignment="1">
      <alignment horizontal="left" vertical="top"/>
    </xf>
    <xf numFmtId="0" fontId="0" fillId="0" borderId="48" xfId="0" applyFont="1" applyBorder="1" applyAlignment="1">
      <alignment horizontal="left" vertical="top"/>
    </xf>
    <xf numFmtId="0" fontId="0" fillId="0" borderId="38" xfId="0" applyFont="1" applyBorder="1" applyAlignment="1">
      <alignment horizontal="left" vertical="top"/>
    </xf>
    <xf numFmtId="0" fontId="0" fillId="0" borderId="22" xfId="0" applyFont="1" applyFill="1" applyBorder="1" applyAlignment="1">
      <alignment vertical="center" shrinkToFit="1"/>
    </xf>
    <xf numFmtId="0" fontId="0" fillId="0" borderId="19" xfId="0" applyFont="1" applyFill="1" applyBorder="1" applyAlignment="1">
      <alignment vertical="center" shrinkToFit="1"/>
    </xf>
    <xf numFmtId="0" fontId="0" fillId="0" borderId="23" xfId="0" applyFont="1" applyFill="1" applyBorder="1" applyAlignment="1">
      <alignment vertical="center" shrinkToFit="1"/>
    </xf>
    <xf numFmtId="0" fontId="0" fillId="0" borderId="10"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10" xfId="0" applyFont="1" applyFill="1" applyBorder="1" applyAlignment="1">
      <alignment vertical="center"/>
    </xf>
    <xf numFmtId="0" fontId="0" fillId="0" borderId="18" xfId="0" applyFont="1" applyFill="1" applyBorder="1" applyAlignment="1">
      <alignment vertical="center"/>
    </xf>
    <xf numFmtId="0" fontId="0" fillId="0" borderId="26" xfId="0" applyFont="1" applyFill="1" applyBorder="1" applyAlignment="1">
      <alignment vertical="center"/>
    </xf>
    <xf numFmtId="0" fontId="0" fillId="0" borderId="18"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0" fillId="0" borderId="67" xfId="0" applyFont="1" applyFill="1" applyBorder="1" applyAlignment="1">
      <alignment horizontal="center" vertical="center" shrinkToFit="1"/>
    </xf>
    <xf numFmtId="0" fontId="0" fillId="0" borderId="15" xfId="0" applyFont="1" applyBorder="1" applyAlignment="1">
      <alignment horizontal="center" vertical="center" shrinkToFit="1"/>
    </xf>
    <xf numFmtId="0" fontId="2" fillId="0" borderId="41"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11" xfId="0" applyFont="1" applyBorder="1" applyAlignment="1">
      <alignment horizontal="center" vertical="center"/>
    </xf>
    <xf numFmtId="0" fontId="0" fillId="0" borderId="55" xfId="0" applyFont="1" applyBorder="1" applyAlignment="1">
      <alignment horizontal="center" vertical="center"/>
    </xf>
    <xf numFmtId="0" fontId="0" fillId="0" borderId="53" xfId="0" applyFont="1" applyBorder="1" applyAlignment="1">
      <alignment horizontal="center" vertical="center"/>
    </xf>
    <xf numFmtId="0" fontId="0" fillId="0" borderId="66" xfId="0" applyFont="1" applyBorder="1" applyAlignment="1">
      <alignment horizontal="center" vertical="center"/>
    </xf>
    <xf numFmtId="0" fontId="0" fillId="0" borderId="53" xfId="0" applyBorder="1" applyAlignment="1">
      <alignment horizontal="center" vertical="center"/>
    </xf>
    <xf numFmtId="0" fontId="0" fillId="0" borderId="66" xfId="0" applyBorder="1" applyAlignment="1">
      <alignment horizontal="center" vertical="center"/>
    </xf>
    <xf numFmtId="0" fontId="0" fillId="0" borderId="21" xfId="0" applyBorder="1" applyAlignment="1">
      <alignment horizontal="left" vertical="center"/>
    </xf>
    <xf numFmtId="0" fontId="0" fillId="0" borderId="43" xfId="0" applyBorder="1" applyAlignment="1">
      <alignment horizontal="left" vertical="center"/>
    </xf>
    <xf numFmtId="0" fontId="0" fillId="0" borderId="36" xfId="0" applyBorder="1" applyAlignment="1">
      <alignment horizontal="left" vertical="center"/>
    </xf>
    <xf numFmtId="0" fontId="0" fillId="0" borderId="11" xfId="0" applyFont="1" applyBorder="1" applyAlignment="1">
      <alignment vertical="center"/>
    </xf>
    <xf numFmtId="0" fontId="34" fillId="0" borderId="14" xfId="0" applyFont="1" applyBorder="1" applyAlignment="1">
      <alignment vertical="center"/>
    </xf>
    <xf numFmtId="0" fontId="34" fillId="0" borderId="33" xfId="0" applyFont="1" applyBorder="1" applyAlignment="1">
      <alignment vertical="center"/>
    </xf>
    <xf numFmtId="0" fontId="34" fillId="0" borderId="56" xfId="0" applyFont="1" applyBorder="1" applyAlignment="1">
      <alignment vertical="center"/>
    </xf>
    <xf numFmtId="0" fontId="34" fillId="0" borderId="22" xfId="0" applyFont="1" applyBorder="1" applyAlignment="1">
      <alignment vertical="center"/>
    </xf>
    <xf numFmtId="0" fontId="34" fillId="0" borderId="20" xfId="0" applyFont="1" applyBorder="1" applyAlignment="1">
      <alignment vertical="center"/>
    </xf>
    <xf numFmtId="0" fontId="34" fillId="0" borderId="19" xfId="0" applyFont="1" applyBorder="1" applyAlignment="1">
      <alignment vertical="center"/>
    </xf>
    <xf numFmtId="0" fontId="0" fillId="0" borderId="18" xfId="0" applyBorder="1" applyAlignment="1">
      <alignment horizontal="left" vertical="center"/>
    </xf>
    <xf numFmtId="0" fontId="0" fillId="0" borderId="14"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1" xfId="0" applyFont="1" applyBorder="1" applyAlignment="1">
      <alignment horizontal="left" vertical="center"/>
    </xf>
    <xf numFmtId="0" fontId="0" fillId="0" borderId="14" xfId="0" applyFont="1" applyBorder="1" applyAlignment="1">
      <alignment vertical="center"/>
    </xf>
    <xf numFmtId="0" fontId="0" fillId="0" borderId="33" xfId="0" applyFont="1" applyBorder="1" applyAlignment="1">
      <alignment horizontal="center" vertical="center" wrapText="1"/>
    </xf>
    <xf numFmtId="0" fontId="0" fillId="0" borderId="56" xfId="0" applyFont="1" applyBorder="1" applyAlignment="1">
      <alignment horizontal="center" vertical="center" wrapText="1"/>
    </xf>
    <xf numFmtId="0" fontId="0" fillId="0" borderId="73" xfId="0" applyFont="1" applyBorder="1" applyAlignment="1">
      <alignment horizontal="center" vertical="center" wrapText="1"/>
    </xf>
    <xf numFmtId="0" fontId="34" fillId="0" borderId="20" xfId="0" applyFont="1" applyBorder="1" applyAlignment="1">
      <alignment vertical="center" shrinkToFit="1"/>
    </xf>
    <xf numFmtId="0" fontId="34" fillId="0" borderId="39" xfId="0" applyFont="1" applyBorder="1" applyAlignment="1">
      <alignment vertical="center" shrinkToFit="1"/>
    </xf>
    <xf numFmtId="0" fontId="34" fillId="0" borderId="19" xfId="0" applyFont="1" applyBorder="1" applyAlignment="1">
      <alignment vertical="center" shrinkToFit="1"/>
    </xf>
    <xf numFmtId="0" fontId="0" fillId="0" borderId="20" xfId="0" applyFont="1" applyBorder="1" applyAlignment="1">
      <alignment vertical="center" shrinkToFit="1"/>
    </xf>
    <xf numFmtId="0" fontId="0" fillId="0" borderId="19" xfId="0" applyFont="1" applyBorder="1" applyAlignment="1">
      <alignment vertical="center" shrinkToFit="1"/>
    </xf>
    <xf numFmtId="0" fontId="34" fillId="0" borderId="63" xfId="0" applyFont="1" applyBorder="1" applyAlignment="1">
      <alignment horizontal="center" vertical="center"/>
    </xf>
    <xf numFmtId="0" fontId="34" fillId="0" borderId="32" xfId="0" applyFont="1" applyBorder="1" applyAlignment="1">
      <alignment horizontal="center" vertical="center"/>
    </xf>
    <xf numFmtId="0" fontId="34" fillId="0" borderId="58" xfId="0" applyFont="1" applyBorder="1" applyAlignment="1">
      <alignment horizontal="center" vertical="center"/>
    </xf>
    <xf numFmtId="0" fontId="34" fillId="0" borderId="62" xfId="0" applyFont="1" applyBorder="1" applyAlignment="1">
      <alignment horizontal="center" vertical="center"/>
    </xf>
    <xf numFmtId="0" fontId="34" fillId="0" borderId="57" xfId="0" applyFont="1" applyBorder="1" applyAlignment="1">
      <alignment horizontal="center" vertical="center"/>
    </xf>
    <xf numFmtId="0" fontId="34" fillId="0" borderId="56" xfId="0" applyFont="1" applyBorder="1" applyAlignment="1">
      <alignment horizontal="center" vertical="center"/>
    </xf>
    <xf numFmtId="0" fontId="0" fillId="0" borderId="26" xfId="0" applyBorder="1" applyAlignment="1">
      <alignment horizontal="center" vertical="center" wrapText="1"/>
    </xf>
    <xf numFmtId="0" fontId="0" fillId="0" borderId="15" xfId="0"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vertical="center" wrapText="1"/>
    </xf>
  </cellXfs>
  <cellStyles count="42">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良い 2" xfId="4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drawing1.xml><?xml version="1.0" encoding="utf-8"?>
<xdr:wsDr xmlns:xdr="http://schemas.openxmlformats.org/drawingml/2006/spreadsheetDrawing" xmlns:a="http://schemas.openxmlformats.org/drawingml/2006/main">
  <xdr:twoCellAnchor>
    <xdr:from>
      <xdr:col>2</xdr:col>
      <xdr:colOff>228601</xdr:colOff>
      <xdr:row>16</xdr:row>
      <xdr:rowOff>19051</xdr:rowOff>
    </xdr:from>
    <xdr:to>
      <xdr:col>2</xdr:col>
      <xdr:colOff>390525</xdr:colOff>
      <xdr:row>16</xdr:row>
      <xdr:rowOff>180975</xdr:rowOff>
    </xdr:to>
    <xdr:sp macro="" textlink="">
      <xdr:nvSpPr>
        <xdr:cNvPr id="2" name="楕円 1"/>
        <xdr:cNvSpPr/>
      </xdr:nvSpPr>
      <xdr:spPr>
        <a:xfrm>
          <a:off x="1343026" y="3067051"/>
          <a:ext cx="161924" cy="16192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228601</xdr:colOff>
      <xdr:row>18</xdr:row>
      <xdr:rowOff>19051</xdr:rowOff>
    </xdr:from>
    <xdr:to>
      <xdr:col>2</xdr:col>
      <xdr:colOff>390525</xdr:colOff>
      <xdr:row>18</xdr:row>
      <xdr:rowOff>180975</xdr:rowOff>
    </xdr:to>
    <xdr:sp macro="" textlink="">
      <xdr:nvSpPr>
        <xdr:cNvPr id="8" name="楕円 7"/>
        <xdr:cNvSpPr/>
      </xdr:nvSpPr>
      <xdr:spPr>
        <a:xfrm>
          <a:off x="1343026" y="3448051"/>
          <a:ext cx="161924" cy="16192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89</xdr:row>
      <xdr:rowOff>19050</xdr:rowOff>
    </xdr:from>
    <xdr:to>
      <xdr:col>2</xdr:col>
      <xdr:colOff>209549</xdr:colOff>
      <xdr:row>89</xdr:row>
      <xdr:rowOff>180974</xdr:rowOff>
    </xdr:to>
    <xdr:sp macro="" textlink="">
      <xdr:nvSpPr>
        <xdr:cNvPr id="9" name="楕円 8"/>
        <xdr:cNvSpPr/>
      </xdr:nvSpPr>
      <xdr:spPr>
        <a:xfrm>
          <a:off x="1162050" y="16973550"/>
          <a:ext cx="161924" cy="16192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89</xdr:row>
      <xdr:rowOff>19050</xdr:rowOff>
    </xdr:from>
    <xdr:to>
      <xdr:col>4</xdr:col>
      <xdr:colOff>209549</xdr:colOff>
      <xdr:row>89</xdr:row>
      <xdr:rowOff>180974</xdr:rowOff>
    </xdr:to>
    <xdr:sp macro="" textlink="">
      <xdr:nvSpPr>
        <xdr:cNvPr id="10" name="楕円 9"/>
        <xdr:cNvSpPr/>
      </xdr:nvSpPr>
      <xdr:spPr>
        <a:xfrm>
          <a:off x="3162300" y="16973550"/>
          <a:ext cx="161924" cy="16192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90</xdr:row>
      <xdr:rowOff>19050</xdr:rowOff>
    </xdr:from>
    <xdr:to>
      <xdr:col>2</xdr:col>
      <xdr:colOff>209549</xdr:colOff>
      <xdr:row>90</xdr:row>
      <xdr:rowOff>180974</xdr:rowOff>
    </xdr:to>
    <xdr:sp macro="" textlink="">
      <xdr:nvSpPr>
        <xdr:cNvPr id="11" name="楕円 10"/>
        <xdr:cNvSpPr/>
      </xdr:nvSpPr>
      <xdr:spPr>
        <a:xfrm>
          <a:off x="1162050" y="17164050"/>
          <a:ext cx="161924" cy="16192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285750</xdr:colOff>
      <xdr:row>8</xdr:row>
      <xdr:rowOff>47625</xdr:rowOff>
    </xdr:from>
    <xdr:to>
      <xdr:col>6</xdr:col>
      <xdr:colOff>523875</xdr:colOff>
      <xdr:row>13</xdr:row>
      <xdr:rowOff>104775</xdr:rowOff>
    </xdr:to>
    <xdr:sp macro="" textlink="">
      <xdr:nvSpPr>
        <xdr:cNvPr id="3" name="AutoShape 1"/>
        <xdr:cNvSpPr>
          <a:spLocks noChangeArrowheads="1"/>
        </xdr:cNvSpPr>
      </xdr:nvSpPr>
      <xdr:spPr bwMode="auto">
        <a:xfrm>
          <a:off x="3829050" y="1419225"/>
          <a:ext cx="1857375" cy="914400"/>
        </a:xfrm>
        <a:prstGeom prst="wedgeRectCallout">
          <a:avLst>
            <a:gd name="adj1" fmla="val -70511"/>
            <a:gd name="adj2" fmla="val -8125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対象棟名などを入力</a:t>
          </a:r>
        </a:p>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対象設備に「○」</a:t>
          </a:r>
        </a:p>
      </xdr:txBody>
    </xdr:sp>
    <xdr:clientData/>
  </xdr:twoCellAnchor>
  <xdr:twoCellAnchor>
    <xdr:from>
      <xdr:col>4</xdr:col>
      <xdr:colOff>285750</xdr:colOff>
      <xdr:row>27</xdr:row>
      <xdr:rowOff>47625</xdr:rowOff>
    </xdr:from>
    <xdr:to>
      <xdr:col>6</xdr:col>
      <xdr:colOff>523875</xdr:colOff>
      <xdr:row>32</xdr:row>
      <xdr:rowOff>104775</xdr:rowOff>
    </xdr:to>
    <xdr:sp macro="" textlink="">
      <xdr:nvSpPr>
        <xdr:cNvPr id="4" name="AutoShape 1"/>
        <xdr:cNvSpPr>
          <a:spLocks noChangeArrowheads="1"/>
        </xdr:cNvSpPr>
      </xdr:nvSpPr>
      <xdr:spPr bwMode="auto">
        <a:xfrm>
          <a:off x="3829050" y="4676775"/>
          <a:ext cx="1857375" cy="914400"/>
        </a:xfrm>
        <a:prstGeom prst="wedgeRectCallout">
          <a:avLst>
            <a:gd name="adj1" fmla="val -121280"/>
            <a:gd name="adj2" fmla="val 1041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建築基準法第</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条に基づく防火設備（防火戸・防火シャッター等）の点検はこちらに含まれます。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714375</xdr:colOff>
      <xdr:row>12</xdr:row>
      <xdr:rowOff>104775</xdr:rowOff>
    </xdr:from>
    <xdr:to>
      <xdr:col>2</xdr:col>
      <xdr:colOff>1962150</xdr:colOff>
      <xdr:row>16</xdr:row>
      <xdr:rowOff>0</xdr:rowOff>
    </xdr:to>
    <xdr:sp macro="" textlink="">
      <xdr:nvSpPr>
        <xdr:cNvPr id="4102" name="AutoShape 6"/>
        <xdr:cNvSpPr>
          <a:spLocks noChangeArrowheads="1"/>
        </xdr:cNvSpPr>
      </xdr:nvSpPr>
      <xdr:spPr bwMode="auto">
        <a:xfrm>
          <a:off x="1400175" y="2162175"/>
          <a:ext cx="3200400" cy="581025"/>
        </a:xfrm>
        <a:prstGeom prst="wedgeRectCallout">
          <a:avLst>
            <a:gd name="adj1" fmla="val 78569"/>
            <a:gd name="adj2" fmla="val -7786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点検対象設備の「数量」「点検回数」「備考」を入力</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247650</xdr:colOff>
      <xdr:row>0</xdr:row>
      <xdr:rowOff>76200</xdr:rowOff>
    </xdr:from>
    <xdr:to>
      <xdr:col>16</xdr:col>
      <xdr:colOff>266700</xdr:colOff>
      <xdr:row>5</xdr:row>
      <xdr:rowOff>9525</xdr:rowOff>
    </xdr:to>
    <xdr:sp macro="" textlink="">
      <xdr:nvSpPr>
        <xdr:cNvPr id="4103" name="AutoShape 7"/>
        <xdr:cNvSpPr>
          <a:spLocks noChangeArrowheads="1"/>
        </xdr:cNvSpPr>
      </xdr:nvSpPr>
      <xdr:spPr bwMode="auto">
        <a:xfrm>
          <a:off x="8953500" y="76200"/>
          <a:ext cx="3448050" cy="876300"/>
        </a:xfrm>
        <a:prstGeom prst="wedgeRectCallout">
          <a:avLst>
            <a:gd name="adj1" fmla="val -20995"/>
            <a:gd name="adj2" fmla="val 74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消火器の場合</a:t>
          </a:r>
        </a:p>
        <a:p>
          <a:pPr algn="ctr" rtl="0">
            <a:lnSpc>
              <a:spcPts val="1300"/>
            </a:lnSpc>
            <a:defRPr sz="1000"/>
          </a:pPr>
          <a:r>
            <a:rPr lang="ja-JP" altLang="en-US" sz="1100" b="0" i="0" u="none" strike="noStrike" baseline="0">
              <a:solidFill>
                <a:srgbClr val="000000"/>
              </a:solidFill>
              <a:latin typeface="ＭＳ Ｐゴシック"/>
              <a:ea typeface="ＭＳ Ｐゴシック"/>
            </a:rPr>
            <a:t>このセルに表示されている数字が</a:t>
          </a:r>
        </a:p>
        <a:p>
          <a:pPr algn="ctr" rtl="0">
            <a:defRPr sz="1000"/>
          </a:pPr>
          <a:r>
            <a:rPr lang="ja-JP" altLang="en-US" sz="1100" b="0" i="0" u="none" strike="noStrike" baseline="0">
              <a:solidFill>
                <a:srgbClr val="000000"/>
              </a:solidFill>
              <a:latin typeface="ＭＳ Ｐゴシック"/>
              <a:ea typeface="ＭＳ Ｐゴシック"/>
            </a:rPr>
            <a:t>歩掛りに乗算されます</a:t>
          </a:r>
        </a:p>
        <a:p>
          <a:pPr algn="ctr" rtl="0">
            <a:lnSpc>
              <a:spcPts val="1300"/>
            </a:lnSpc>
            <a:defRPr sz="1000"/>
          </a:pPr>
          <a:r>
            <a:rPr lang="ja-JP" altLang="en-US" sz="1100" b="0" i="0" u="none" strike="noStrike" baseline="0">
              <a:solidFill>
                <a:srgbClr val="000000"/>
              </a:solidFill>
              <a:latin typeface="ＭＳ Ｐゴシック"/>
              <a:ea typeface="ＭＳ Ｐゴシック"/>
            </a:rPr>
            <a:t>（計算は自動）</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1171575</xdr:colOff>
      <xdr:row>18</xdr:row>
      <xdr:rowOff>133350</xdr:rowOff>
    </xdr:from>
    <xdr:to>
      <xdr:col>4</xdr:col>
      <xdr:colOff>180975</xdr:colOff>
      <xdr:row>24</xdr:row>
      <xdr:rowOff>161925</xdr:rowOff>
    </xdr:to>
    <xdr:sp macro="" textlink="">
      <xdr:nvSpPr>
        <xdr:cNvPr id="5121" name="AutoShape 1"/>
        <xdr:cNvSpPr>
          <a:spLocks noChangeArrowheads="1"/>
        </xdr:cNvSpPr>
      </xdr:nvSpPr>
      <xdr:spPr bwMode="auto">
        <a:xfrm>
          <a:off x="1857375" y="3238500"/>
          <a:ext cx="3724275" cy="1057275"/>
        </a:xfrm>
        <a:prstGeom prst="wedgeRectCallout">
          <a:avLst>
            <a:gd name="adj1" fmla="val 34397"/>
            <a:gd name="adj2" fmla="val -12027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消火器以外の設備の場合</a:t>
          </a:r>
        </a:p>
        <a:p>
          <a:pPr algn="ctr" rtl="0">
            <a:defRPr sz="1000"/>
          </a:pPr>
          <a:r>
            <a:rPr lang="ja-JP" altLang="en-US" sz="1100" b="0" i="0" u="none" strike="noStrike" baseline="0">
              <a:solidFill>
                <a:srgbClr val="000000"/>
              </a:solidFill>
              <a:latin typeface="ＭＳ Ｐゴシック"/>
              <a:ea typeface="ＭＳ Ｐゴシック"/>
            </a:rPr>
            <a:t>このセルに入力されている数量が歩掛に乗算されます</a:t>
          </a:r>
        </a:p>
        <a:p>
          <a:pPr algn="ctr" rtl="0">
            <a:lnSpc>
              <a:spcPts val="1300"/>
            </a:lnSpc>
            <a:defRPr sz="1000"/>
          </a:pPr>
          <a:r>
            <a:rPr lang="ja-JP" altLang="en-US" sz="1100" b="0" i="0" u="none" strike="noStrike" baseline="0">
              <a:solidFill>
                <a:srgbClr val="000000"/>
              </a:solidFill>
              <a:latin typeface="ＭＳ Ｐゴシック"/>
              <a:ea typeface="ＭＳ Ｐゴシック"/>
            </a:rPr>
            <a:t>（計算は自動）</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ただし、枠外に「</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費用は見積もりによる」とある場合は別途見積りにて総括表に額を記入して下さい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104776</xdr:colOff>
      <xdr:row>26</xdr:row>
      <xdr:rowOff>47625</xdr:rowOff>
    </xdr:from>
    <xdr:to>
      <xdr:col>7</xdr:col>
      <xdr:colOff>2047876</xdr:colOff>
      <xdr:row>32</xdr:row>
      <xdr:rowOff>0</xdr:rowOff>
    </xdr:to>
    <xdr:sp macro="" textlink="">
      <xdr:nvSpPr>
        <xdr:cNvPr id="8" name="AutoShape 1"/>
        <xdr:cNvSpPr>
          <a:spLocks noChangeArrowheads="1"/>
        </xdr:cNvSpPr>
      </xdr:nvSpPr>
      <xdr:spPr bwMode="auto">
        <a:xfrm>
          <a:off x="5934076" y="4524375"/>
          <a:ext cx="2495550" cy="981075"/>
        </a:xfrm>
        <a:prstGeom prst="wedgeRectCallout">
          <a:avLst>
            <a:gd name="adj1" fmla="val -72894"/>
            <a:gd name="adj2" fmla="val -10412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防火設備点検の対象設備の「数量」「点検回数」を入力しても、建築基準法第</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条に基づく防火設備点検の費用は加算されませんので、「</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条点検」シートに同数計上のうえ、見積にて積算してください。</a:t>
          </a:r>
        </a:p>
      </xdr:txBody>
    </xdr:sp>
    <xdr:clientData/>
  </xdr:twoCellAnchor>
  <xdr:twoCellAnchor>
    <xdr:from>
      <xdr:col>6</xdr:col>
      <xdr:colOff>76201</xdr:colOff>
      <xdr:row>15</xdr:row>
      <xdr:rowOff>133350</xdr:rowOff>
    </xdr:from>
    <xdr:to>
      <xdr:col>7</xdr:col>
      <xdr:colOff>2295526</xdr:colOff>
      <xdr:row>18</xdr:row>
      <xdr:rowOff>104775</xdr:rowOff>
    </xdr:to>
    <xdr:sp macro="" textlink="">
      <xdr:nvSpPr>
        <xdr:cNvPr id="3" name="AutoShape 1"/>
        <xdr:cNvSpPr>
          <a:spLocks noChangeArrowheads="1"/>
        </xdr:cNvSpPr>
      </xdr:nvSpPr>
      <xdr:spPr bwMode="auto">
        <a:xfrm>
          <a:off x="7019926" y="2705100"/>
          <a:ext cx="2495550" cy="485775"/>
        </a:xfrm>
        <a:prstGeom prst="wedgeRectCallout">
          <a:avLst>
            <a:gd name="adj1" fmla="val -81291"/>
            <a:gd name="adj2" fmla="val -12373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両開き扉は１セット（扉２枚）を１枚として計上すること。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133350</xdr:colOff>
      <xdr:row>12</xdr:row>
      <xdr:rowOff>85725</xdr:rowOff>
    </xdr:from>
    <xdr:to>
      <xdr:col>5</xdr:col>
      <xdr:colOff>2628900</xdr:colOff>
      <xdr:row>15</xdr:row>
      <xdr:rowOff>95250</xdr:rowOff>
    </xdr:to>
    <xdr:sp macro="" textlink="">
      <xdr:nvSpPr>
        <xdr:cNvPr id="2" name="AutoShape 1"/>
        <xdr:cNvSpPr>
          <a:spLocks noChangeArrowheads="1"/>
        </xdr:cNvSpPr>
      </xdr:nvSpPr>
      <xdr:spPr bwMode="auto">
        <a:xfrm>
          <a:off x="7353300" y="2143125"/>
          <a:ext cx="2495550" cy="523875"/>
        </a:xfrm>
        <a:prstGeom prst="wedgeRectCallout">
          <a:avLst>
            <a:gd name="adj1" fmla="val -72894"/>
            <a:gd name="adj2" fmla="val -10412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防火戸・防火シャッターは排煙設備の同一設備の数量を入力する。</a:t>
          </a:r>
        </a:p>
      </xdr:txBody>
    </xdr:sp>
    <xdr:clientData/>
  </xdr:twoCellAnchor>
  <xdr:twoCellAnchor>
    <xdr:from>
      <xdr:col>5</xdr:col>
      <xdr:colOff>161925</xdr:colOff>
      <xdr:row>19</xdr:row>
      <xdr:rowOff>57150</xdr:rowOff>
    </xdr:from>
    <xdr:to>
      <xdr:col>5</xdr:col>
      <xdr:colOff>2657475</xdr:colOff>
      <xdr:row>22</xdr:row>
      <xdr:rowOff>19050</xdr:rowOff>
    </xdr:to>
    <xdr:sp macro="" textlink="">
      <xdr:nvSpPr>
        <xdr:cNvPr id="3" name="AutoShape 1"/>
        <xdr:cNvSpPr>
          <a:spLocks noChangeArrowheads="1"/>
        </xdr:cNvSpPr>
      </xdr:nvSpPr>
      <xdr:spPr bwMode="auto">
        <a:xfrm>
          <a:off x="7381875" y="3314700"/>
          <a:ext cx="2495550" cy="476250"/>
        </a:xfrm>
        <a:prstGeom prst="wedgeRectCallout">
          <a:avLst>
            <a:gd name="adj1" fmla="val -72894"/>
            <a:gd name="adj2" fmla="val -10412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感知器は防火設備と連動するものの数を入力する。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H196"/>
  <sheetViews>
    <sheetView tabSelected="1" view="pageBreakPreview" zoomScaleNormal="100" workbookViewId="0"/>
  </sheetViews>
  <sheetFormatPr defaultRowHeight="13"/>
  <cols>
    <col min="1" max="1" width="0.90625" customWidth="1"/>
    <col min="2" max="2" width="13.7265625" style="127" customWidth="1"/>
    <col min="3" max="3" width="8.6328125" style="127" customWidth="1"/>
    <col min="4" max="5" width="17.6328125" style="127" customWidth="1"/>
    <col min="6" max="6" width="8.6328125" style="127" customWidth="1"/>
    <col min="7" max="7" width="19.08984375" style="361" customWidth="1"/>
    <col min="8" max="8" width="0.90625" style="19" customWidth="1"/>
  </cols>
  <sheetData>
    <row r="1" spans="2:8" ht="15" customHeight="1"/>
    <row r="2" spans="2:8" ht="15" customHeight="1">
      <c r="B2" s="467" t="s">
        <v>538</v>
      </c>
      <c r="C2" s="467"/>
      <c r="D2" s="467"/>
      <c r="E2" s="467"/>
      <c r="F2" s="467"/>
      <c r="G2" s="467"/>
      <c r="H2" s="128"/>
    </row>
    <row r="3" spans="2:8" ht="15" customHeight="1"/>
    <row r="4" spans="2:8" ht="15" customHeight="1">
      <c r="B4" s="468" t="s">
        <v>539</v>
      </c>
      <c r="C4" s="469"/>
      <c r="D4" s="469"/>
      <c r="E4" s="469"/>
      <c r="F4" s="469"/>
      <c r="G4" s="470"/>
      <c r="H4" s="129"/>
    </row>
    <row r="5" spans="2:8" ht="15" customHeight="1">
      <c r="B5" s="130" t="s">
        <v>540</v>
      </c>
      <c r="C5" s="471" t="s">
        <v>768</v>
      </c>
      <c r="D5" s="472"/>
      <c r="E5" s="472"/>
      <c r="F5" s="473"/>
      <c r="G5" s="474" t="s">
        <v>631</v>
      </c>
      <c r="H5" s="129"/>
    </row>
    <row r="6" spans="2:8" ht="15" customHeight="1">
      <c r="B6" s="130" t="s">
        <v>541</v>
      </c>
      <c r="C6" s="477" t="s">
        <v>769</v>
      </c>
      <c r="D6" s="478"/>
      <c r="E6" s="478"/>
      <c r="F6" s="479"/>
      <c r="G6" s="475"/>
      <c r="H6" s="131"/>
    </row>
    <row r="7" spans="2:8" ht="15" customHeight="1">
      <c r="B7" s="130" t="s">
        <v>542</v>
      </c>
      <c r="C7" s="480" t="s">
        <v>779</v>
      </c>
      <c r="D7" s="481"/>
      <c r="E7" s="481"/>
      <c r="F7" s="482"/>
      <c r="G7" s="476"/>
      <c r="H7" s="131"/>
    </row>
    <row r="8" spans="2:8" ht="15" customHeight="1">
      <c r="B8" s="483" t="s">
        <v>543</v>
      </c>
      <c r="C8" s="486" t="s">
        <v>544</v>
      </c>
      <c r="D8" s="487"/>
      <c r="E8" s="487"/>
      <c r="F8" s="488"/>
      <c r="G8" s="195" t="s">
        <v>573</v>
      </c>
      <c r="H8" s="131"/>
    </row>
    <row r="9" spans="2:8" ht="15" customHeight="1">
      <c r="B9" s="484"/>
      <c r="C9" s="489" t="s">
        <v>776</v>
      </c>
      <c r="D9" s="490"/>
      <c r="E9" s="490"/>
      <c r="F9" s="491"/>
      <c r="G9" s="492" t="s">
        <v>574</v>
      </c>
      <c r="H9" s="131"/>
    </row>
    <row r="10" spans="2:8" ht="15" customHeight="1">
      <c r="B10" s="484"/>
      <c r="C10" s="489" t="s">
        <v>559</v>
      </c>
      <c r="D10" s="490"/>
      <c r="E10" s="490"/>
      <c r="F10" s="491"/>
      <c r="G10" s="492"/>
      <c r="H10" s="131"/>
    </row>
    <row r="11" spans="2:8" ht="15" customHeight="1">
      <c r="B11" s="484"/>
      <c r="C11" s="489" t="s">
        <v>566</v>
      </c>
      <c r="D11" s="490"/>
      <c r="E11" s="490"/>
      <c r="F11" s="491"/>
      <c r="G11" s="196"/>
      <c r="H11" s="131"/>
    </row>
    <row r="12" spans="2:8" ht="15" customHeight="1">
      <c r="B12" s="484"/>
      <c r="C12" s="489" t="s">
        <v>684</v>
      </c>
      <c r="D12" s="490"/>
      <c r="E12" s="490"/>
      <c r="F12" s="491"/>
      <c r="G12" s="196"/>
      <c r="H12" s="131"/>
    </row>
    <row r="13" spans="2:8" ht="15" customHeight="1">
      <c r="B13" s="484"/>
      <c r="C13" s="489" t="s">
        <v>685</v>
      </c>
      <c r="D13" s="490"/>
      <c r="E13" s="490"/>
      <c r="F13" s="491"/>
      <c r="G13" s="196"/>
      <c r="H13" s="131"/>
    </row>
    <row r="14" spans="2:8" ht="15" customHeight="1">
      <c r="B14" s="484"/>
      <c r="C14" s="489" t="s">
        <v>649</v>
      </c>
      <c r="D14" s="490"/>
      <c r="E14" s="490"/>
      <c r="F14" s="491"/>
      <c r="G14" s="196"/>
      <c r="H14" s="131"/>
    </row>
    <row r="15" spans="2:8" ht="15" customHeight="1">
      <c r="B15" s="485"/>
      <c r="C15" s="493" t="s">
        <v>48</v>
      </c>
      <c r="D15" s="494"/>
      <c r="E15" s="494"/>
      <c r="F15" s="495"/>
      <c r="G15" s="196" t="s">
        <v>545</v>
      </c>
      <c r="H15" s="131"/>
    </row>
    <row r="16" spans="2:8" ht="15" customHeight="1">
      <c r="B16" s="501" t="s">
        <v>546</v>
      </c>
      <c r="C16" s="496" t="s">
        <v>547</v>
      </c>
      <c r="D16" s="497"/>
      <c r="E16" s="497"/>
      <c r="F16" s="498"/>
      <c r="G16" s="348"/>
      <c r="H16" s="131"/>
    </row>
    <row r="17" spans="2:8" ht="15" customHeight="1">
      <c r="B17" s="502"/>
      <c r="C17" s="191" t="s">
        <v>49</v>
      </c>
      <c r="D17" s="499" t="s">
        <v>548</v>
      </c>
      <c r="E17" s="499"/>
      <c r="F17" s="500"/>
      <c r="G17" s="194"/>
      <c r="H17" s="131"/>
    </row>
    <row r="18" spans="2:8" ht="15" customHeight="1">
      <c r="B18" s="502"/>
      <c r="C18" s="191" t="s">
        <v>49</v>
      </c>
      <c r="D18" s="499" t="s">
        <v>549</v>
      </c>
      <c r="E18" s="499"/>
      <c r="F18" s="500"/>
      <c r="G18" s="194"/>
      <c r="H18" s="131"/>
    </row>
    <row r="19" spans="2:8" ht="15" customHeight="1">
      <c r="B19" s="502"/>
      <c r="C19" s="191" t="s">
        <v>49</v>
      </c>
      <c r="D19" s="499" t="s">
        <v>565</v>
      </c>
      <c r="E19" s="499"/>
      <c r="F19" s="500"/>
      <c r="G19" s="194"/>
      <c r="H19" s="131"/>
    </row>
    <row r="20" spans="2:8" ht="15" customHeight="1">
      <c r="B20" s="503"/>
      <c r="C20" s="192" t="s">
        <v>49</v>
      </c>
      <c r="D20" s="508"/>
      <c r="E20" s="508"/>
      <c r="F20" s="509"/>
      <c r="G20" s="194"/>
      <c r="H20" s="131"/>
    </row>
    <row r="21" spans="2:8" ht="15" customHeight="1">
      <c r="B21" s="501" t="s">
        <v>567</v>
      </c>
      <c r="C21" s="218" t="s">
        <v>709</v>
      </c>
      <c r="D21" s="211"/>
      <c r="E21" s="211"/>
      <c r="F21" s="212"/>
      <c r="G21" s="348"/>
      <c r="H21" s="131"/>
    </row>
    <row r="22" spans="2:8" ht="15" customHeight="1">
      <c r="B22" s="502"/>
      <c r="C22" s="129" t="s">
        <v>568</v>
      </c>
      <c r="D22" s="213"/>
      <c r="E22" s="213"/>
      <c r="F22" s="214"/>
      <c r="G22" s="347"/>
      <c r="H22" s="131"/>
    </row>
    <row r="23" spans="2:8" ht="15" customHeight="1">
      <c r="B23" s="502"/>
      <c r="C23" s="129" t="s">
        <v>770</v>
      </c>
      <c r="D23" s="213"/>
      <c r="E23" s="213"/>
      <c r="F23" s="214"/>
      <c r="G23" s="194"/>
      <c r="H23" s="132"/>
    </row>
    <row r="24" spans="2:8" ht="15" customHeight="1">
      <c r="B24" s="502"/>
      <c r="C24" s="129" t="s">
        <v>710</v>
      </c>
      <c r="D24" s="213"/>
      <c r="E24" s="213"/>
      <c r="F24" s="214"/>
      <c r="G24" s="194"/>
      <c r="H24" s="132"/>
    </row>
    <row r="25" spans="2:8" ht="15" customHeight="1">
      <c r="B25" s="502"/>
      <c r="C25" s="129" t="s">
        <v>771</v>
      </c>
      <c r="D25" s="213"/>
      <c r="E25" s="213"/>
      <c r="F25" s="214"/>
      <c r="G25" s="194"/>
      <c r="H25" s="132"/>
    </row>
    <row r="26" spans="2:8" ht="15" customHeight="1">
      <c r="B26" s="502"/>
      <c r="C26" s="129" t="s">
        <v>712</v>
      </c>
      <c r="D26" s="213"/>
      <c r="E26" s="213"/>
      <c r="F26" s="214"/>
      <c r="G26" s="194"/>
      <c r="H26" s="132"/>
    </row>
    <row r="27" spans="2:8" ht="15" customHeight="1">
      <c r="B27" s="503"/>
      <c r="C27" s="219" t="s">
        <v>711</v>
      </c>
      <c r="D27" s="215"/>
      <c r="E27" s="215"/>
      <c r="F27" s="216"/>
      <c r="G27" s="217"/>
      <c r="H27" s="132"/>
    </row>
    <row r="28" spans="2:8" ht="15" customHeight="1">
      <c r="B28" s="481"/>
      <c r="C28" s="481"/>
      <c r="D28" s="481"/>
      <c r="E28" s="481"/>
      <c r="F28" s="481"/>
      <c r="G28" s="482"/>
      <c r="H28" s="132"/>
    </row>
    <row r="29" spans="2:8" ht="15" customHeight="1">
      <c r="B29" s="468" t="s">
        <v>550</v>
      </c>
      <c r="C29" s="469"/>
      <c r="D29" s="469"/>
      <c r="E29" s="469"/>
      <c r="F29" s="469"/>
      <c r="G29" s="470"/>
      <c r="H29" s="132"/>
    </row>
    <row r="30" spans="2:8" ht="15" customHeight="1">
      <c r="B30" s="483" t="s">
        <v>551</v>
      </c>
      <c r="C30" s="496" t="s">
        <v>562</v>
      </c>
      <c r="D30" s="497"/>
      <c r="E30" s="497"/>
      <c r="F30" s="498"/>
      <c r="G30" s="199" t="s">
        <v>552</v>
      </c>
      <c r="H30" s="131"/>
    </row>
    <row r="31" spans="2:8" ht="15" customHeight="1">
      <c r="B31" s="484"/>
      <c r="C31" s="504" t="s">
        <v>560</v>
      </c>
      <c r="D31" s="499"/>
      <c r="E31" s="499"/>
      <c r="F31" s="500"/>
      <c r="G31" s="200" t="s">
        <v>553</v>
      </c>
      <c r="H31" s="131"/>
    </row>
    <row r="32" spans="2:8" ht="15" customHeight="1">
      <c r="B32" s="485"/>
      <c r="C32" s="505"/>
      <c r="D32" s="506"/>
      <c r="E32" s="506"/>
      <c r="F32" s="507"/>
      <c r="G32" s="346"/>
      <c r="H32" s="131"/>
    </row>
    <row r="33" spans="2:8" ht="15" customHeight="1">
      <c r="B33" s="483" t="s">
        <v>554</v>
      </c>
      <c r="C33" s="496" t="s">
        <v>704</v>
      </c>
      <c r="D33" s="497"/>
      <c r="E33" s="497"/>
      <c r="F33" s="498"/>
      <c r="G33" s="195" t="s">
        <v>575</v>
      </c>
      <c r="H33" s="131"/>
    </row>
    <row r="34" spans="2:8" ht="15" customHeight="1">
      <c r="B34" s="484"/>
      <c r="C34" s="510" t="s">
        <v>702</v>
      </c>
      <c r="D34" s="511"/>
      <c r="E34" s="511"/>
      <c r="F34" s="512"/>
      <c r="G34" s="347"/>
      <c r="H34" s="131"/>
    </row>
    <row r="35" spans="2:8" ht="15" customHeight="1">
      <c r="B35" s="484"/>
      <c r="C35" s="504" t="s">
        <v>185</v>
      </c>
      <c r="D35" s="499"/>
      <c r="E35" s="499"/>
      <c r="F35" s="500"/>
      <c r="G35" s="347"/>
      <c r="H35" s="131"/>
    </row>
    <row r="36" spans="2:8" ht="15" customHeight="1">
      <c r="B36" s="484"/>
      <c r="C36" s="504" t="s">
        <v>556</v>
      </c>
      <c r="D36" s="499"/>
      <c r="E36" s="499"/>
      <c r="F36" s="500"/>
      <c r="G36" s="347"/>
      <c r="H36" s="131"/>
    </row>
    <row r="37" spans="2:8" ht="15" customHeight="1">
      <c r="B37" s="484"/>
      <c r="C37" s="504" t="s">
        <v>186</v>
      </c>
      <c r="D37" s="499"/>
      <c r="E37" s="499"/>
      <c r="F37" s="500"/>
      <c r="G37" s="347"/>
      <c r="H37" s="131"/>
    </row>
    <row r="38" spans="2:8" ht="15" customHeight="1">
      <c r="B38" s="484"/>
      <c r="C38" s="504" t="s">
        <v>829</v>
      </c>
      <c r="D38" s="499"/>
      <c r="E38" s="499"/>
      <c r="F38" s="500"/>
      <c r="G38" s="347"/>
      <c r="H38" s="131"/>
    </row>
    <row r="39" spans="2:8" ht="15" customHeight="1">
      <c r="B39" s="484"/>
      <c r="C39" s="510" t="s">
        <v>702</v>
      </c>
      <c r="D39" s="511"/>
      <c r="E39" s="511"/>
      <c r="F39" s="512"/>
      <c r="G39" s="347"/>
      <c r="H39" s="131"/>
    </row>
    <row r="40" spans="2:8" ht="15" customHeight="1">
      <c r="B40" s="484"/>
      <c r="C40" s="504" t="s">
        <v>190</v>
      </c>
      <c r="D40" s="499"/>
      <c r="E40" s="499"/>
      <c r="F40" s="500"/>
      <c r="G40" s="347"/>
      <c r="H40" s="131"/>
    </row>
    <row r="41" spans="2:8" ht="15" customHeight="1">
      <c r="B41" s="484"/>
      <c r="C41" s="504" t="s">
        <v>556</v>
      </c>
      <c r="D41" s="499"/>
      <c r="E41" s="499"/>
      <c r="F41" s="500"/>
      <c r="G41" s="347"/>
      <c r="H41" s="131"/>
    </row>
    <row r="42" spans="2:8" ht="15" customHeight="1">
      <c r="B42" s="484"/>
      <c r="C42" s="504" t="s">
        <v>186</v>
      </c>
      <c r="D42" s="499"/>
      <c r="E42" s="499"/>
      <c r="F42" s="500"/>
      <c r="G42" s="347"/>
      <c r="H42" s="131"/>
    </row>
    <row r="43" spans="2:8" ht="15" customHeight="1">
      <c r="B43" s="484"/>
      <c r="C43" s="504" t="s">
        <v>703</v>
      </c>
      <c r="D43" s="499"/>
      <c r="E43" s="499"/>
      <c r="F43" s="500"/>
      <c r="G43" s="347"/>
      <c r="H43" s="131"/>
    </row>
    <row r="44" spans="2:8" ht="15" customHeight="1">
      <c r="B44" s="484"/>
      <c r="C44" s="510" t="s">
        <v>772</v>
      </c>
      <c r="D44" s="511"/>
      <c r="E44" s="511"/>
      <c r="F44" s="512"/>
      <c r="G44" s="347"/>
      <c r="H44" s="131"/>
    </row>
    <row r="45" spans="2:8" ht="15" customHeight="1">
      <c r="B45" s="484"/>
      <c r="C45" s="510" t="s">
        <v>696</v>
      </c>
      <c r="D45" s="511"/>
      <c r="E45" s="511"/>
      <c r="F45" s="512"/>
      <c r="G45" s="347"/>
      <c r="H45" s="131"/>
    </row>
    <row r="46" spans="2:8" ht="15" customHeight="1">
      <c r="B46" s="485"/>
      <c r="C46" s="505"/>
      <c r="D46" s="506"/>
      <c r="E46" s="506"/>
      <c r="F46" s="507"/>
      <c r="G46" s="198"/>
      <c r="H46" s="131"/>
    </row>
    <row r="47" spans="2:8" ht="15" customHeight="1">
      <c r="B47" s="483" t="s">
        <v>713</v>
      </c>
      <c r="C47" s="496" t="s">
        <v>557</v>
      </c>
      <c r="D47" s="497"/>
      <c r="E47" s="497"/>
      <c r="F47" s="498"/>
      <c r="G47" s="195" t="s">
        <v>576</v>
      </c>
      <c r="H47" s="133"/>
    </row>
    <row r="48" spans="2:8" ht="15" customHeight="1">
      <c r="B48" s="484"/>
      <c r="C48" s="489" t="s">
        <v>558</v>
      </c>
      <c r="D48" s="490"/>
      <c r="E48" s="490"/>
      <c r="F48" s="491"/>
      <c r="G48" s="196" t="s">
        <v>577</v>
      </c>
    </row>
    <row r="49" spans="2:7" ht="15" customHeight="1">
      <c r="B49" s="484"/>
      <c r="C49" s="489" t="s">
        <v>0</v>
      </c>
      <c r="D49" s="490"/>
      <c r="E49" s="490"/>
      <c r="F49" s="491"/>
      <c r="G49" s="513" t="s">
        <v>578</v>
      </c>
    </row>
    <row r="50" spans="2:7" ht="15" customHeight="1">
      <c r="B50" s="484"/>
      <c r="C50" s="504" t="s">
        <v>1</v>
      </c>
      <c r="D50" s="499"/>
      <c r="E50" s="499"/>
      <c r="F50" s="500"/>
      <c r="G50" s="513"/>
    </row>
    <row r="51" spans="2:7" ht="15" customHeight="1">
      <c r="B51" s="484"/>
      <c r="C51" s="504" t="s">
        <v>2</v>
      </c>
      <c r="D51" s="499"/>
      <c r="E51" s="499"/>
      <c r="F51" s="500"/>
      <c r="G51" s="347"/>
    </row>
    <row r="52" spans="2:7" ht="15" customHeight="1">
      <c r="B52" s="484"/>
      <c r="C52" s="504" t="s">
        <v>3</v>
      </c>
      <c r="D52" s="499"/>
      <c r="E52" s="499"/>
      <c r="F52" s="500"/>
      <c r="G52" s="345"/>
    </row>
    <row r="53" spans="2:7" ht="15" customHeight="1">
      <c r="B53" s="484"/>
      <c r="C53" s="489" t="s">
        <v>773</v>
      </c>
      <c r="D53" s="490"/>
      <c r="E53" s="490"/>
      <c r="F53" s="491"/>
      <c r="G53" s="345"/>
    </row>
    <row r="54" spans="2:7" ht="15" customHeight="1">
      <c r="B54" s="484"/>
      <c r="C54" s="489" t="s">
        <v>774</v>
      </c>
      <c r="D54" s="490"/>
      <c r="E54" s="490"/>
      <c r="F54" s="491"/>
      <c r="G54" s="345"/>
    </row>
    <row r="55" spans="2:7" ht="15" customHeight="1">
      <c r="B55" s="484"/>
      <c r="C55" s="489" t="s">
        <v>70</v>
      </c>
      <c r="D55" s="490"/>
      <c r="E55" s="490"/>
      <c r="F55" s="491"/>
      <c r="G55" s="201"/>
    </row>
    <row r="56" spans="2:7" ht="15" customHeight="1">
      <c r="B56" s="484"/>
      <c r="C56" s="489" t="s">
        <v>71</v>
      </c>
      <c r="D56" s="490"/>
      <c r="E56" s="490"/>
      <c r="F56" s="491"/>
      <c r="G56" s="194"/>
    </row>
    <row r="57" spans="2:7" ht="15" customHeight="1">
      <c r="B57" s="484"/>
      <c r="C57" s="489" t="s">
        <v>697</v>
      </c>
      <c r="D57" s="490"/>
      <c r="E57" s="490"/>
      <c r="F57" s="491"/>
      <c r="G57" s="194"/>
    </row>
    <row r="58" spans="2:7" ht="15" customHeight="1">
      <c r="B58" s="484"/>
      <c r="C58" s="489"/>
      <c r="D58" s="490"/>
      <c r="E58" s="490"/>
      <c r="F58" s="491"/>
      <c r="G58" s="194"/>
    </row>
    <row r="59" spans="2:7" ht="15" customHeight="1">
      <c r="B59" s="484"/>
      <c r="C59" s="510" t="s">
        <v>698</v>
      </c>
      <c r="D59" s="511"/>
      <c r="E59" s="511"/>
      <c r="F59" s="512"/>
      <c r="G59" s="345" t="s">
        <v>579</v>
      </c>
    </row>
    <row r="60" spans="2:7" ht="15" customHeight="1">
      <c r="B60" s="484"/>
      <c r="C60" s="489" t="s">
        <v>699</v>
      </c>
      <c r="D60" s="490"/>
      <c r="E60" s="490"/>
      <c r="F60" s="491"/>
      <c r="G60" s="347"/>
    </row>
    <row r="61" spans="2:7" ht="15" customHeight="1">
      <c r="B61" s="484"/>
      <c r="C61" s="489" t="s">
        <v>700</v>
      </c>
      <c r="D61" s="490"/>
      <c r="E61" s="490"/>
      <c r="F61" s="491"/>
      <c r="G61" s="347"/>
    </row>
    <row r="62" spans="2:7" ht="15" customHeight="1">
      <c r="B62" s="484"/>
      <c r="C62" s="489" t="s">
        <v>701</v>
      </c>
      <c r="D62" s="490"/>
      <c r="E62" s="490"/>
      <c r="F62" s="491"/>
      <c r="G62" s="347"/>
    </row>
    <row r="63" spans="2:7" ht="15" customHeight="1">
      <c r="B63" s="484"/>
      <c r="C63" s="510" t="s">
        <v>4</v>
      </c>
      <c r="D63" s="511"/>
      <c r="E63" s="511"/>
      <c r="F63" s="512"/>
      <c r="G63" s="347"/>
    </row>
    <row r="64" spans="2:7" ht="15" customHeight="1">
      <c r="B64" s="485"/>
      <c r="C64" s="514" t="s">
        <v>5</v>
      </c>
      <c r="D64" s="515"/>
      <c r="E64" s="515"/>
      <c r="F64" s="516"/>
      <c r="G64" s="198"/>
    </row>
    <row r="65" spans="2:7" ht="15" customHeight="1">
      <c r="B65" s="501" t="s">
        <v>714</v>
      </c>
      <c r="C65" s="496" t="s">
        <v>6</v>
      </c>
      <c r="D65" s="497"/>
      <c r="E65" s="497"/>
      <c r="F65" s="498"/>
      <c r="G65" s="195" t="s">
        <v>580</v>
      </c>
    </row>
    <row r="66" spans="2:7" ht="15" customHeight="1">
      <c r="B66" s="502"/>
      <c r="C66" s="489" t="s">
        <v>705</v>
      </c>
      <c r="D66" s="490"/>
      <c r="E66" s="490"/>
      <c r="F66" s="491"/>
      <c r="G66" s="196"/>
    </row>
    <row r="67" spans="2:7" ht="15" customHeight="1">
      <c r="B67" s="502"/>
      <c r="C67" s="489" t="s">
        <v>706</v>
      </c>
      <c r="D67" s="490"/>
      <c r="E67" s="490"/>
      <c r="F67" s="491"/>
      <c r="G67" s="196"/>
    </row>
    <row r="68" spans="2:7" ht="15" customHeight="1">
      <c r="B68" s="502"/>
      <c r="C68" s="510" t="s">
        <v>707</v>
      </c>
      <c r="D68" s="511"/>
      <c r="E68" s="511"/>
      <c r="F68" s="512"/>
      <c r="G68" s="196"/>
    </row>
    <row r="69" spans="2:7" ht="15" customHeight="1">
      <c r="B69" s="502"/>
      <c r="C69" s="489" t="s">
        <v>708</v>
      </c>
      <c r="D69" s="490"/>
      <c r="E69" s="490"/>
      <c r="F69" s="491"/>
      <c r="G69" s="204"/>
    </row>
    <row r="70" spans="2:7" ht="15" customHeight="1">
      <c r="B70" s="502"/>
      <c r="C70" s="504" t="s">
        <v>7</v>
      </c>
      <c r="D70" s="499"/>
      <c r="E70" s="499"/>
      <c r="F70" s="500"/>
      <c r="G70" s="345" t="s">
        <v>581</v>
      </c>
    </row>
    <row r="71" spans="2:7" ht="15" customHeight="1">
      <c r="B71" s="502"/>
      <c r="C71" s="510" t="s">
        <v>8</v>
      </c>
      <c r="D71" s="511"/>
      <c r="E71" s="511"/>
      <c r="F71" s="512"/>
      <c r="G71" s="196" t="s">
        <v>582</v>
      </c>
    </row>
    <row r="72" spans="2:7" ht="15" customHeight="1">
      <c r="B72" s="502"/>
      <c r="C72" s="510" t="s">
        <v>9</v>
      </c>
      <c r="D72" s="511"/>
      <c r="E72" s="511"/>
      <c r="F72" s="512"/>
      <c r="G72" s="196"/>
    </row>
    <row r="73" spans="2:7" ht="15" customHeight="1">
      <c r="B73" s="502"/>
      <c r="C73" s="504" t="s">
        <v>727</v>
      </c>
      <c r="D73" s="499"/>
      <c r="E73" s="499"/>
      <c r="F73" s="500"/>
      <c r="G73" s="347"/>
    </row>
    <row r="74" spans="2:7" ht="15" customHeight="1">
      <c r="B74" s="502"/>
      <c r="C74" s="504" t="s">
        <v>10</v>
      </c>
      <c r="D74" s="499"/>
      <c r="E74" s="499"/>
      <c r="F74" s="500"/>
      <c r="G74" s="347"/>
    </row>
    <row r="75" spans="2:7" ht="15" customHeight="1">
      <c r="B75" s="502"/>
      <c r="C75" s="504" t="s">
        <v>11</v>
      </c>
      <c r="D75" s="499"/>
      <c r="E75" s="499"/>
      <c r="F75" s="500"/>
      <c r="G75" s="347"/>
    </row>
    <row r="76" spans="2:7" ht="15" customHeight="1">
      <c r="B76" s="502"/>
      <c r="C76" s="504" t="s">
        <v>728</v>
      </c>
      <c r="D76" s="499"/>
      <c r="E76" s="499"/>
      <c r="F76" s="500"/>
      <c r="G76" s="347"/>
    </row>
    <row r="77" spans="2:7" ht="15" customHeight="1">
      <c r="B77" s="502"/>
      <c r="C77" s="504" t="s">
        <v>729</v>
      </c>
      <c r="D77" s="499"/>
      <c r="E77" s="499"/>
      <c r="F77" s="500"/>
      <c r="G77" s="345"/>
    </row>
    <row r="78" spans="2:7" ht="15" customHeight="1">
      <c r="B78" s="502"/>
      <c r="C78" s="504" t="s">
        <v>722</v>
      </c>
      <c r="D78" s="499"/>
      <c r="E78" s="499"/>
      <c r="F78" s="500"/>
      <c r="G78" s="347"/>
    </row>
    <row r="79" spans="2:7" ht="15" customHeight="1">
      <c r="B79" s="502"/>
      <c r="C79" s="504" t="s">
        <v>723</v>
      </c>
      <c r="D79" s="499"/>
      <c r="E79" s="499"/>
      <c r="F79" s="500"/>
      <c r="G79" s="347"/>
    </row>
    <row r="80" spans="2:7" ht="15" customHeight="1">
      <c r="B80" s="502"/>
      <c r="C80" s="504" t="s">
        <v>724</v>
      </c>
      <c r="D80" s="499"/>
      <c r="E80" s="499"/>
      <c r="F80" s="500"/>
      <c r="G80" s="347"/>
    </row>
    <row r="81" spans="2:7" ht="15" customHeight="1">
      <c r="B81" s="502"/>
      <c r="C81" s="504" t="s">
        <v>725</v>
      </c>
      <c r="D81" s="499"/>
      <c r="E81" s="499"/>
      <c r="F81" s="500"/>
      <c r="G81" s="347"/>
    </row>
    <row r="82" spans="2:7" ht="15" customHeight="1">
      <c r="B82" s="502"/>
      <c r="C82" s="504" t="s">
        <v>726</v>
      </c>
      <c r="D82" s="499"/>
      <c r="E82" s="499"/>
      <c r="F82" s="500"/>
      <c r="G82" s="347"/>
    </row>
    <row r="83" spans="2:7" ht="15" customHeight="1">
      <c r="B83" s="502"/>
      <c r="C83" s="504"/>
      <c r="D83" s="499"/>
      <c r="E83" s="499"/>
      <c r="F83" s="500"/>
      <c r="G83" s="347"/>
    </row>
    <row r="84" spans="2:7" ht="15" customHeight="1">
      <c r="B84" s="502"/>
      <c r="C84" s="504" t="s">
        <v>12</v>
      </c>
      <c r="D84" s="499"/>
      <c r="E84" s="499"/>
      <c r="F84" s="500"/>
      <c r="G84" s="196" t="s">
        <v>583</v>
      </c>
    </row>
    <row r="85" spans="2:7" ht="15" customHeight="1">
      <c r="B85" s="502"/>
      <c r="C85" s="504" t="s">
        <v>13</v>
      </c>
      <c r="D85" s="499"/>
      <c r="E85" s="499"/>
      <c r="F85" s="500"/>
      <c r="G85" s="347"/>
    </row>
    <row r="86" spans="2:7" ht="15" customHeight="1">
      <c r="B86" s="503"/>
      <c r="C86" s="505"/>
      <c r="D86" s="506"/>
      <c r="E86" s="506"/>
      <c r="F86" s="507"/>
      <c r="G86" s="198"/>
    </row>
    <row r="87" spans="2:7" ht="15" customHeight="1">
      <c r="B87" s="483" t="s">
        <v>715</v>
      </c>
      <c r="C87" s="496" t="s">
        <v>14</v>
      </c>
      <c r="D87" s="497"/>
      <c r="E87" s="497"/>
      <c r="F87" s="498"/>
      <c r="G87" s="195" t="s">
        <v>584</v>
      </c>
    </row>
    <row r="88" spans="2:7" ht="15" customHeight="1">
      <c r="B88" s="484"/>
      <c r="C88" s="504" t="s">
        <v>15</v>
      </c>
      <c r="D88" s="499"/>
      <c r="E88" s="499"/>
      <c r="F88" s="500"/>
      <c r="G88" s="196" t="s">
        <v>585</v>
      </c>
    </row>
    <row r="89" spans="2:7" ht="15" customHeight="1">
      <c r="B89" s="484"/>
      <c r="C89" s="504" t="s">
        <v>16</v>
      </c>
      <c r="D89" s="499"/>
      <c r="E89" s="499"/>
      <c r="F89" s="500"/>
      <c r="G89" s="492" t="s">
        <v>586</v>
      </c>
    </row>
    <row r="90" spans="2:7" ht="15" customHeight="1">
      <c r="B90" s="484"/>
      <c r="C90" s="504" t="s">
        <v>17</v>
      </c>
      <c r="D90" s="499"/>
      <c r="E90" s="499" t="s">
        <v>18</v>
      </c>
      <c r="F90" s="500"/>
      <c r="G90" s="492"/>
    </row>
    <row r="91" spans="2:7" ht="15" customHeight="1">
      <c r="B91" s="484"/>
      <c r="C91" s="504" t="s">
        <v>19</v>
      </c>
      <c r="D91" s="499"/>
      <c r="E91" s="499" t="s">
        <v>50</v>
      </c>
      <c r="F91" s="500"/>
      <c r="G91" s="492" t="s">
        <v>587</v>
      </c>
    </row>
    <row r="92" spans="2:7" ht="15" customHeight="1">
      <c r="B92" s="484"/>
      <c r="C92" s="504"/>
      <c r="D92" s="499"/>
      <c r="E92" s="499"/>
      <c r="F92" s="500"/>
      <c r="G92" s="492"/>
    </row>
    <row r="93" spans="2:7" ht="15" customHeight="1">
      <c r="B93" s="484"/>
      <c r="C93" s="504" t="s">
        <v>20</v>
      </c>
      <c r="D93" s="499"/>
      <c r="E93" s="499"/>
      <c r="F93" s="500"/>
      <c r="G93" s="196" t="s">
        <v>588</v>
      </c>
    </row>
    <row r="94" spans="2:7" ht="15" customHeight="1">
      <c r="B94" s="484"/>
      <c r="C94" s="504" t="s">
        <v>570</v>
      </c>
      <c r="D94" s="499"/>
      <c r="E94" s="499"/>
      <c r="F94" s="500"/>
      <c r="G94" s="196" t="s">
        <v>589</v>
      </c>
    </row>
    <row r="95" spans="2:7" ht="15" customHeight="1">
      <c r="B95" s="484"/>
      <c r="C95" s="504" t="s">
        <v>571</v>
      </c>
      <c r="D95" s="499"/>
      <c r="E95" s="499"/>
      <c r="F95" s="500"/>
      <c r="G95" s="196" t="s">
        <v>590</v>
      </c>
    </row>
    <row r="96" spans="2:7" ht="15" customHeight="1">
      <c r="B96" s="484"/>
      <c r="C96" s="504" t="s">
        <v>569</v>
      </c>
      <c r="D96" s="499"/>
      <c r="E96" s="499"/>
      <c r="F96" s="500"/>
      <c r="G96" s="196"/>
    </row>
    <row r="97" spans="2:7" ht="15" customHeight="1">
      <c r="B97" s="484"/>
      <c r="C97" s="504"/>
      <c r="D97" s="499"/>
      <c r="E97" s="499"/>
      <c r="F97" s="500"/>
      <c r="G97" s="196"/>
    </row>
    <row r="98" spans="2:7" ht="15" customHeight="1">
      <c r="B98" s="484"/>
      <c r="C98" s="504" t="s">
        <v>21</v>
      </c>
      <c r="D98" s="499"/>
      <c r="E98" s="499"/>
      <c r="F98" s="500"/>
      <c r="G98" s="196" t="s">
        <v>591</v>
      </c>
    </row>
    <row r="99" spans="2:7" ht="15" customHeight="1">
      <c r="B99" s="484"/>
      <c r="C99" s="489" t="s">
        <v>22</v>
      </c>
      <c r="D99" s="490"/>
      <c r="E99" s="490"/>
      <c r="F99" s="491"/>
      <c r="G99" s="197"/>
    </row>
    <row r="100" spans="2:7" ht="15" customHeight="1">
      <c r="B100" s="484"/>
      <c r="C100" s="489" t="s">
        <v>23</v>
      </c>
      <c r="D100" s="490"/>
      <c r="E100" s="490"/>
      <c r="F100" s="491"/>
      <c r="G100" s="197"/>
    </row>
    <row r="101" spans="2:7" ht="15" customHeight="1">
      <c r="B101" s="484"/>
      <c r="C101" s="517" t="s">
        <v>24</v>
      </c>
      <c r="D101" s="518"/>
      <c r="E101" s="518"/>
      <c r="F101" s="519"/>
      <c r="G101" s="197"/>
    </row>
    <row r="102" spans="2:7" ht="15" customHeight="1">
      <c r="B102" s="485"/>
      <c r="C102" s="520"/>
      <c r="D102" s="521"/>
      <c r="E102" s="521"/>
      <c r="F102" s="522"/>
      <c r="G102" s="202"/>
    </row>
    <row r="103" spans="2:7" ht="15" customHeight="1">
      <c r="B103" s="483" t="s">
        <v>716</v>
      </c>
      <c r="C103" s="496" t="s">
        <v>25</v>
      </c>
      <c r="D103" s="497"/>
      <c r="E103" s="497"/>
      <c r="F103" s="498"/>
      <c r="G103" s="523" t="s">
        <v>592</v>
      </c>
    </row>
    <row r="104" spans="2:7" ht="15" customHeight="1">
      <c r="B104" s="484"/>
      <c r="C104" s="489" t="s">
        <v>775</v>
      </c>
      <c r="D104" s="490"/>
      <c r="E104" s="490"/>
      <c r="F104" s="491"/>
      <c r="G104" s="492"/>
    </row>
    <row r="105" spans="2:7" ht="15" customHeight="1">
      <c r="B105" s="484"/>
      <c r="C105" s="489" t="s">
        <v>730</v>
      </c>
      <c r="D105" s="490"/>
      <c r="E105" s="490"/>
      <c r="F105" s="491"/>
      <c r="G105" s="347"/>
    </row>
    <row r="106" spans="2:7" ht="15" customHeight="1">
      <c r="B106" s="484"/>
      <c r="C106" s="489" t="s">
        <v>731</v>
      </c>
      <c r="D106" s="490"/>
      <c r="E106" s="490"/>
      <c r="F106" s="491"/>
      <c r="G106" s="347"/>
    </row>
    <row r="107" spans="2:7" ht="15" customHeight="1">
      <c r="B107" s="484"/>
      <c r="C107" s="504" t="s">
        <v>26</v>
      </c>
      <c r="D107" s="499"/>
      <c r="E107" s="499"/>
      <c r="F107" s="500"/>
      <c r="G107" s="347"/>
    </row>
    <row r="108" spans="2:7" ht="15" customHeight="1">
      <c r="B108" s="484"/>
      <c r="C108" s="504" t="s">
        <v>27</v>
      </c>
      <c r="D108" s="499"/>
      <c r="E108" s="499"/>
      <c r="F108" s="500"/>
      <c r="G108" s="347"/>
    </row>
    <row r="109" spans="2:7" ht="15" customHeight="1">
      <c r="B109" s="484"/>
      <c r="C109" s="504" t="s">
        <v>28</v>
      </c>
      <c r="D109" s="499"/>
      <c r="E109" s="499"/>
      <c r="F109" s="500"/>
      <c r="G109" s="347"/>
    </row>
    <row r="110" spans="2:7" ht="15" customHeight="1">
      <c r="B110" s="484"/>
      <c r="C110" s="504" t="s">
        <v>51</v>
      </c>
      <c r="D110" s="499"/>
      <c r="E110" s="499"/>
      <c r="F110" s="500"/>
      <c r="G110" s="347"/>
    </row>
    <row r="111" spans="2:7" ht="15" customHeight="1">
      <c r="B111" s="484"/>
      <c r="C111" s="504"/>
      <c r="D111" s="499"/>
      <c r="E111" s="499"/>
      <c r="F111" s="500"/>
      <c r="G111" s="347"/>
    </row>
    <row r="112" spans="2:7" ht="15" customHeight="1">
      <c r="B112" s="485"/>
      <c r="C112" s="505"/>
      <c r="D112" s="506"/>
      <c r="E112" s="506"/>
      <c r="F112" s="507"/>
      <c r="G112" s="198"/>
    </row>
    <row r="113" spans="2:7" ht="15" customHeight="1">
      <c r="B113" s="483" t="s">
        <v>717</v>
      </c>
      <c r="C113" s="496" t="s">
        <v>29</v>
      </c>
      <c r="D113" s="497"/>
      <c r="E113" s="497"/>
      <c r="F113" s="498"/>
      <c r="G113" s="203" t="s">
        <v>30</v>
      </c>
    </row>
    <row r="114" spans="2:7" ht="15" customHeight="1">
      <c r="B114" s="484"/>
      <c r="C114" s="504" t="s">
        <v>31</v>
      </c>
      <c r="D114" s="499"/>
      <c r="E114" s="499"/>
      <c r="F114" s="500"/>
      <c r="G114" s="196" t="s">
        <v>32</v>
      </c>
    </row>
    <row r="115" spans="2:7" ht="15" customHeight="1">
      <c r="B115" s="484"/>
      <c r="C115" s="504" t="s">
        <v>51</v>
      </c>
      <c r="D115" s="499"/>
      <c r="E115" s="499"/>
      <c r="F115" s="500"/>
      <c r="G115" s="347" t="s">
        <v>721</v>
      </c>
    </row>
    <row r="116" spans="2:7" ht="15" customHeight="1">
      <c r="B116" s="484"/>
      <c r="C116" s="504" t="s">
        <v>33</v>
      </c>
      <c r="D116" s="499"/>
      <c r="E116" s="499"/>
      <c r="F116" s="500"/>
      <c r="G116" s="204" t="s">
        <v>35</v>
      </c>
    </row>
    <row r="117" spans="2:7" ht="15" customHeight="1">
      <c r="B117" s="484"/>
      <c r="C117" s="504" t="s">
        <v>34</v>
      </c>
      <c r="D117" s="499"/>
      <c r="E117" s="499"/>
      <c r="F117" s="500"/>
      <c r="G117" s="204"/>
    </row>
    <row r="118" spans="2:7" ht="15" customHeight="1">
      <c r="B118" s="484"/>
      <c r="C118" s="510" t="s">
        <v>718</v>
      </c>
      <c r="D118" s="511"/>
      <c r="E118" s="511"/>
      <c r="F118" s="512"/>
      <c r="G118" s="204" t="s">
        <v>720</v>
      </c>
    </row>
    <row r="119" spans="2:7" ht="15" customHeight="1">
      <c r="B119" s="484"/>
      <c r="C119" s="510" t="s">
        <v>719</v>
      </c>
      <c r="D119" s="511"/>
      <c r="E119" s="511"/>
      <c r="F119" s="512"/>
      <c r="G119" s="204"/>
    </row>
    <row r="120" spans="2:7" ht="15" customHeight="1">
      <c r="B120" s="485"/>
      <c r="C120" s="514" t="s">
        <v>9</v>
      </c>
      <c r="D120" s="515"/>
      <c r="E120" s="515"/>
      <c r="F120" s="516"/>
      <c r="G120" s="198"/>
    </row>
    <row r="121" spans="2:7" ht="15" customHeight="1">
      <c r="B121" s="483" t="s">
        <v>36</v>
      </c>
      <c r="C121" s="486" t="s">
        <v>37</v>
      </c>
      <c r="D121" s="487"/>
      <c r="E121" s="487"/>
      <c r="F121" s="488"/>
      <c r="G121" s="203" t="s">
        <v>593</v>
      </c>
    </row>
    <row r="122" spans="2:7" ht="15" customHeight="1">
      <c r="B122" s="484"/>
      <c r="C122" s="489" t="s">
        <v>38</v>
      </c>
      <c r="D122" s="490"/>
      <c r="E122" s="490"/>
      <c r="F122" s="491"/>
      <c r="G122" s="204" t="s">
        <v>39</v>
      </c>
    </row>
    <row r="123" spans="2:7" ht="15" customHeight="1">
      <c r="B123" s="484"/>
      <c r="C123" s="489" t="s">
        <v>40</v>
      </c>
      <c r="D123" s="490"/>
      <c r="E123" s="490"/>
      <c r="F123" s="491"/>
      <c r="G123" s="492" t="s">
        <v>69</v>
      </c>
    </row>
    <row r="124" spans="2:7" ht="15" customHeight="1">
      <c r="B124" s="484"/>
      <c r="C124" s="489" t="s">
        <v>41</v>
      </c>
      <c r="D124" s="490"/>
      <c r="E124" s="490"/>
      <c r="F124" s="491"/>
      <c r="G124" s="492"/>
    </row>
    <row r="125" spans="2:7" ht="15" customHeight="1">
      <c r="B125" s="484"/>
      <c r="C125" s="489" t="s">
        <v>42</v>
      </c>
      <c r="D125" s="490"/>
      <c r="E125" s="490"/>
      <c r="F125" s="491"/>
      <c r="G125" s="492" t="s">
        <v>594</v>
      </c>
    </row>
    <row r="126" spans="2:7" ht="15" customHeight="1">
      <c r="B126" s="484"/>
      <c r="C126" s="489" t="s">
        <v>43</v>
      </c>
      <c r="D126" s="490"/>
      <c r="E126" s="490"/>
      <c r="F126" s="491"/>
      <c r="G126" s="492"/>
    </row>
    <row r="127" spans="2:7" ht="15" customHeight="1">
      <c r="B127" s="484"/>
      <c r="C127" s="489" t="s">
        <v>44</v>
      </c>
      <c r="D127" s="490"/>
      <c r="E127" s="490"/>
      <c r="F127" s="491"/>
      <c r="G127" s="347"/>
    </row>
    <row r="128" spans="2:7" ht="15" customHeight="1">
      <c r="B128" s="484"/>
      <c r="C128" s="489" t="s">
        <v>45</v>
      </c>
      <c r="D128" s="490"/>
      <c r="E128" s="490"/>
      <c r="F128" s="491"/>
      <c r="G128" s="347"/>
    </row>
    <row r="129" spans="2:7" ht="15" customHeight="1">
      <c r="B129" s="484"/>
      <c r="C129" s="489" t="s">
        <v>46</v>
      </c>
      <c r="D129" s="490"/>
      <c r="E129" s="490"/>
      <c r="F129" s="491"/>
      <c r="G129" s="347"/>
    </row>
    <row r="130" spans="2:7" ht="15" customHeight="1">
      <c r="B130" s="484"/>
      <c r="C130" s="489" t="s">
        <v>47</v>
      </c>
      <c r="D130" s="490"/>
      <c r="E130" s="490"/>
      <c r="F130" s="491"/>
      <c r="G130" s="347"/>
    </row>
    <row r="131" spans="2:7" ht="13.5" customHeight="1">
      <c r="B131" s="484"/>
      <c r="C131" s="504" t="s">
        <v>52</v>
      </c>
      <c r="D131" s="499"/>
      <c r="E131" s="499"/>
      <c r="F131" s="500"/>
      <c r="G131" s="347"/>
    </row>
    <row r="132" spans="2:7" ht="13.5" customHeight="1">
      <c r="B132" s="485"/>
      <c r="C132" s="505"/>
      <c r="D132" s="506"/>
      <c r="E132" s="506"/>
      <c r="F132" s="507"/>
      <c r="G132" s="198"/>
    </row>
    <row r="133" spans="2:7" ht="13.5" customHeight="1">
      <c r="B133" s="134"/>
      <c r="C133" s="135"/>
      <c r="D133" s="135"/>
      <c r="E133" s="135"/>
      <c r="F133" s="135"/>
      <c r="G133" s="136"/>
    </row>
    <row r="134" spans="2:7" ht="21" customHeight="1">
      <c r="B134" s="134"/>
      <c r="C134" s="135"/>
      <c r="D134" s="135"/>
      <c r="E134" s="135"/>
      <c r="F134" s="135"/>
      <c r="G134" s="136"/>
    </row>
    <row r="135" spans="2:7" ht="13.5" customHeight="1">
      <c r="B135" s="134"/>
      <c r="C135" s="135"/>
      <c r="D135" s="135"/>
      <c r="E135" s="135"/>
      <c r="F135" s="135"/>
      <c r="G135" s="136"/>
    </row>
    <row r="136" spans="2:7" ht="13.5" customHeight="1">
      <c r="B136" s="134"/>
      <c r="C136" s="135"/>
      <c r="D136" s="135"/>
      <c r="E136" s="135"/>
      <c r="F136" s="135"/>
      <c r="G136" s="136"/>
    </row>
    <row r="137" spans="2:7" ht="13.5" customHeight="1">
      <c r="B137" s="134"/>
      <c r="C137" s="135"/>
      <c r="D137" s="135"/>
      <c r="E137" s="135"/>
      <c r="F137" s="135"/>
      <c r="G137" s="136"/>
    </row>
    <row r="138" spans="2:7" ht="13.5" customHeight="1">
      <c r="B138" s="134"/>
      <c r="C138" s="135"/>
      <c r="D138" s="135"/>
      <c r="E138" s="135"/>
      <c r="F138" s="135"/>
      <c r="G138" s="136"/>
    </row>
    <row r="139" spans="2:7" ht="13.5" customHeight="1">
      <c r="B139" s="134"/>
      <c r="C139" s="135"/>
      <c r="D139" s="135"/>
      <c r="E139" s="135"/>
      <c r="F139" s="135"/>
      <c r="G139" s="136"/>
    </row>
    <row r="140" spans="2:7" ht="13.5" customHeight="1">
      <c r="B140" s="134"/>
      <c r="C140" s="135"/>
      <c r="D140" s="135"/>
      <c r="E140" s="135"/>
      <c r="F140" s="135"/>
      <c r="G140" s="136"/>
    </row>
    <row r="141" spans="2:7" ht="13.5" customHeight="1">
      <c r="B141" s="134"/>
      <c r="C141" s="135"/>
      <c r="D141" s="135"/>
      <c r="E141" s="135"/>
      <c r="F141" s="135"/>
      <c r="G141" s="136"/>
    </row>
    <row r="142" spans="2:7" ht="13.5" customHeight="1">
      <c r="B142" s="134"/>
      <c r="C142" s="135"/>
      <c r="D142" s="135"/>
      <c r="E142" s="135"/>
      <c r="F142" s="135"/>
      <c r="G142" s="136"/>
    </row>
    <row r="143" spans="2:7" ht="13.5" customHeight="1">
      <c r="B143" s="134"/>
      <c r="C143" s="135"/>
      <c r="D143" s="135"/>
      <c r="E143" s="135"/>
      <c r="F143" s="135"/>
      <c r="G143" s="136"/>
    </row>
    <row r="144" spans="2:7" ht="13.5" customHeight="1">
      <c r="B144" s="134"/>
      <c r="C144" s="134"/>
      <c r="D144" s="134"/>
      <c r="E144" s="134"/>
      <c r="F144" s="134"/>
      <c r="G144" s="136"/>
    </row>
    <row r="145" spans="2:7" ht="13.5" customHeight="1">
      <c r="B145" s="134"/>
      <c r="C145" s="134"/>
      <c r="D145" s="134"/>
      <c r="E145" s="134"/>
      <c r="F145" s="134"/>
      <c r="G145" s="136"/>
    </row>
    <row r="146" spans="2:7" ht="13.5" customHeight="1">
      <c r="B146" s="134"/>
      <c r="C146" s="134"/>
      <c r="D146" s="134"/>
      <c r="E146" s="134"/>
      <c r="F146" s="134"/>
      <c r="G146" s="136"/>
    </row>
    <row r="147" spans="2:7" ht="13.5" customHeight="1">
      <c r="B147" s="134"/>
      <c r="C147" s="134"/>
      <c r="D147" s="134"/>
      <c r="E147" s="134"/>
      <c r="F147" s="134"/>
      <c r="G147" s="136"/>
    </row>
    <row r="148" spans="2:7">
      <c r="B148" s="134"/>
      <c r="C148" s="134"/>
      <c r="D148" s="134"/>
      <c r="E148" s="134"/>
      <c r="F148" s="134"/>
      <c r="G148" s="136"/>
    </row>
    <row r="149" spans="2:7">
      <c r="B149" s="134"/>
      <c r="C149" s="134"/>
      <c r="D149" s="134"/>
      <c r="E149" s="134"/>
      <c r="F149" s="134"/>
      <c r="G149" s="136"/>
    </row>
    <row r="150" spans="2:7">
      <c r="B150" s="134"/>
      <c r="C150" s="134"/>
      <c r="D150" s="134"/>
      <c r="E150" s="134"/>
      <c r="F150" s="134"/>
      <c r="G150" s="136"/>
    </row>
    <row r="151" spans="2:7">
      <c r="B151" s="134"/>
      <c r="C151" s="134"/>
      <c r="D151" s="134"/>
      <c r="E151" s="134"/>
      <c r="F151" s="134"/>
      <c r="G151" s="136"/>
    </row>
    <row r="152" spans="2:7">
      <c r="B152" s="134"/>
      <c r="C152" s="134"/>
      <c r="D152" s="134"/>
      <c r="E152" s="134"/>
      <c r="F152" s="134"/>
      <c r="G152" s="136"/>
    </row>
    <row r="153" spans="2:7">
      <c r="B153" s="134"/>
      <c r="C153" s="134"/>
      <c r="D153" s="134"/>
      <c r="E153" s="134"/>
      <c r="F153" s="134"/>
      <c r="G153" s="136"/>
    </row>
    <row r="154" spans="2:7">
      <c r="B154" s="134"/>
      <c r="C154" s="134"/>
      <c r="D154" s="134"/>
      <c r="E154" s="134"/>
      <c r="F154" s="134"/>
      <c r="G154" s="136"/>
    </row>
    <row r="155" spans="2:7">
      <c r="B155" s="134"/>
      <c r="C155" s="134"/>
      <c r="D155" s="134"/>
      <c r="E155" s="134"/>
      <c r="F155" s="134"/>
      <c r="G155" s="136"/>
    </row>
    <row r="156" spans="2:7">
      <c r="B156" s="134"/>
      <c r="C156" s="134"/>
      <c r="D156" s="134"/>
      <c r="E156" s="134"/>
      <c r="F156" s="134"/>
      <c r="G156" s="136"/>
    </row>
    <row r="157" spans="2:7">
      <c r="B157" s="134"/>
      <c r="C157" s="134"/>
      <c r="D157" s="134"/>
      <c r="E157" s="134"/>
      <c r="F157" s="134"/>
      <c r="G157" s="136"/>
    </row>
    <row r="158" spans="2:7">
      <c r="B158" s="134"/>
      <c r="C158" s="134"/>
      <c r="D158" s="134"/>
      <c r="E158" s="134"/>
      <c r="F158" s="134"/>
      <c r="G158" s="136"/>
    </row>
    <row r="159" spans="2:7">
      <c r="G159" s="136"/>
    </row>
    <row r="160" spans="2:7">
      <c r="G160" s="136"/>
    </row>
    <row r="161" spans="7:7">
      <c r="G161" s="136"/>
    </row>
    <row r="162" spans="7:7">
      <c r="G162" s="136"/>
    </row>
    <row r="163" spans="7:7">
      <c r="G163" s="136"/>
    </row>
    <row r="164" spans="7:7">
      <c r="G164" s="136"/>
    </row>
    <row r="165" spans="7:7" ht="13.5" customHeight="1">
      <c r="G165" s="136"/>
    </row>
    <row r="166" spans="7:7" ht="13.5" customHeight="1">
      <c r="G166" s="136"/>
    </row>
    <row r="167" spans="7:7" ht="13.5" customHeight="1">
      <c r="G167" s="136"/>
    </row>
    <row r="168" spans="7:7">
      <c r="G168" s="136"/>
    </row>
    <row r="169" spans="7:7">
      <c r="G169" s="136"/>
    </row>
    <row r="170" spans="7:7">
      <c r="G170" s="136"/>
    </row>
    <row r="171" spans="7:7">
      <c r="G171" s="136"/>
    </row>
    <row r="172" spans="7:7">
      <c r="G172" s="136"/>
    </row>
    <row r="173" spans="7:7" ht="13.5" customHeight="1">
      <c r="G173" s="136"/>
    </row>
    <row r="174" spans="7:7">
      <c r="G174" s="136"/>
    </row>
    <row r="175" spans="7:7">
      <c r="G175" s="136"/>
    </row>
    <row r="176" spans="7:7">
      <c r="G176" s="136"/>
    </row>
    <row r="177" spans="7:7">
      <c r="G177" s="136"/>
    </row>
    <row r="178" spans="7:7">
      <c r="G178" s="136"/>
    </row>
    <row r="179" spans="7:7">
      <c r="G179" s="136"/>
    </row>
    <row r="180" spans="7:7" ht="13.5" customHeight="1">
      <c r="G180" s="136"/>
    </row>
    <row r="181" spans="7:7" ht="13.5" customHeight="1">
      <c r="G181" s="136"/>
    </row>
    <row r="182" spans="7:7">
      <c r="G182" s="136"/>
    </row>
    <row r="183" spans="7:7">
      <c r="G183" s="136"/>
    </row>
    <row r="184" spans="7:7">
      <c r="G184" s="136"/>
    </row>
    <row r="185" spans="7:7">
      <c r="G185" s="136"/>
    </row>
    <row r="186" spans="7:7">
      <c r="G186" s="136"/>
    </row>
    <row r="187" spans="7:7">
      <c r="G187" s="136"/>
    </row>
    <row r="188" spans="7:7">
      <c r="G188" s="136"/>
    </row>
    <row r="189" spans="7:7">
      <c r="G189" s="136"/>
    </row>
    <row r="190" spans="7:7">
      <c r="G190" s="136"/>
    </row>
    <row r="191" spans="7:7">
      <c r="G191" s="136"/>
    </row>
    <row r="192" spans="7:7">
      <c r="G192" s="136"/>
    </row>
    <row r="193" spans="7:7">
      <c r="G193" s="136"/>
    </row>
    <row r="194" spans="7:7">
      <c r="G194" s="136"/>
    </row>
    <row r="195" spans="7:7">
      <c r="G195" s="136"/>
    </row>
    <row r="196" spans="7:7">
      <c r="G196" s="136"/>
    </row>
  </sheetData>
  <mergeCells count="146">
    <mergeCell ref="B121:B132"/>
    <mergeCell ref="C121:F121"/>
    <mergeCell ref="C122:F122"/>
    <mergeCell ref="C123:F123"/>
    <mergeCell ref="G123:G124"/>
    <mergeCell ref="C124:F124"/>
    <mergeCell ref="C125:F125"/>
    <mergeCell ref="G125:G126"/>
    <mergeCell ref="C126:F126"/>
    <mergeCell ref="C127:F127"/>
    <mergeCell ref="C128:F128"/>
    <mergeCell ref="C129:F129"/>
    <mergeCell ref="C130:F130"/>
    <mergeCell ref="C131:F131"/>
    <mergeCell ref="C132:F132"/>
    <mergeCell ref="B113:B120"/>
    <mergeCell ref="C113:F113"/>
    <mergeCell ref="C114:F114"/>
    <mergeCell ref="C115:F115"/>
    <mergeCell ref="C116:F116"/>
    <mergeCell ref="C117:F117"/>
    <mergeCell ref="C118:F118"/>
    <mergeCell ref="C119:F119"/>
    <mergeCell ref="C120:F120"/>
    <mergeCell ref="B103:B112"/>
    <mergeCell ref="C103:F103"/>
    <mergeCell ref="G103:G104"/>
    <mergeCell ref="C104:F104"/>
    <mergeCell ref="C105:F105"/>
    <mergeCell ref="C106:F106"/>
    <mergeCell ref="C107:F107"/>
    <mergeCell ref="C108:F108"/>
    <mergeCell ref="C109:F109"/>
    <mergeCell ref="C110:F110"/>
    <mergeCell ref="C111:F111"/>
    <mergeCell ref="C112:F112"/>
    <mergeCell ref="B87:B102"/>
    <mergeCell ref="C87:F87"/>
    <mergeCell ref="C88:F88"/>
    <mergeCell ref="C89:F89"/>
    <mergeCell ref="G89:G90"/>
    <mergeCell ref="C90:D90"/>
    <mergeCell ref="E90:F90"/>
    <mergeCell ref="C91:D91"/>
    <mergeCell ref="E91:F91"/>
    <mergeCell ref="G91:G92"/>
    <mergeCell ref="C92:D92"/>
    <mergeCell ref="E92:F92"/>
    <mergeCell ref="C93:D93"/>
    <mergeCell ref="E93:F93"/>
    <mergeCell ref="C94:F94"/>
    <mergeCell ref="C95:F95"/>
    <mergeCell ref="C96:F96"/>
    <mergeCell ref="C97:F97"/>
    <mergeCell ref="C98:F98"/>
    <mergeCell ref="C99:F99"/>
    <mergeCell ref="C100:F100"/>
    <mergeCell ref="C101:F101"/>
    <mergeCell ref="C102:F102"/>
    <mergeCell ref="B65:B86"/>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B47:B64"/>
    <mergeCell ref="C47:F47"/>
    <mergeCell ref="C48:F48"/>
    <mergeCell ref="C49:F49"/>
    <mergeCell ref="G49:G50"/>
    <mergeCell ref="C50:F50"/>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B33:B46"/>
    <mergeCell ref="C33:F33"/>
    <mergeCell ref="C34:F34"/>
    <mergeCell ref="C35:F35"/>
    <mergeCell ref="C36:F36"/>
    <mergeCell ref="C37:F37"/>
    <mergeCell ref="C38:F38"/>
    <mergeCell ref="C39:F39"/>
    <mergeCell ref="C40:F40"/>
    <mergeCell ref="C41:F41"/>
    <mergeCell ref="C42:F42"/>
    <mergeCell ref="C43:F43"/>
    <mergeCell ref="C44:F44"/>
    <mergeCell ref="C45:F45"/>
    <mergeCell ref="C46:F46"/>
    <mergeCell ref="C16:F16"/>
    <mergeCell ref="D17:F17"/>
    <mergeCell ref="D18:F18"/>
    <mergeCell ref="D19:F19"/>
    <mergeCell ref="B21:B27"/>
    <mergeCell ref="B28:G28"/>
    <mergeCell ref="B29:G29"/>
    <mergeCell ref="B30:B32"/>
    <mergeCell ref="C30:F30"/>
    <mergeCell ref="C31:F31"/>
    <mergeCell ref="C32:F32"/>
    <mergeCell ref="B16:B20"/>
    <mergeCell ref="D20:F20"/>
    <mergeCell ref="B2:G2"/>
    <mergeCell ref="B4:G4"/>
    <mergeCell ref="C5:F5"/>
    <mergeCell ref="G5:G7"/>
    <mergeCell ref="C6:F6"/>
    <mergeCell ref="C7:F7"/>
    <mergeCell ref="B8:B15"/>
    <mergeCell ref="C8:F8"/>
    <mergeCell ref="C9:F9"/>
    <mergeCell ref="G9:G10"/>
    <mergeCell ref="C10:F10"/>
    <mergeCell ref="C11:F11"/>
    <mergeCell ref="C12:F12"/>
    <mergeCell ref="C13:F13"/>
    <mergeCell ref="C14:F14"/>
    <mergeCell ref="C15:F15"/>
  </mergeCells>
  <phoneticPr fontId="3"/>
  <pageMargins left="0.75" right="0.75" top="1" bottom="1" header="0.51200000000000001" footer="0.51200000000000001"/>
  <pageSetup paperSize="9" orientation="portrait" r:id="rId1"/>
  <headerFooter alignWithMargins="0"/>
  <rowBreaks count="2" manualBreakCount="2">
    <brk id="46" min="1" max="6" man="1"/>
    <brk id="86" min="1" max="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1:Y34"/>
  <sheetViews>
    <sheetView view="pageBreakPreview" zoomScaleNormal="70" zoomScaleSheetLayoutView="100" workbookViewId="0"/>
  </sheetViews>
  <sheetFormatPr defaultColWidth="9" defaultRowHeight="13.5" customHeight="1"/>
  <cols>
    <col min="1" max="1" width="9" style="37"/>
    <col min="2" max="2" width="32.90625" style="37" customWidth="1"/>
    <col min="3" max="3" width="41.6328125" style="37" customWidth="1"/>
    <col min="4" max="5" width="5.6328125" style="37" customWidth="1"/>
    <col min="6" max="6" width="41.6328125" style="37" customWidth="1"/>
    <col min="7" max="23" width="9" style="71"/>
    <col min="24" max="16384" width="9" style="37"/>
  </cols>
  <sheetData>
    <row r="1" spans="2:25" ht="13.5" customHeight="1">
      <c r="X1" s="71"/>
      <c r="Y1" s="71"/>
    </row>
    <row r="2" spans="2:25" ht="13.5" customHeight="1">
      <c r="B2" s="37" t="s">
        <v>100</v>
      </c>
      <c r="C2" s="248" t="s">
        <v>816</v>
      </c>
      <c r="D2" s="414" t="s">
        <v>824</v>
      </c>
      <c r="X2" s="71"/>
      <c r="Y2" s="71"/>
    </row>
    <row r="3" spans="2:25" ht="13.5" customHeight="1">
      <c r="D3" s="414" t="s">
        <v>825</v>
      </c>
      <c r="F3" s="248"/>
      <c r="X3" s="71"/>
      <c r="Y3" s="71"/>
    </row>
    <row r="4" spans="2:25" ht="13.5" customHeight="1" thickBot="1">
      <c r="B4" s="37" t="s">
        <v>191</v>
      </c>
      <c r="X4" s="71"/>
      <c r="Y4" s="71"/>
    </row>
    <row r="5" spans="2:25" ht="13.5" customHeight="1">
      <c r="B5" s="551" t="s">
        <v>342</v>
      </c>
      <c r="C5" s="552"/>
      <c r="D5" s="552"/>
      <c r="E5" s="552"/>
      <c r="F5" s="566" t="s">
        <v>399</v>
      </c>
      <c r="G5" s="236" t="s">
        <v>85</v>
      </c>
      <c r="X5" s="71"/>
      <c r="Y5" s="71"/>
    </row>
    <row r="6" spans="2:25" ht="13.5" customHeight="1" thickBot="1">
      <c r="B6" s="49" t="s">
        <v>343</v>
      </c>
      <c r="C6" s="50" t="s">
        <v>344</v>
      </c>
      <c r="D6" s="50" t="s">
        <v>205</v>
      </c>
      <c r="E6" s="50" t="s">
        <v>398</v>
      </c>
      <c r="F6" s="567"/>
      <c r="X6" s="71"/>
      <c r="Y6" s="71"/>
    </row>
    <row r="7" spans="2:25" ht="13.5" customHeight="1">
      <c r="B7" s="405" t="s">
        <v>818</v>
      </c>
      <c r="C7" s="205" t="s">
        <v>641</v>
      </c>
      <c r="D7" s="380"/>
      <c r="E7" s="226" t="s">
        <v>258</v>
      </c>
      <c r="F7" s="415"/>
      <c r="G7" s="236"/>
      <c r="X7" s="71"/>
      <c r="Y7" s="71"/>
    </row>
    <row r="8" spans="2:25" ht="13.5" customHeight="1">
      <c r="B8" s="405"/>
      <c r="C8" s="205" t="s">
        <v>642</v>
      </c>
      <c r="D8" s="380">
        <v>4</v>
      </c>
      <c r="E8" s="226" t="s">
        <v>258</v>
      </c>
      <c r="F8" s="416"/>
      <c r="G8" s="236"/>
      <c r="X8" s="71"/>
      <c r="Y8" s="71"/>
    </row>
    <row r="9" spans="2:25" ht="13.5" customHeight="1">
      <c r="B9" s="410"/>
      <c r="C9" s="231" t="s">
        <v>600</v>
      </c>
      <c r="D9" s="380"/>
      <c r="E9" s="226" t="s">
        <v>258</v>
      </c>
      <c r="F9" s="416"/>
      <c r="G9" s="236"/>
      <c r="X9" s="71"/>
      <c r="Y9" s="71"/>
    </row>
    <row r="10" spans="2:25" ht="13.5" customHeight="1">
      <c r="B10" s="405"/>
      <c r="C10" s="205" t="s">
        <v>307</v>
      </c>
      <c r="D10" s="380"/>
      <c r="E10" s="226" t="s">
        <v>258</v>
      </c>
      <c r="F10" s="416"/>
      <c r="G10" s="236"/>
      <c r="X10" s="71"/>
      <c r="Y10" s="71"/>
    </row>
    <row r="11" spans="2:25" ht="13.5" customHeight="1">
      <c r="B11" s="405"/>
      <c r="C11" s="205" t="s">
        <v>259</v>
      </c>
      <c r="D11" s="380"/>
      <c r="E11" s="226" t="s">
        <v>258</v>
      </c>
      <c r="F11" s="416"/>
      <c r="G11" s="236"/>
      <c r="X11" s="71"/>
    </row>
    <row r="12" spans="2:25" ht="13.5" customHeight="1">
      <c r="B12" s="405"/>
      <c r="C12" s="205" t="s">
        <v>260</v>
      </c>
      <c r="D12" s="380"/>
      <c r="E12" s="226" t="s">
        <v>258</v>
      </c>
      <c r="F12" s="416"/>
      <c r="G12" s="236"/>
      <c r="X12" s="71"/>
    </row>
    <row r="13" spans="2:25" ht="13.5" customHeight="1">
      <c r="B13" s="405"/>
      <c r="C13" s="205" t="s">
        <v>261</v>
      </c>
      <c r="D13" s="380"/>
      <c r="E13" s="226" t="s">
        <v>258</v>
      </c>
      <c r="F13" s="416"/>
      <c r="G13" s="236"/>
    </row>
    <row r="14" spans="2:25" ht="13.5" customHeight="1">
      <c r="B14" s="405"/>
      <c r="C14" s="205" t="s">
        <v>262</v>
      </c>
      <c r="D14" s="380"/>
      <c r="E14" s="226" t="s">
        <v>258</v>
      </c>
      <c r="F14" s="416"/>
      <c r="G14" s="236"/>
    </row>
    <row r="15" spans="2:25" ht="13.5" customHeight="1">
      <c r="B15" s="405"/>
      <c r="C15" s="205" t="s">
        <v>289</v>
      </c>
      <c r="D15" s="380">
        <v>2</v>
      </c>
      <c r="E15" s="226" t="s">
        <v>258</v>
      </c>
      <c r="F15" s="416"/>
      <c r="G15" s="236"/>
    </row>
    <row r="16" spans="2:25" ht="13.5" customHeight="1">
      <c r="B16" s="410"/>
      <c r="C16" s="231" t="s">
        <v>263</v>
      </c>
      <c r="D16" s="380"/>
      <c r="E16" s="226" t="s">
        <v>258</v>
      </c>
      <c r="F16" s="416"/>
      <c r="G16" s="236"/>
    </row>
    <row r="17" spans="2:7" ht="13.5" customHeight="1">
      <c r="B17" s="405"/>
      <c r="C17" s="205" t="s">
        <v>290</v>
      </c>
      <c r="D17" s="380"/>
      <c r="E17" s="226" t="s">
        <v>258</v>
      </c>
      <c r="F17" s="416"/>
      <c r="G17" s="236"/>
    </row>
    <row r="18" spans="2:7" ht="13.5" customHeight="1">
      <c r="B18" s="410"/>
      <c r="C18" s="220" t="s">
        <v>821</v>
      </c>
      <c r="D18" s="380">
        <v>2</v>
      </c>
      <c r="E18" s="226" t="s">
        <v>253</v>
      </c>
      <c r="F18" s="416"/>
      <c r="G18" s="236"/>
    </row>
    <row r="19" spans="2:7" ht="13.5" customHeight="1">
      <c r="B19" s="410"/>
      <c r="C19" s="220"/>
      <c r="D19" s="205"/>
      <c r="E19" s="226"/>
      <c r="F19" s="58"/>
      <c r="G19" s="236"/>
    </row>
    <row r="20" spans="2:7" ht="13.5" customHeight="1">
      <c r="B20" s="410" t="s">
        <v>817</v>
      </c>
      <c r="C20" s="52" t="s">
        <v>817</v>
      </c>
      <c r="D20" s="380">
        <v>2</v>
      </c>
      <c r="E20" s="226" t="s">
        <v>258</v>
      </c>
      <c r="F20" s="416"/>
      <c r="G20" s="236"/>
    </row>
    <row r="21" spans="2:7" ht="13.5" customHeight="1">
      <c r="B21" s="410"/>
      <c r="C21" s="220" t="s">
        <v>821</v>
      </c>
      <c r="D21" s="380">
        <v>2</v>
      </c>
      <c r="E21" s="226" t="s">
        <v>253</v>
      </c>
      <c r="F21" s="416"/>
      <c r="G21" s="236"/>
    </row>
    <row r="22" spans="2:7" ht="13.5" customHeight="1">
      <c r="B22" s="410"/>
      <c r="C22" s="52"/>
      <c r="D22" s="52"/>
      <c r="E22" s="54"/>
      <c r="F22" s="58"/>
    </row>
    <row r="23" spans="2:7" ht="13.5" customHeight="1">
      <c r="B23" s="410" t="s">
        <v>820</v>
      </c>
      <c r="C23" s="52" t="s">
        <v>819</v>
      </c>
      <c r="D23" s="380"/>
      <c r="E23" s="226" t="s">
        <v>365</v>
      </c>
      <c r="F23" s="416"/>
      <c r="G23" s="236"/>
    </row>
    <row r="24" spans="2:7" ht="13.5" customHeight="1">
      <c r="B24" s="161"/>
      <c r="C24" s="220" t="s">
        <v>821</v>
      </c>
      <c r="D24" s="380"/>
      <c r="E24" s="226" t="s">
        <v>253</v>
      </c>
      <c r="F24" s="416"/>
      <c r="G24" s="236"/>
    </row>
    <row r="25" spans="2:7" ht="13.5" customHeight="1">
      <c r="B25" s="161"/>
      <c r="C25" s="52"/>
      <c r="D25" s="52"/>
      <c r="E25" s="54"/>
      <c r="F25" s="58"/>
    </row>
    <row r="26" spans="2:7" ht="13.5" customHeight="1">
      <c r="B26" s="161"/>
      <c r="C26" s="52"/>
      <c r="D26" s="52"/>
      <c r="E26" s="54"/>
      <c r="F26" s="58"/>
    </row>
    <row r="27" spans="2:7" ht="13.5" customHeight="1">
      <c r="B27" s="161"/>
      <c r="C27" s="52"/>
      <c r="D27" s="52"/>
      <c r="E27" s="54"/>
      <c r="F27" s="58"/>
    </row>
    <row r="28" spans="2:7" ht="13.5" customHeight="1">
      <c r="B28" s="161"/>
      <c r="C28" s="52"/>
      <c r="D28" s="52"/>
      <c r="E28" s="54"/>
      <c r="F28" s="58"/>
    </row>
    <row r="29" spans="2:7" ht="13.5" customHeight="1">
      <c r="B29" s="161"/>
      <c r="C29" s="52"/>
      <c r="D29" s="52"/>
      <c r="E29" s="54"/>
      <c r="F29" s="58"/>
    </row>
    <row r="30" spans="2:7" ht="13.5" customHeight="1">
      <c r="B30" s="161"/>
      <c r="C30" s="52"/>
      <c r="D30" s="52"/>
      <c r="E30" s="54"/>
      <c r="F30" s="58"/>
    </row>
    <row r="31" spans="2:7" ht="13.5" customHeight="1">
      <c r="B31" s="161"/>
      <c r="C31" s="303"/>
      <c r="D31" s="52"/>
      <c r="E31" s="54"/>
      <c r="F31" s="58"/>
    </row>
    <row r="32" spans="2:7" ht="13.5" customHeight="1">
      <c r="B32" s="161"/>
      <c r="C32" s="303"/>
      <c r="D32" s="52"/>
      <c r="E32" s="54"/>
      <c r="F32" s="58"/>
    </row>
    <row r="33" spans="2:6" ht="13.5" customHeight="1">
      <c r="B33" s="161"/>
      <c r="C33" s="303"/>
      <c r="D33" s="52"/>
      <c r="E33" s="54"/>
      <c r="F33" s="58"/>
    </row>
    <row r="34" spans="2:6" ht="13.5" customHeight="1" thickBot="1">
      <c r="B34" s="411"/>
      <c r="C34" s="311"/>
      <c r="D34" s="61"/>
      <c r="E34" s="50"/>
      <c r="F34" s="62"/>
    </row>
  </sheetData>
  <mergeCells count="2">
    <mergeCell ref="B5:E5"/>
    <mergeCell ref="F5:F6"/>
  </mergeCells>
  <phoneticPr fontId="3"/>
  <pageMargins left="0.7" right="0.7" top="0.75" bottom="0.75" header="0.3" footer="0.3"/>
  <pageSetup paperSize="9" orientation="landscape" horizontalDpi="200" verticalDpi="200" r:id="rId1"/>
  <headerFooter alignWithMargins="0"/>
  <rowBreaks count="4" manualBreakCount="4">
    <brk id="35" min="1" max="5" man="1"/>
    <brk id="70" min="1" max="5" man="1"/>
    <brk id="105" min="1" max="5" man="1"/>
    <brk id="140" min="1" max="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34"/>
  <sheetViews>
    <sheetView view="pageBreakPreview" zoomScaleNormal="85" zoomScaleSheetLayoutView="100" workbookViewId="0">
      <selection activeCell="G32" sqref="G32"/>
    </sheetView>
  </sheetViews>
  <sheetFormatPr defaultRowHeight="13"/>
  <cols>
    <col min="1" max="1" width="2.6328125" customWidth="1"/>
    <col min="2" max="3" width="6.6328125" customWidth="1"/>
    <col min="4" max="4" width="15.6328125" customWidth="1"/>
    <col min="5" max="5" width="9" customWidth="1"/>
    <col min="9" max="9" width="9.90625" customWidth="1"/>
    <col min="13" max="13" width="22.26953125" bestFit="1" customWidth="1"/>
    <col min="14" max="29" width="3.6328125" customWidth="1"/>
    <col min="30" max="30" width="2.6328125" customWidth="1"/>
  </cols>
  <sheetData>
    <row r="2" spans="2:30">
      <c r="B2" t="s">
        <v>345</v>
      </c>
      <c r="N2" t="s">
        <v>83</v>
      </c>
    </row>
    <row r="3" spans="2:30">
      <c r="N3" t="s">
        <v>84</v>
      </c>
    </row>
    <row r="4" spans="2:30" ht="13.5" thickBot="1">
      <c r="B4" t="s">
        <v>788</v>
      </c>
      <c r="N4" t="s">
        <v>336</v>
      </c>
    </row>
    <row r="5" spans="2:30" ht="26.5" thickBot="1">
      <c r="B5" s="25" t="s">
        <v>347</v>
      </c>
      <c r="C5" s="26" t="s">
        <v>348</v>
      </c>
      <c r="D5" s="26" t="s">
        <v>349</v>
      </c>
      <c r="E5" s="26" t="s">
        <v>350</v>
      </c>
      <c r="F5" s="26" t="s">
        <v>74</v>
      </c>
      <c r="G5" s="26" t="s">
        <v>75</v>
      </c>
      <c r="H5" s="26" t="s">
        <v>351</v>
      </c>
      <c r="I5" s="26" t="s">
        <v>76</v>
      </c>
      <c r="J5" s="26" t="s">
        <v>352</v>
      </c>
      <c r="K5" s="26" t="s">
        <v>353</v>
      </c>
      <c r="L5" s="26" t="s">
        <v>354</v>
      </c>
      <c r="M5" s="4" t="s">
        <v>399</v>
      </c>
      <c r="N5" s="385" t="s">
        <v>791</v>
      </c>
      <c r="O5" s="386" t="s">
        <v>355</v>
      </c>
      <c r="P5" s="386" t="s">
        <v>356</v>
      </c>
      <c r="Q5" s="386" t="s">
        <v>357</v>
      </c>
      <c r="R5" s="386" t="s">
        <v>782</v>
      </c>
      <c r="S5" s="386" t="s">
        <v>783</v>
      </c>
      <c r="T5" s="386" t="s">
        <v>784</v>
      </c>
      <c r="U5" s="386" t="s">
        <v>785</v>
      </c>
      <c r="V5" s="386" t="s">
        <v>786</v>
      </c>
      <c r="W5" s="386" t="s">
        <v>780</v>
      </c>
      <c r="X5" s="386" t="s">
        <v>781</v>
      </c>
      <c r="Y5" s="386" t="s">
        <v>760</v>
      </c>
      <c r="Z5" s="386" t="s">
        <v>761</v>
      </c>
      <c r="AA5" s="386" t="s">
        <v>603</v>
      </c>
      <c r="AB5" s="386" t="s">
        <v>604</v>
      </c>
      <c r="AC5" s="390" t="s">
        <v>605</v>
      </c>
    </row>
    <row r="6" spans="2:30" ht="13.5" customHeight="1">
      <c r="B6" s="21">
        <v>1</v>
      </c>
      <c r="C6" s="14">
        <v>1</v>
      </c>
      <c r="D6" s="14" t="s">
        <v>101</v>
      </c>
      <c r="E6" s="14" t="s">
        <v>787</v>
      </c>
      <c r="F6" s="14" t="s">
        <v>108</v>
      </c>
      <c r="G6" s="14" t="s">
        <v>109</v>
      </c>
      <c r="H6" s="14" t="s">
        <v>793</v>
      </c>
      <c r="I6" s="14" t="s">
        <v>110</v>
      </c>
      <c r="J6" s="14"/>
      <c r="K6" s="14"/>
      <c r="L6" s="14"/>
      <c r="M6" s="11" t="s">
        <v>796</v>
      </c>
      <c r="N6" s="387"/>
      <c r="O6" s="183"/>
      <c r="P6" s="183"/>
      <c r="Q6" s="183"/>
      <c r="R6" s="183"/>
      <c r="S6" s="183"/>
      <c r="T6" s="183" t="s">
        <v>113</v>
      </c>
      <c r="U6" s="183"/>
      <c r="V6" s="183"/>
      <c r="W6" s="183"/>
      <c r="X6" s="183" t="s">
        <v>792</v>
      </c>
      <c r="Y6" s="183"/>
      <c r="Z6" s="183"/>
      <c r="AA6" s="183"/>
      <c r="AB6" s="183"/>
      <c r="AC6" s="24"/>
      <c r="AD6" s="389"/>
    </row>
    <row r="7" spans="2:30">
      <c r="B7" s="2">
        <v>2</v>
      </c>
      <c r="C7" s="7">
        <v>1</v>
      </c>
      <c r="D7" s="7" t="s">
        <v>102</v>
      </c>
      <c r="E7" s="14" t="s">
        <v>787</v>
      </c>
      <c r="F7" s="7" t="s">
        <v>108</v>
      </c>
      <c r="G7" s="14" t="s">
        <v>109</v>
      </c>
      <c r="H7" s="14" t="s">
        <v>793</v>
      </c>
      <c r="I7" s="14" t="s">
        <v>110</v>
      </c>
      <c r="J7" s="7"/>
      <c r="K7" s="7"/>
      <c r="L7" s="7"/>
      <c r="M7" s="11" t="s">
        <v>796</v>
      </c>
      <c r="N7" s="387"/>
      <c r="O7" s="183"/>
      <c r="P7" s="183"/>
      <c r="Q7" s="183"/>
      <c r="R7" s="183"/>
      <c r="S7" s="183"/>
      <c r="T7" s="183" t="s">
        <v>113</v>
      </c>
      <c r="U7" s="183"/>
      <c r="V7" s="183"/>
      <c r="W7" s="183"/>
      <c r="X7" s="183" t="s">
        <v>792</v>
      </c>
      <c r="Y7" s="183"/>
      <c r="Z7" s="183"/>
      <c r="AA7" s="183"/>
      <c r="AB7" s="183"/>
      <c r="AC7" s="24"/>
      <c r="AD7" s="13"/>
    </row>
    <row r="8" spans="2:30">
      <c r="B8" s="2">
        <v>3</v>
      </c>
      <c r="C8" s="7">
        <v>1</v>
      </c>
      <c r="D8" s="7" t="s">
        <v>103</v>
      </c>
      <c r="E8" s="14" t="s">
        <v>787</v>
      </c>
      <c r="F8" s="7" t="s">
        <v>108</v>
      </c>
      <c r="G8" s="14" t="s">
        <v>109</v>
      </c>
      <c r="H8" s="14" t="s">
        <v>793</v>
      </c>
      <c r="I8" s="14" t="s">
        <v>110</v>
      </c>
      <c r="J8" s="7"/>
      <c r="K8" s="7"/>
      <c r="L8" s="7"/>
      <c r="M8" s="11" t="s">
        <v>796</v>
      </c>
      <c r="N8" s="387"/>
      <c r="O8" s="183"/>
      <c r="P8" s="183"/>
      <c r="Q8" s="183"/>
      <c r="R8" s="183"/>
      <c r="S8" s="183"/>
      <c r="T8" s="183" t="s">
        <v>113</v>
      </c>
      <c r="U8" s="183"/>
      <c r="V8" s="183"/>
      <c r="W8" s="183"/>
      <c r="X8" s="183" t="s">
        <v>792</v>
      </c>
      <c r="Y8" s="183"/>
      <c r="Z8" s="183"/>
      <c r="AA8" s="183"/>
      <c r="AB8" s="183"/>
      <c r="AC8" s="24"/>
      <c r="AD8" s="13"/>
    </row>
    <row r="9" spans="2:30">
      <c r="B9" s="2">
        <v>4</v>
      </c>
      <c r="C9" s="7">
        <v>1</v>
      </c>
      <c r="D9" s="7" t="s">
        <v>104</v>
      </c>
      <c r="E9" s="14" t="s">
        <v>787</v>
      </c>
      <c r="F9" s="7" t="s">
        <v>108</v>
      </c>
      <c r="G9" s="14" t="s">
        <v>109</v>
      </c>
      <c r="H9" s="14" t="s">
        <v>794</v>
      </c>
      <c r="I9" s="14" t="s">
        <v>110</v>
      </c>
      <c r="J9" s="7"/>
      <c r="K9" s="7"/>
      <c r="L9" s="7"/>
      <c r="M9" s="11" t="s">
        <v>797</v>
      </c>
      <c r="N9" s="387"/>
      <c r="O9" s="183"/>
      <c r="P9" s="183"/>
      <c r="Q9" s="183"/>
      <c r="R9" s="183"/>
      <c r="S9" s="183"/>
      <c r="T9" s="183"/>
      <c r="U9" s="183" t="s">
        <v>113</v>
      </c>
      <c r="V9" s="183"/>
      <c r="W9" s="183"/>
      <c r="X9" s="183"/>
      <c r="Y9" s="183" t="s">
        <v>792</v>
      </c>
      <c r="Z9" s="183"/>
      <c r="AA9" s="183"/>
      <c r="AB9" s="183"/>
      <c r="AC9" s="24"/>
      <c r="AD9" s="13"/>
    </row>
    <row r="10" spans="2:30">
      <c r="B10" s="2">
        <v>5</v>
      </c>
      <c r="C10" s="7">
        <v>1</v>
      </c>
      <c r="D10" s="7" t="s">
        <v>105</v>
      </c>
      <c r="E10" s="14" t="s">
        <v>787</v>
      </c>
      <c r="F10" s="7" t="s">
        <v>108</v>
      </c>
      <c r="G10" s="14" t="s">
        <v>109</v>
      </c>
      <c r="H10" s="14" t="s">
        <v>794</v>
      </c>
      <c r="I10" s="14" t="s">
        <v>110</v>
      </c>
      <c r="J10" s="7"/>
      <c r="K10" s="7"/>
      <c r="L10" s="7"/>
      <c r="M10" s="11" t="s">
        <v>797</v>
      </c>
      <c r="N10" s="387"/>
      <c r="O10" s="183"/>
      <c r="P10" s="183"/>
      <c r="Q10" s="183"/>
      <c r="R10" s="183"/>
      <c r="S10" s="183"/>
      <c r="T10" s="183"/>
      <c r="U10" s="183" t="s">
        <v>113</v>
      </c>
      <c r="V10" s="183"/>
      <c r="W10" s="183"/>
      <c r="X10" s="183"/>
      <c r="Y10" s="183" t="s">
        <v>792</v>
      </c>
      <c r="Z10" s="183"/>
      <c r="AA10" s="183"/>
      <c r="AB10" s="183"/>
      <c r="AC10" s="24"/>
      <c r="AD10" s="13"/>
    </row>
    <row r="11" spans="2:30">
      <c r="B11" s="2">
        <v>6</v>
      </c>
      <c r="C11" s="7">
        <v>2</v>
      </c>
      <c r="D11" s="7" t="s">
        <v>107</v>
      </c>
      <c r="E11" s="14" t="s">
        <v>789</v>
      </c>
      <c r="F11" s="7" t="s">
        <v>108</v>
      </c>
      <c r="G11" s="14" t="s">
        <v>109</v>
      </c>
      <c r="H11" s="7" t="s">
        <v>790</v>
      </c>
      <c r="I11" s="7" t="s">
        <v>111</v>
      </c>
      <c r="J11" s="7"/>
      <c r="K11" s="7"/>
      <c r="L11" s="7"/>
      <c r="M11" s="7" t="s">
        <v>798</v>
      </c>
      <c r="N11" s="387"/>
      <c r="O11" s="183"/>
      <c r="P11" s="183"/>
      <c r="Q11" s="183" t="s">
        <v>113</v>
      </c>
      <c r="R11" s="183"/>
      <c r="S11" s="183"/>
      <c r="T11" s="183"/>
      <c r="U11" s="183"/>
      <c r="V11" s="183"/>
      <c r="W11" s="183" t="s">
        <v>792</v>
      </c>
      <c r="X11" s="183"/>
      <c r="Y11" s="183"/>
      <c r="Z11" s="183"/>
      <c r="AA11" s="183"/>
      <c r="AB11" s="183"/>
      <c r="AC11" s="24"/>
    </row>
    <row r="12" spans="2:30">
      <c r="B12" s="2">
        <v>7</v>
      </c>
      <c r="C12" s="7">
        <v>2</v>
      </c>
      <c r="D12" s="7" t="s">
        <v>106</v>
      </c>
      <c r="E12" s="14" t="s">
        <v>789</v>
      </c>
      <c r="F12" s="7" t="s">
        <v>108</v>
      </c>
      <c r="G12" s="14" t="s">
        <v>109</v>
      </c>
      <c r="H12" s="7" t="s">
        <v>790</v>
      </c>
      <c r="I12" s="7" t="s">
        <v>111</v>
      </c>
      <c r="J12" s="7"/>
      <c r="K12" s="7"/>
      <c r="L12" s="7"/>
      <c r="M12" s="7" t="s">
        <v>798</v>
      </c>
      <c r="N12" s="387"/>
      <c r="O12" s="183"/>
      <c r="P12" s="183"/>
      <c r="Q12" s="183" t="s">
        <v>113</v>
      </c>
      <c r="R12" s="183"/>
      <c r="S12" s="183"/>
      <c r="T12" s="183"/>
      <c r="U12" s="183"/>
      <c r="V12" s="183"/>
      <c r="W12" s="183" t="s">
        <v>792</v>
      </c>
      <c r="X12" s="183"/>
      <c r="Y12" s="183"/>
      <c r="Z12" s="183"/>
      <c r="AA12" s="183"/>
      <c r="AB12" s="183"/>
      <c r="AC12" s="24"/>
    </row>
    <row r="13" spans="2:30">
      <c r="B13" s="2">
        <v>8</v>
      </c>
      <c r="C13" s="7">
        <v>2</v>
      </c>
      <c r="D13" s="7" t="s">
        <v>102</v>
      </c>
      <c r="E13" s="14" t="s">
        <v>789</v>
      </c>
      <c r="F13" s="7" t="s">
        <v>108</v>
      </c>
      <c r="G13" s="14" t="s">
        <v>109</v>
      </c>
      <c r="H13" s="7" t="s">
        <v>790</v>
      </c>
      <c r="I13" s="7" t="s">
        <v>111</v>
      </c>
      <c r="J13" s="7"/>
      <c r="K13" s="7"/>
      <c r="L13" s="7"/>
      <c r="M13" s="7" t="s">
        <v>798</v>
      </c>
      <c r="N13" s="387"/>
      <c r="O13" s="183"/>
      <c r="P13" s="183"/>
      <c r="Q13" s="183" t="s">
        <v>113</v>
      </c>
      <c r="R13" s="183"/>
      <c r="S13" s="183"/>
      <c r="T13" s="183"/>
      <c r="U13" s="183"/>
      <c r="V13" s="183"/>
      <c r="W13" s="183" t="s">
        <v>792</v>
      </c>
      <c r="X13" s="183"/>
      <c r="Y13" s="183"/>
      <c r="Z13" s="183"/>
      <c r="AA13" s="183"/>
      <c r="AB13" s="183"/>
      <c r="AC13" s="24"/>
    </row>
    <row r="14" spans="2:30">
      <c r="B14" s="2">
        <v>9</v>
      </c>
      <c r="C14" s="7">
        <v>2</v>
      </c>
      <c r="D14" s="7" t="s">
        <v>103</v>
      </c>
      <c r="E14" s="14" t="s">
        <v>789</v>
      </c>
      <c r="F14" s="7" t="s">
        <v>108</v>
      </c>
      <c r="G14" s="14" t="s">
        <v>109</v>
      </c>
      <c r="H14" s="7" t="s">
        <v>790</v>
      </c>
      <c r="I14" s="7" t="s">
        <v>111</v>
      </c>
      <c r="J14" s="7"/>
      <c r="K14" s="7"/>
      <c r="L14" s="7"/>
      <c r="M14" s="7" t="s">
        <v>798</v>
      </c>
      <c r="N14" s="387"/>
      <c r="O14" s="183"/>
      <c r="P14" s="183"/>
      <c r="Q14" s="183" t="s">
        <v>113</v>
      </c>
      <c r="R14" s="183"/>
      <c r="S14" s="183"/>
      <c r="T14" s="183"/>
      <c r="U14" s="183"/>
      <c r="V14" s="183"/>
      <c r="W14" s="183" t="s">
        <v>792</v>
      </c>
      <c r="X14" s="183"/>
      <c r="Y14" s="183"/>
      <c r="Z14" s="183"/>
      <c r="AA14" s="183"/>
      <c r="AB14" s="183"/>
      <c r="AC14" s="24"/>
    </row>
    <row r="15" spans="2:30">
      <c r="B15" s="2">
        <v>10</v>
      </c>
      <c r="C15" s="7">
        <v>2</v>
      </c>
      <c r="D15" s="7" t="s">
        <v>104</v>
      </c>
      <c r="E15" s="14" t="s">
        <v>789</v>
      </c>
      <c r="F15" s="7" t="s">
        <v>108</v>
      </c>
      <c r="G15" s="14" t="s">
        <v>109</v>
      </c>
      <c r="H15" s="7" t="s">
        <v>790</v>
      </c>
      <c r="I15" s="7" t="s">
        <v>111</v>
      </c>
      <c r="J15" s="7"/>
      <c r="K15" s="7"/>
      <c r="L15" s="7"/>
      <c r="M15" s="7" t="s">
        <v>798</v>
      </c>
      <c r="N15" s="387"/>
      <c r="O15" s="183"/>
      <c r="P15" s="183"/>
      <c r="Q15" s="183" t="s">
        <v>113</v>
      </c>
      <c r="R15" s="183"/>
      <c r="S15" s="183"/>
      <c r="T15" s="183"/>
      <c r="U15" s="183"/>
      <c r="V15" s="183"/>
      <c r="W15" s="183" t="s">
        <v>792</v>
      </c>
      <c r="X15" s="183"/>
      <c r="Y15" s="183"/>
      <c r="Z15" s="183"/>
      <c r="AA15" s="183"/>
      <c r="AB15" s="183"/>
      <c r="AC15" s="24"/>
    </row>
    <row r="16" spans="2:30">
      <c r="B16" s="2">
        <v>11</v>
      </c>
      <c r="C16" s="7">
        <v>3</v>
      </c>
      <c r="D16" s="7" t="s">
        <v>107</v>
      </c>
      <c r="E16" s="14" t="s">
        <v>789</v>
      </c>
      <c r="F16" s="7" t="s">
        <v>108</v>
      </c>
      <c r="G16" s="14" t="s">
        <v>109</v>
      </c>
      <c r="H16" s="7" t="s">
        <v>795</v>
      </c>
      <c r="I16" s="7" t="s">
        <v>111</v>
      </c>
      <c r="J16" s="7"/>
      <c r="K16" s="7"/>
      <c r="L16" s="7"/>
      <c r="M16" s="11" t="s">
        <v>799</v>
      </c>
      <c r="N16" s="387"/>
      <c r="O16" s="183"/>
      <c r="P16" s="183" t="s">
        <v>113</v>
      </c>
      <c r="Q16" s="183"/>
      <c r="R16" s="183"/>
      <c r="S16" s="183"/>
      <c r="T16" s="183"/>
      <c r="U16" s="183"/>
      <c r="V16" s="183" t="s">
        <v>792</v>
      </c>
      <c r="W16" s="183"/>
      <c r="X16" s="183"/>
      <c r="Y16" s="183"/>
      <c r="Z16" s="183"/>
      <c r="AA16" s="183"/>
      <c r="AB16" s="183"/>
      <c r="AC16" s="24"/>
    </row>
    <row r="17" spans="2:29">
      <c r="B17" s="2">
        <v>12</v>
      </c>
      <c r="C17" s="7">
        <v>3</v>
      </c>
      <c r="D17" s="7" t="s">
        <v>106</v>
      </c>
      <c r="E17" s="14" t="s">
        <v>789</v>
      </c>
      <c r="F17" s="7" t="s">
        <v>108</v>
      </c>
      <c r="G17" s="14" t="s">
        <v>109</v>
      </c>
      <c r="H17" s="7" t="s">
        <v>795</v>
      </c>
      <c r="I17" s="7" t="s">
        <v>111</v>
      </c>
      <c r="J17" s="7"/>
      <c r="K17" s="7"/>
      <c r="L17" s="7"/>
      <c r="M17" s="11" t="s">
        <v>799</v>
      </c>
      <c r="N17" s="387"/>
      <c r="O17" s="183"/>
      <c r="P17" s="183" t="s">
        <v>113</v>
      </c>
      <c r="Q17" s="183"/>
      <c r="R17" s="183"/>
      <c r="S17" s="183"/>
      <c r="T17" s="183"/>
      <c r="U17" s="183"/>
      <c r="V17" s="183" t="s">
        <v>792</v>
      </c>
      <c r="W17" s="183"/>
      <c r="X17" s="183"/>
      <c r="Y17" s="183"/>
      <c r="Z17" s="183"/>
      <c r="AA17" s="183"/>
      <c r="AB17" s="183"/>
      <c r="AC17" s="24"/>
    </row>
    <row r="18" spans="2:29">
      <c r="B18" s="2">
        <v>13</v>
      </c>
      <c r="C18" s="7">
        <v>3</v>
      </c>
      <c r="D18" s="7" t="s">
        <v>102</v>
      </c>
      <c r="E18" s="14" t="s">
        <v>789</v>
      </c>
      <c r="F18" s="7" t="s">
        <v>108</v>
      </c>
      <c r="G18" s="14" t="s">
        <v>109</v>
      </c>
      <c r="H18" s="7" t="s">
        <v>795</v>
      </c>
      <c r="I18" s="7" t="s">
        <v>111</v>
      </c>
      <c r="J18" s="7"/>
      <c r="K18" s="7"/>
      <c r="L18" s="7"/>
      <c r="M18" s="11" t="s">
        <v>799</v>
      </c>
      <c r="N18" s="387"/>
      <c r="O18" s="183"/>
      <c r="P18" s="183" t="s">
        <v>113</v>
      </c>
      <c r="Q18" s="183"/>
      <c r="R18" s="183"/>
      <c r="S18" s="183"/>
      <c r="T18" s="183"/>
      <c r="U18" s="183"/>
      <c r="V18" s="183" t="s">
        <v>792</v>
      </c>
      <c r="W18" s="183"/>
      <c r="X18" s="183"/>
      <c r="Y18" s="183"/>
      <c r="Z18" s="183"/>
      <c r="AA18" s="183"/>
      <c r="AB18" s="183"/>
      <c r="AC18" s="24"/>
    </row>
    <row r="19" spans="2:29">
      <c r="B19" s="2">
        <v>14</v>
      </c>
      <c r="C19" s="7">
        <v>3</v>
      </c>
      <c r="D19" s="7" t="s">
        <v>103</v>
      </c>
      <c r="E19" s="14" t="s">
        <v>789</v>
      </c>
      <c r="F19" s="7" t="s">
        <v>108</v>
      </c>
      <c r="G19" s="14" t="s">
        <v>109</v>
      </c>
      <c r="H19" s="7" t="s">
        <v>795</v>
      </c>
      <c r="I19" s="7" t="s">
        <v>111</v>
      </c>
      <c r="J19" s="7"/>
      <c r="K19" s="7"/>
      <c r="L19" s="7"/>
      <c r="M19" s="11" t="s">
        <v>799</v>
      </c>
      <c r="N19" s="387"/>
      <c r="O19" s="183"/>
      <c r="P19" s="183" t="s">
        <v>113</v>
      </c>
      <c r="Q19" s="183"/>
      <c r="R19" s="183"/>
      <c r="S19" s="183"/>
      <c r="T19" s="183"/>
      <c r="U19" s="183"/>
      <c r="V19" s="183" t="s">
        <v>792</v>
      </c>
      <c r="W19" s="183"/>
      <c r="X19" s="183"/>
      <c r="Y19" s="183"/>
      <c r="Z19" s="183"/>
      <c r="AA19" s="183"/>
      <c r="AB19" s="183"/>
      <c r="AC19" s="24"/>
    </row>
    <row r="20" spans="2:29">
      <c r="B20" s="2">
        <v>15</v>
      </c>
      <c r="C20" s="7">
        <v>3</v>
      </c>
      <c r="D20" s="7" t="s">
        <v>104</v>
      </c>
      <c r="E20" s="14" t="s">
        <v>789</v>
      </c>
      <c r="F20" s="7" t="s">
        <v>108</v>
      </c>
      <c r="G20" s="14" t="s">
        <v>109</v>
      </c>
      <c r="H20" s="7" t="s">
        <v>795</v>
      </c>
      <c r="I20" s="7" t="s">
        <v>111</v>
      </c>
      <c r="J20" s="7"/>
      <c r="K20" s="7"/>
      <c r="L20" s="7"/>
      <c r="M20" s="11" t="s">
        <v>799</v>
      </c>
      <c r="N20" s="387"/>
      <c r="O20" s="183"/>
      <c r="P20" s="183" t="s">
        <v>113</v>
      </c>
      <c r="Q20" s="183"/>
      <c r="R20" s="183"/>
      <c r="S20" s="183"/>
      <c r="T20" s="183"/>
      <c r="U20" s="183"/>
      <c r="V20" s="183" t="s">
        <v>792</v>
      </c>
      <c r="W20" s="183"/>
      <c r="X20" s="183"/>
      <c r="Y20" s="183"/>
      <c r="Z20" s="183"/>
      <c r="AA20" s="183"/>
      <c r="AB20" s="183"/>
      <c r="AC20" s="24"/>
    </row>
    <row r="21" spans="2:29">
      <c r="B21" s="2">
        <v>16</v>
      </c>
      <c r="C21" s="7">
        <v>4</v>
      </c>
      <c r="D21" s="7" t="s">
        <v>107</v>
      </c>
      <c r="E21" s="14" t="s">
        <v>789</v>
      </c>
      <c r="F21" s="7" t="s">
        <v>108</v>
      </c>
      <c r="G21" s="14" t="s">
        <v>109</v>
      </c>
      <c r="H21" s="7" t="s">
        <v>782</v>
      </c>
      <c r="I21" s="7" t="s">
        <v>112</v>
      </c>
      <c r="J21" s="7"/>
      <c r="K21" s="7"/>
      <c r="L21" s="7"/>
      <c r="M21" s="7" t="s">
        <v>800</v>
      </c>
      <c r="N21" s="387"/>
      <c r="O21" s="183"/>
      <c r="P21" s="183"/>
      <c r="Q21" s="183"/>
      <c r="R21" s="183" t="s">
        <v>113</v>
      </c>
      <c r="S21" s="183"/>
      <c r="T21" s="183"/>
      <c r="U21" s="183"/>
      <c r="V21" s="183"/>
      <c r="W21" s="183"/>
      <c r="X21" s="183" t="s">
        <v>792</v>
      </c>
      <c r="Y21" s="183"/>
      <c r="Z21" s="183"/>
      <c r="AA21" s="183"/>
      <c r="AB21" s="183"/>
      <c r="AC21" s="24"/>
    </row>
    <row r="22" spans="2:29">
      <c r="B22" s="2">
        <v>17</v>
      </c>
      <c r="C22" s="7">
        <v>4</v>
      </c>
      <c r="D22" s="7" t="s">
        <v>106</v>
      </c>
      <c r="E22" s="14" t="s">
        <v>789</v>
      </c>
      <c r="F22" s="7" t="s">
        <v>108</v>
      </c>
      <c r="G22" s="14" t="s">
        <v>109</v>
      </c>
      <c r="H22" s="7" t="s">
        <v>782</v>
      </c>
      <c r="I22" s="7" t="s">
        <v>112</v>
      </c>
      <c r="J22" s="7"/>
      <c r="K22" s="7"/>
      <c r="L22" s="7"/>
      <c r="M22" s="7" t="s">
        <v>800</v>
      </c>
      <c r="N22" s="387"/>
      <c r="O22" s="183"/>
      <c r="P22" s="183"/>
      <c r="Q22" s="183"/>
      <c r="R22" s="183" t="s">
        <v>113</v>
      </c>
      <c r="S22" s="183"/>
      <c r="T22" s="183"/>
      <c r="U22" s="183"/>
      <c r="V22" s="183"/>
      <c r="W22" s="183"/>
      <c r="X22" s="183" t="s">
        <v>792</v>
      </c>
      <c r="Y22" s="183"/>
      <c r="Z22" s="183"/>
      <c r="AA22" s="183"/>
      <c r="AB22" s="183"/>
      <c r="AC22" s="24"/>
    </row>
    <row r="23" spans="2:29">
      <c r="B23" s="2">
        <v>18</v>
      </c>
      <c r="C23" s="7">
        <v>4</v>
      </c>
      <c r="D23" s="7" t="s">
        <v>102</v>
      </c>
      <c r="E23" s="14" t="s">
        <v>789</v>
      </c>
      <c r="F23" s="7" t="s">
        <v>108</v>
      </c>
      <c r="G23" s="14" t="s">
        <v>109</v>
      </c>
      <c r="H23" s="7" t="s">
        <v>782</v>
      </c>
      <c r="I23" s="7" t="s">
        <v>112</v>
      </c>
      <c r="J23" s="7"/>
      <c r="K23" s="7"/>
      <c r="L23" s="7"/>
      <c r="M23" s="7" t="s">
        <v>800</v>
      </c>
      <c r="N23" s="387"/>
      <c r="O23" s="183"/>
      <c r="P23" s="183"/>
      <c r="Q23" s="183"/>
      <c r="R23" s="183" t="s">
        <v>113</v>
      </c>
      <c r="S23" s="183"/>
      <c r="T23" s="183"/>
      <c r="U23" s="183"/>
      <c r="V23" s="183"/>
      <c r="W23" s="183"/>
      <c r="X23" s="183" t="s">
        <v>792</v>
      </c>
      <c r="Y23" s="183"/>
      <c r="Z23" s="183"/>
      <c r="AA23" s="183"/>
      <c r="AB23" s="183"/>
      <c r="AC23" s="24"/>
    </row>
    <row r="24" spans="2:29">
      <c r="B24" s="2">
        <v>19</v>
      </c>
      <c r="C24" s="7">
        <v>4</v>
      </c>
      <c r="D24" s="7" t="s">
        <v>103</v>
      </c>
      <c r="E24" s="14" t="s">
        <v>789</v>
      </c>
      <c r="F24" s="7" t="s">
        <v>108</v>
      </c>
      <c r="G24" s="14" t="s">
        <v>109</v>
      </c>
      <c r="H24" s="7" t="s">
        <v>782</v>
      </c>
      <c r="I24" s="7" t="s">
        <v>112</v>
      </c>
      <c r="J24" s="7"/>
      <c r="K24" s="7"/>
      <c r="L24" s="7"/>
      <c r="M24" s="7" t="s">
        <v>800</v>
      </c>
      <c r="N24" s="387"/>
      <c r="O24" s="183"/>
      <c r="P24" s="183"/>
      <c r="Q24" s="183"/>
      <c r="R24" s="183" t="s">
        <v>113</v>
      </c>
      <c r="S24" s="183"/>
      <c r="T24" s="183"/>
      <c r="U24" s="183"/>
      <c r="V24" s="183"/>
      <c r="W24" s="183"/>
      <c r="X24" s="183" t="s">
        <v>792</v>
      </c>
      <c r="Y24" s="183"/>
      <c r="Z24" s="183"/>
      <c r="AA24" s="183"/>
      <c r="AB24" s="183"/>
      <c r="AC24" s="24"/>
    </row>
    <row r="25" spans="2:29">
      <c r="B25" s="2">
        <v>20</v>
      </c>
      <c r="C25" s="7">
        <v>4</v>
      </c>
      <c r="D25" s="7" t="s">
        <v>104</v>
      </c>
      <c r="E25" s="14" t="s">
        <v>789</v>
      </c>
      <c r="F25" s="7" t="s">
        <v>108</v>
      </c>
      <c r="G25" s="14" t="s">
        <v>109</v>
      </c>
      <c r="H25" s="7" t="s">
        <v>782</v>
      </c>
      <c r="I25" s="7" t="s">
        <v>112</v>
      </c>
      <c r="J25" s="7"/>
      <c r="K25" s="7"/>
      <c r="L25" s="7"/>
      <c r="M25" s="7" t="s">
        <v>800</v>
      </c>
      <c r="N25" s="387"/>
      <c r="O25" s="183"/>
      <c r="P25" s="183"/>
      <c r="Q25" s="183"/>
      <c r="R25" s="183" t="s">
        <v>113</v>
      </c>
      <c r="S25" s="183"/>
      <c r="T25" s="183"/>
      <c r="U25" s="183"/>
      <c r="V25" s="183"/>
      <c r="W25" s="183"/>
      <c r="X25" s="183" t="s">
        <v>792</v>
      </c>
      <c r="Y25" s="183"/>
      <c r="Z25" s="183"/>
      <c r="AA25" s="183"/>
      <c r="AB25" s="183"/>
      <c r="AC25" s="24"/>
    </row>
    <row r="26" spans="2:29">
      <c r="B26" s="2"/>
      <c r="C26" s="7"/>
      <c r="D26" s="7"/>
      <c r="E26" s="7"/>
      <c r="F26" s="7"/>
      <c r="G26" s="7"/>
      <c r="H26" s="7"/>
      <c r="I26" s="7"/>
      <c r="J26" s="7"/>
      <c r="K26" s="7"/>
      <c r="L26" s="7"/>
      <c r="M26" s="11"/>
      <c r="N26" s="371"/>
      <c r="O26" s="365"/>
      <c r="P26" s="365"/>
      <c r="Q26" s="365"/>
      <c r="R26" s="365"/>
      <c r="S26" s="365"/>
      <c r="T26" s="365"/>
      <c r="U26" s="365"/>
      <c r="V26" s="365"/>
      <c r="W26" s="365"/>
      <c r="X26" s="365"/>
      <c r="Y26" s="365"/>
      <c r="Z26" s="365"/>
      <c r="AA26" s="365"/>
      <c r="AB26" s="365"/>
      <c r="AC26" s="24"/>
    </row>
    <row r="27" spans="2:29">
      <c r="B27" s="2"/>
      <c r="C27" s="7"/>
      <c r="D27" s="7"/>
      <c r="E27" s="7"/>
      <c r="F27" s="7"/>
      <c r="G27" s="7"/>
      <c r="H27" s="7"/>
      <c r="I27" s="7"/>
      <c r="J27" s="7"/>
      <c r="K27" s="7"/>
      <c r="L27" s="7"/>
      <c r="M27" s="11"/>
      <c r="N27" s="371"/>
      <c r="O27" s="365"/>
      <c r="P27" s="365"/>
      <c r="Q27" s="365"/>
      <c r="R27" s="365"/>
      <c r="S27" s="365"/>
      <c r="T27" s="365"/>
      <c r="U27" s="365"/>
      <c r="V27" s="365"/>
      <c r="W27" s="365"/>
      <c r="X27" s="365"/>
      <c r="Y27" s="365"/>
      <c r="Z27" s="365"/>
      <c r="AA27" s="365"/>
      <c r="AB27" s="365"/>
      <c r="AC27" s="24"/>
    </row>
    <row r="28" spans="2:29">
      <c r="B28" s="2"/>
      <c r="C28" s="7"/>
      <c r="D28" s="7"/>
      <c r="E28" s="7"/>
      <c r="F28" s="7"/>
      <c r="G28" s="7"/>
      <c r="H28" s="7"/>
      <c r="I28" s="7"/>
      <c r="J28" s="7"/>
      <c r="K28" s="7"/>
      <c r="L28" s="7"/>
      <c r="M28" s="11"/>
      <c r="N28" s="371"/>
      <c r="O28" s="365"/>
      <c r="P28" s="365"/>
      <c r="Q28" s="365"/>
      <c r="R28" s="365"/>
      <c r="S28" s="365"/>
      <c r="T28" s="365"/>
      <c r="U28" s="365"/>
      <c r="V28" s="365"/>
      <c r="W28" s="365"/>
      <c r="X28" s="365"/>
      <c r="Y28" s="365"/>
      <c r="Z28" s="365"/>
      <c r="AA28" s="365"/>
      <c r="AB28" s="365"/>
      <c r="AC28" s="24"/>
    </row>
    <row r="29" spans="2:29">
      <c r="B29" s="2"/>
      <c r="C29" s="7"/>
      <c r="D29" s="7"/>
      <c r="E29" s="7"/>
      <c r="F29" s="7"/>
      <c r="G29" s="7"/>
      <c r="H29" s="7"/>
      <c r="I29" s="7"/>
      <c r="J29" s="7"/>
      <c r="K29" s="7"/>
      <c r="L29" s="7"/>
      <c r="M29" s="11"/>
      <c r="N29" s="371"/>
      <c r="O29" s="365"/>
      <c r="P29" s="365"/>
      <c r="Q29" s="365"/>
      <c r="R29" s="365"/>
      <c r="S29" s="365"/>
      <c r="T29" s="365"/>
      <c r="U29" s="365"/>
      <c r="V29" s="365"/>
      <c r="W29" s="365"/>
      <c r="X29" s="365"/>
      <c r="Y29" s="365"/>
      <c r="Z29" s="365"/>
      <c r="AA29" s="365"/>
      <c r="AB29" s="365"/>
      <c r="AC29" s="24"/>
    </row>
    <row r="30" spans="2:29">
      <c r="B30" s="2"/>
      <c r="C30" s="7"/>
      <c r="D30" s="7"/>
      <c r="E30" s="7"/>
      <c r="F30" s="7"/>
      <c r="G30" s="7"/>
      <c r="H30" s="7"/>
      <c r="I30" s="7"/>
      <c r="J30" s="7"/>
      <c r="K30" s="7"/>
      <c r="L30" s="7"/>
      <c r="M30" s="11"/>
      <c r="N30" s="371"/>
      <c r="O30" s="365"/>
      <c r="P30" s="365"/>
      <c r="Q30" s="365"/>
      <c r="R30" s="365"/>
      <c r="S30" s="365"/>
      <c r="T30" s="365"/>
      <c r="U30" s="365"/>
      <c r="V30" s="365"/>
      <c r="W30" s="365"/>
      <c r="X30" s="365"/>
      <c r="Y30" s="365"/>
      <c r="Z30" s="365"/>
      <c r="AA30" s="365"/>
      <c r="AB30" s="365"/>
      <c r="AC30" s="24"/>
    </row>
    <row r="31" spans="2:29">
      <c r="B31" s="2"/>
      <c r="C31" s="7"/>
      <c r="D31" s="7"/>
      <c r="E31" s="7"/>
      <c r="F31" s="7"/>
      <c r="G31" s="7"/>
      <c r="H31" s="7"/>
      <c r="I31" s="7"/>
      <c r="J31" s="7"/>
      <c r="K31" s="7"/>
      <c r="L31" s="7"/>
      <c r="M31" s="11"/>
      <c r="N31" s="371"/>
      <c r="O31" s="365"/>
      <c r="P31" s="365"/>
      <c r="Q31" s="365"/>
      <c r="R31" s="365"/>
      <c r="S31" s="365"/>
      <c r="T31" s="365"/>
      <c r="U31" s="365"/>
      <c r="V31" s="365"/>
      <c r="W31" s="365"/>
      <c r="X31" s="365"/>
      <c r="Y31" s="365"/>
      <c r="Z31" s="365"/>
      <c r="AA31" s="365"/>
      <c r="AB31" s="365"/>
      <c r="AC31" s="24"/>
    </row>
    <row r="32" spans="2:29">
      <c r="B32" s="2"/>
      <c r="C32" s="7"/>
      <c r="D32" s="7"/>
      <c r="E32" s="7"/>
      <c r="F32" s="7"/>
      <c r="G32" s="7"/>
      <c r="H32" s="7"/>
      <c r="I32" s="7"/>
      <c r="J32" s="7"/>
      <c r="K32" s="7"/>
      <c r="L32" s="7"/>
      <c r="M32" s="11"/>
      <c r="N32" s="371"/>
      <c r="O32" s="365"/>
      <c r="P32" s="365"/>
      <c r="Q32" s="365"/>
      <c r="R32" s="365"/>
      <c r="S32" s="365"/>
      <c r="T32" s="365"/>
      <c r="U32" s="365"/>
      <c r="V32" s="365"/>
      <c r="W32" s="365"/>
      <c r="X32" s="365"/>
      <c r="Y32" s="365"/>
      <c r="Z32" s="365"/>
      <c r="AA32" s="365"/>
      <c r="AB32" s="365"/>
      <c r="AC32" s="24"/>
    </row>
    <row r="33" spans="2:29">
      <c r="B33" s="2"/>
      <c r="C33" s="7"/>
      <c r="D33" s="7"/>
      <c r="E33" s="7"/>
      <c r="F33" s="7"/>
      <c r="G33" s="7"/>
      <c r="H33" s="7"/>
      <c r="I33" s="7"/>
      <c r="J33" s="7"/>
      <c r="K33" s="7"/>
      <c r="L33" s="7"/>
      <c r="M33" s="11"/>
      <c r="N33" s="371"/>
      <c r="O33" s="365"/>
      <c r="P33" s="365"/>
      <c r="Q33" s="365"/>
      <c r="R33" s="365"/>
      <c r="S33" s="365"/>
      <c r="T33" s="365"/>
      <c r="U33" s="365"/>
      <c r="V33" s="365"/>
      <c r="W33" s="365"/>
      <c r="X33" s="365"/>
      <c r="Y33" s="365"/>
      <c r="Z33" s="365"/>
      <c r="AA33" s="365"/>
      <c r="AB33" s="365"/>
      <c r="AC33" s="24"/>
    </row>
    <row r="34" spans="2:29" ht="13.5" thickBot="1">
      <c r="B34" s="3"/>
      <c r="C34" s="28"/>
      <c r="D34" s="28"/>
      <c r="E34" s="28"/>
      <c r="F34" s="28"/>
      <c r="G34" s="28"/>
      <c r="H34" s="28"/>
      <c r="I34" s="28"/>
      <c r="J34" s="28"/>
      <c r="K34" s="28"/>
      <c r="L34" s="28"/>
      <c r="M34" s="29"/>
      <c r="N34" s="372"/>
      <c r="O34" s="373"/>
      <c r="P34" s="373"/>
      <c r="Q34" s="373"/>
      <c r="R34" s="373"/>
      <c r="S34" s="373"/>
      <c r="T34" s="373"/>
      <c r="U34" s="373"/>
      <c r="V34" s="373"/>
      <c r="W34" s="373"/>
      <c r="X34" s="373"/>
      <c r="Y34" s="373"/>
      <c r="Z34" s="373"/>
      <c r="AA34" s="373"/>
      <c r="AB34" s="373"/>
      <c r="AC34" s="368"/>
    </row>
  </sheetData>
  <phoneticPr fontId="3"/>
  <pageMargins left="0.75" right="0.75" top="1" bottom="1" header="0.51200000000000001" footer="0.51200000000000001"/>
  <pageSetup paperSize="9" scale="7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H196"/>
  <sheetViews>
    <sheetView view="pageBreakPreview" zoomScaleNormal="100" zoomScaleSheetLayoutView="100" workbookViewId="0">
      <selection activeCell="G18" sqref="G18"/>
    </sheetView>
  </sheetViews>
  <sheetFormatPr defaultRowHeight="13"/>
  <cols>
    <col min="1" max="1" width="0.90625" customWidth="1"/>
    <col min="2" max="2" width="13.7265625" style="361" customWidth="1"/>
    <col min="3" max="3" width="8.6328125" style="361" customWidth="1"/>
    <col min="4" max="5" width="17.6328125" style="361" customWidth="1"/>
    <col min="6" max="6" width="8.6328125" style="361" customWidth="1"/>
    <col min="7" max="7" width="19.08984375" style="361" customWidth="1"/>
    <col min="8" max="8" width="0.90625" style="19" customWidth="1"/>
  </cols>
  <sheetData>
    <row r="1" spans="2:8" ht="15" customHeight="1"/>
    <row r="2" spans="2:8" ht="15" customHeight="1">
      <c r="B2" s="467" t="s">
        <v>538</v>
      </c>
      <c r="C2" s="467"/>
      <c r="D2" s="467"/>
      <c r="E2" s="467"/>
      <c r="F2" s="467"/>
      <c r="G2" s="467"/>
      <c r="H2" s="128"/>
    </row>
    <row r="3" spans="2:8" ht="15" customHeight="1"/>
    <row r="4" spans="2:8" ht="15" customHeight="1">
      <c r="B4" s="468" t="s">
        <v>539</v>
      </c>
      <c r="C4" s="469"/>
      <c r="D4" s="469"/>
      <c r="E4" s="469"/>
      <c r="F4" s="469"/>
      <c r="G4" s="470"/>
      <c r="H4" s="129"/>
    </row>
    <row r="5" spans="2:8" ht="15" customHeight="1">
      <c r="B5" s="130" t="s">
        <v>540</v>
      </c>
      <c r="C5" s="580" t="s">
        <v>732</v>
      </c>
      <c r="D5" s="580"/>
      <c r="E5" s="580"/>
      <c r="F5" s="580"/>
      <c r="G5" s="474" t="s">
        <v>631</v>
      </c>
      <c r="H5" s="129"/>
    </row>
    <row r="6" spans="2:8" ht="15" customHeight="1">
      <c r="B6" s="130" t="s">
        <v>541</v>
      </c>
      <c r="C6" s="581" t="s">
        <v>184</v>
      </c>
      <c r="D6" s="582"/>
      <c r="E6" s="582"/>
      <c r="F6" s="583"/>
      <c r="G6" s="475"/>
      <c r="H6" s="131"/>
    </row>
    <row r="7" spans="2:8" ht="15" customHeight="1">
      <c r="B7" s="130" t="s">
        <v>542</v>
      </c>
      <c r="C7" s="584" t="s">
        <v>650</v>
      </c>
      <c r="D7" s="584"/>
      <c r="E7" s="584"/>
      <c r="F7" s="584"/>
      <c r="G7" s="476"/>
      <c r="H7" s="131"/>
    </row>
    <row r="8" spans="2:8" ht="15" customHeight="1">
      <c r="B8" s="483" t="s">
        <v>543</v>
      </c>
      <c r="C8" s="486" t="s">
        <v>544</v>
      </c>
      <c r="D8" s="487"/>
      <c r="E8" s="487"/>
      <c r="F8" s="488"/>
      <c r="G8" s="195" t="s">
        <v>573</v>
      </c>
      <c r="H8" s="131"/>
    </row>
    <row r="9" spans="2:8" ht="15" customHeight="1">
      <c r="B9" s="484"/>
      <c r="C9" s="489" t="s">
        <v>776</v>
      </c>
      <c r="D9" s="490"/>
      <c r="E9" s="490"/>
      <c r="F9" s="491"/>
      <c r="G9" s="492" t="s">
        <v>574</v>
      </c>
      <c r="H9" s="131"/>
    </row>
    <row r="10" spans="2:8" ht="15" customHeight="1">
      <c r="B10" s="484"/>
      <c r="C10" s="489" t="s">
        <v>559</v>
      </c>
      <c r="D10" s="490"/>
      <c r="E10" s="490"/>
      <c r="F10" s="491"/>
      <c r="G10" s="492"/>
      <c r="H10" s="131"/>
    </row>
    <row r="11" spans="2:8" ht="15" customHeight="1">
      <c r="B11" s="484"/>
      <c r="C11" s="489" t="s">
        <v>566</v>
      </c>
      <c r="D11" s="490"/>
      <c r="E11" s="490"/>
      <c r="F11" s="491"/>
      <c r="G11" s="196"/>
      <c r="H11" s="131"/>
    </row>
    <row r="12" spans="2:8" ht="15" customHeight="1">
      <c r="B12" s="484"/>
      <c r="C12" s="489" t="s">
        <v>684</v>
      </c>
      <c r="D12" s="490"/>
      <c r="E12" s="490"/>
      <c r="F12" s="491"/>
      <c r="G12" s="196"/>
      <c r="H12" s="131"/>
    </row>
    <row r="13" spans="2:8" ht="15" customHeight="1">
      <c r="B13" s="484"/>
      <c r="C13" s="489" t="s">
        <v>685</v>
      </c>
      <c r="D13" s="490"/>
      <c r="E13" s="490"/>
      <c r="F13" s="491"/>
      <c r="G13" s="196"/>
      <c r="H13" s="131"/>
    </row>
    <row r="14" spans="2:8" ht="15" customHeight="1">
      <c r="B14" s="484"/>
      <c r="C14" s="489" t="s">
        <v>649</v>
      </c>
      <c r="D14" s="490"/>
      <c r="E14" s="490"/>
      <c r="F14" s="491"/>
      <c r="G14" s="196"/>
      <c r="H14" s="131"/>
    </row>
    <row r="15" spans="2:8" ht="15" customHeight="1">
      <c r="B15" s="484"/>
      <c r="C15" s="489" t="s">
        <v>48</v>
      </c>
      <c r="D15" s="490"/>
      <c r="E15" s="490"/>
      <c r="F15" s="491"/>
      <c r="G15" s="196" t="s">
        <v>545</v>
      </c>
      <c r="H15" s="131"/>
    </row>
    <row r="16" spans="2:8" ht="15" customHeight="1">
      <c r="B16" s="501" t="s">
        <v>546</v>
      </c>
      <c r="C16" s="496" t="s">
        <v>547</v>
      </c>
      <c r="D16" s="497"/>
      <c r="E16" s="497"/>
      <c r="F16" s="498"/>
      <c r="G16" s="397"/>
      <c r="H16" s="131"/>
    </row>
    <row r="17" spans="2:8" ht="15" customHeight="1">
      <c r="B17" s="502"/>
      <c r="C17" s="191" t="s">
        <v>49</v>
      </c>
      <c r="D17" s="499" t="s">
        <v>548</v>
      </c>
      <c r="E17" s="499"/>
      <c r="F17" s="500"/>
      <c r="G17" s="194"/>
      <c r="H17" s="131"/>
    </row>
    <row r="18" spans="2:8" ht="15" customHeight="1">
      <c r="B18" s="502"/>
      <c r="C18" s="191" t="s">
        <v>49</v>
      </c>
      <c r="D18" s="499" t="s">
        <v>549</v>
      </c>
      <c r="E18" s="499"/>
      <c r="F18" s="500"/>
      <c r="G18" s="194"/>
      <c r="H18" s="131"/>
    </row>
    <row r="19" spans="2:8" ht="15" customHeight="1">
      <c r="B19" s="502"/>
      <c r="C19" s="191" t="s">
        <v>49</v>
      </c>
      <c r="D19" s="499" t="s">
        <v>832</v>
      </c>
      <c r="E19" s="499"/>
      <c r="F19" s="500"/>
      <c r="G19" s="194"/>
      <c r="H19" s="131"/>
    </row>
    <row r="20" spans="2:8" ht="15" customHeight="1">
      <c r="B20" s="503"/>
      <c r="C20" s="191" t="s">
        <v>49</v>
      </c>
      <c r="D20" s="508"/>
      <c r="E20" s="508"/>
      <c r="F20" s="509"/>
      <c r="G20" s="194"/>
      <c r="H20" s="132"/>
    </row>
    <row r="21" spans="2:8" ht="15" customHeight="1">
      <c r="B21" s="501" t="s">
        <v>567</v>
      </c>
      <c r="C21" s="218" t="s">
        <v>709</v>
      </c>
      <c r="D21" s="211"/>
      <c r="E21" s="211"/>
      <c r="F21" s="212"/>
      <c r="G21" s="397"/>
      <c r="H21" s="132"/>
    </row>
    <row r="22" spans="2:8" ht="15" customHeight="1">
      <c r="B22" s="502"/>
      <c r="C22" s="129" t="s">
        <v>568</v>
      </c>
      <c r="D22" s="213"/>
      <c r="E22" s="213"/>
      <c r="F22" s="214"/>
      <c r="G22" s="395"/>
      <c r="H22" s="132"/>
    </row>
    <row r="23" spans="2:8" ht="15" customHeight="1">
      <c r="B23" s="502"/>
      <c r="C23" s="129" t="s">
        <v>770</v>
      </c>
      <c r="D23" s="213"/>
      <c r="E23" s="213"/>
      <c r="F23" s="214"/>
      <c r="G23" s="194"/>
      <c r="H23" s="132"/>
    </row>
    <row r="24" spans="2:8" ht="15" customHeight="1">
      <c r="B24" s="502"/>
      <c r="C24" s="129" t="s">
        <v>710</v>
      </c>
      <c r="D24" s="213"/>
      <c r="E24" s="213"/>
      <c r="F24" s="214"/>
      <c r="G24" s="194"/>
      <c r="H24" s="132"/>
    </row>
    <row r="25" spans="2:8" ht="15" customHeight="1">
      <c r="B25" s="502"/>
      <c r="C25" s="129" t="s">
        <v>771</v>
      </c>
      <c r="D25" s="213"/>
      <c r="E25" s="213"/>
      <c r="F25" s="214"/>
      <c r="G25" s="194"/>
      <c r="H25" s="132"/>
    </row>
    <row r="26" spans="2:8" ht="15" customHeight="1">
      <c r="B26" s="502"/>
      <c r="C26" s="129" t="s">
        <v>712</v>
      </c>
      <c r="D26" s="213"/>
      <c r="E26" s="213"/>
      <c r="F26" s="214"/>
      <c r="G26" s="194"/>
      <c r="H26" s="132"/>
    </row>
    <row r="27" spans="2:8" ht="15" customHeight="1">
      <c r="B27" s="503"/>
      <c r="C27" s="219" t="s">
        <v>711</v>
      </c>
      <c r="D27" s="215"/>
      <c r="E27" s="215"/>
      <c r="F27" s="216"/>
      <c r="G27" s="217"/>
      <c r="H27" s="132"/>
    </row>
    <row r="28" spans="2:8" ht="15" customHeight="1">
      <c r="B28" s="508"/>
      <c r="C28" s="508"/>
      <c r="D28" s="508"/>
      <c r="E28" s="508"/>
      <c r="F28" s="508"/>
      <c r="G28" s="508"/>
      <c r="H28" s="132"/>
    </row>
    <row r="29" spans="2:8" ht="15" customHeight="1">
      <c r="B29" s="468" t="s">
        <v>550</v>
      </c>
      <c r="C29" s="469"/>
      <c r="D29" s="469"/>
      <c r="E29" s="469"/>
      <c r="F29" s="469"/>
      <c r="G29" s="470"/>
      <c r="H29" s="131"/>
    </row>
    <row r="30" spans="2:8" ht="15" customHeight="1">
      <c r="B30" s="585" t="s">
        <v>551</v>
      </c>
      <c r="C30" s="496" t="s">
        <v>562</v>
      </c>
      <c r="D30" s="497"/>
      <c r="E30" s="497"/>
      <c r="F30" s="498"/>
      <c r="G30" s="199" t="s">
        <v>552</v>
      </c>
      <c r="H30" s="131"/>
    </row>
    <row r="31" spans="2:8" ht="15" customHeight="1">
      <c r="B31" s="586"/>
      <c r="C31" s="504" t="s">
        <v>560</v>
      </c>
      <c r="D31" s="499"/>
      <c r="E31" s="499"/>
      <c r="F31" s="500"/>
      <c r="G31" s="200" t="s">
        <v>553</v>
      </c>
      <c r="H31" s="131"/>
    </row>
    <row r="32" spans="2:8" ht="15" customHeight="1">
      <c r="B32" s="505"/>
      <c r="C32" s="505"/>
      <c r="D32" s="506"/>
      <c r="E32" s="506"/>
      <c r="F32" s="507"/>
      <c r="G32" s="394"/>
      <c r="H32" s="131"/>
    </row>
    <row r="33" spans="2:8" ht="15" customHeight="1">
      <c r="B33" s="483" t="s">
        <v>554</v>
      </c>
      <c r="C33" s="496" t="s">
        <v>704</v>
      </c>
      <c r="D33" s="497"/>
      <c r="E33" s="497"/>
      <c r="F33" s="498"/>
      <c r="G33" s="195" t="s">
        <v>575</v>
      </c>
      <c r="H33" s="131"/>
    </row>
    <row r="34" spans="2:8" ht="15" customHeight="1">
      <c r="B34" s="484"/>
      <c r="C34" s="510" t="s">
        <v>702</v>
      </c>
      <c r="D34" s="511"/>
      <c r="E34" s="511"/>
      <c r="F34" s="512"/>
      <c r="G34" s="395"/>
      <c r="H34" s="131"/>
    </row>
    <row r="35" spans="2:8" ht="15" customHeight="1">
      <c r="B35" s="484"/>
      <c r="C35" s="504" t="s">
        <v>555</v>
      </c>
      <c r="D35" s="499"/>
      <c r="E35" s="499"/>
      <c r="F35" s="500"/>
      <c r="G35" s="395"/>
      <c r="H35" s="131"/>
    </row>
    <row r="36" spans="2:8" ht="15" customHeight="1">
      <c r="B36" s="484"/>
      <c r="C36" s="504" t="s">
        <v>556</v>
      </c>
      <c r="D36" s="499"/>
      <c r="E36" s="499"/>
      <c r="F36" s="500"/>
      <c r="G36" s="395"/>
      <c r="H36" s="131"/>
    </row>
    <row r="37" spans="2:8" ht="15" customHeight="1">
      <c r="B37" s="484"/>
      <c r="C37" s="504" t="s">
        <v>561</v>
      </c>
      <c r="D37" s="499"/>
      <c r="E37" s="499"/>
      <c r="F37" s="500"/>
      <c r="G37" s="395"/>
      <c r="H37" s="131"/>
    </row>
    <row r="38" spans="2:8" ht="15" customHeight="1">
      <c r="B38" s="484"/>
      <c r="C38" s="504" t="s">
        <v>829</v>
      </c>
      <c r="D38" s="499"/>
      <c r="E38" s="499"/>
      <c r="F38" s="500"/>
      <c r="G38" s="395"/>
      <c r="H38" s="131"/>
    </row>
    <row r="39" spans="2:8" ht="15" customHeight="1">
      <c r="B39" s="484"/>
      <c r="C39" s="510" t="s">
        <v>702</v>
      </c>
      <c r="D39" s="511"/>
      <c r="E39" s="511"/>
      <c r="F39" s="512"/>
      <c r="G39" s="395"/>
      <c r="H39" s="131"/>
    </row>
    <row r="40" spans="2:8" ht="15" customHeight="1">
      <c r="B40" s="484"/>
      <c r="C40" s="504" t="s">
        <v>555</v>
      </c>
      <c r="D40" s="499"/>
      <c r="E40" s="499"/>
      <c r="F40" s="500"/>
      <c r="G40" s="395"/>
      <c r="H40" s="131"/>
    </row>
    <row r="41" spans="2:8" ht="15" customHeight="1">
      <c r="B41" s="484"/>
      <c r="C41" s="504" t="s">
        <v>556</v>
      </c>
      <c r="D41" s="499"/>
      <c r="E41" s="499"/>
      <c r="F41" s="500"/>
      <c r="G41" s="395"/>
      <c r="H41" s="131"/>
    </row>
    <row r="42" spans="2:8" ht="15" customHeight="1">
      <c r="B42" s="484"/>
      <c r="C42" s="504" t="s">
        <v>561</v>
      </c>
      <c r="D42" s="499"/>
      <c r="E42" s="499"/>
      <c r="F42" s="500"/>
      <c r="G42" s="395"/>
      <c r="H42" s="131"/>
    </row>
    <row r="43" spans="2:8" ht="15" customHeight="1">
      <c r="B43" s="484"/>
      <c r="C43" s="504" t="s">
        <v>703</v>
      </c>
      <c r="D43" s="499"/>
      <c r="E43" s="499"/>
      <c r="F43" s="500"/>
      <c r="G43" s="395"/>
      <c r="H43" s="131"/>
    </row>
    <row r="44" spans="2:8" ht="15" customHeight="1">
      <c r="B44" s="484"/>
      <c r="C44" s="510" t="s">
        <v>772</v>
      </c>
      <c r="D44" s="511"/>
      <c r="E44" s="511"/>
      <c r="F44" s="512"/>
      <c r="G44" s="395"/>
      <c r="H44" s="131"/>
    </row>
    <row r="45" spans="2:8" ht="15" customHeight="1">
      <c r="B45" s="484"/>
      <c r="C45" s="510" t="s">
        <v>696</v>
      </c>
      <c r="D45" s="511"/>
      <c r="E45" s="511"/>
      <c r="F45" s="512"/>
      <c r="G45" s="395"/>
      <c r="H45" s="131"/>
    </row>
    <row r="46" spans="2:8" ht="15" customHeight="1">
      <c r="B46" s="485"/>
      <c r="C46" s="505"/>
      <c r="D46" s="506"/>
      <c r="E46" s="506"/>
      <c r="F46" s="507"/>
      <c r="G46" s="198"/>
      <c r="H46" s="133"/>
    </row>
    <row r="47" spans="2:8" ht="15" customHeight="1">
      <c r="B47" s="483" t="s">
        <v>713</v>
      </c>
      <c r="C47" s="496" t="s">
        <v>557</v>
      </c>
      <c r="D47" s="497"/>
      <c r="E47" s="497"/>
      <c r="F47" s="498"/>
      <c r="G47" s="195" t="s">
        <v>576</v>
      </c>
    </row>
    <row r="48" spans="2:8" ht="15" customHeight="1">
      <c r="B48" s="484"/>
      <c r="C48" s="489" t="s">
        <v>558</v>
      </c>
      <c r="D48" s="490"/>
      <c r="E48" s="490"/>
      <c r="F48" s="491"/>
      <c r="G48" s="196" t="s">
        <v>577</v>
      </c>
    </row>
    <row r="49" spans="2:7" ht="15" customHeight="1">
      <c r="B49" s="484"/>
      <c r="C49" s="489" t="s">
        <v>0</v>
      </c>
      <c r="D49" s="490"/>
      <c r="E49" s="490"/>
      <c r="F49" s="491"/>
      <c r="G49" s="513" t="s">
        <v>578</v>
      </c>
    </row>
    <row r="50" spans="2:7" ht="15" customHeight="1">
      <c r="B50" s="484"/>
      <c r="C50" s="504" t="s">
        <v>1</v>
      </c>
      <c r="D50" s="499"/>
      <c r="E50" s="499"/>
      <c r="F50" s="500"/>
      <c r="G50" s="513"/>
    </row>
    <row r="51" spans="2:7" ht="15" customHeight="1">
      <c r="B51" s="484"/>
      <c r="C51" s="504" t="s">
        <v>2</v>
      </c>
      <c r="D51" s="499"/>
      <c r="E51" s="499"/>
      <c r="F51" s="500"/>
      <c r="G51" s="395"/>
    </row>
    <row r="52" spans="2:7" ht="15" customHeight="1">
      <c r="B52" s="484"/>
      <c r="C52" s="504" t="s">
        <v>3</v>
      </c>
      <c r="D52" s="499"/>
      <c r="E52" s="499"/>
      <c r="F52" s="500"/>
      <c r="G52" s="396"/>
    </row>
    <row r="53" spans="2:7" ht="15" customHeight="1">
      <c r="B53" s="484"/>
      <c r="C53" s="489" t="s">
        <v>773</v>
      </c>
      <c r="D53" s="490"/>
      <c r="E53" s="490"/>
      <c r="F53" s="491"/>
      <c r="G53" s="396"/>
    </row>
    <row r="54" spans="2:7" ht="15" customHeight="1">
      <c r="B54" s="484"/>
      <c r="C54" s="489" t="s">
        <v>774</v>
      </c>
      <c r="D54" s="490"/>
      <c r="E54" s="490"/>
      <c r="F54" s="491"/>
      <c r="G54" s="396"/>
    </row>
    <row r="55" spans="2:7" ht="15" customHeight="1">
      <c r="B55" s="484"/>
      <c r="C55" s="489" t="s">
        <v>70</v>
      </c>
      <c r="D55" s="490"/>
      <c r="E55" s="490"/>
      <c r="F55" s="491"/>
      <c r="G55" s="201"/>
    </row>
    <row r="56" spans="2:7" ht="15" customHeight="1">
      <c r="B56" s="484"/>
      <c r="C56" s="489" t="s">
        <v>71</v>
      </c>
      <c r="D56" s="490"/>
      <c r="E56" s="490"/>
      <c r="F56" s="491"/>
      <c r="G56" s="194"/>
    </row>
    <row r="57" spans="2:7" ht="15" customHeight="1">
      <c r="B57" s="484"/>
      <c r="C57" s="489" t="s">
        <v>801</v>
      </c>
      <c r="D57" s="490"/>
      <c r="E57" s="490"/>
      <c r="F57" s="491"/>
      <c r="G57" s="194"/>
    </row>
    <row r="58" spans="2:7" ht="15" customHeight="1">
      <c r="B58" s="484"/>
      <c r="C58" s="489"/>
      <c r="D58" s="490"/>
      <c r="E58" s="490"/>
      <c r="F58" s="491"/>
      <c r="G58" s="194"/>
    </row>
    <row r="59" spans="2:7" ht="15" customHeight="1">
      <c r="B59" s="484"/>
      <c r="C59" s="510" t="s">
        <v>698</v>
      </c>
      <c r="D59" s="511"/>
      <c r="E59" s="511"/>
      <c r="F59" s="512"/>
      <c r="G59" s="396" t="s">
        <v>579</v>
      </c>
    </row>
    <row r="60" spans="2:7" ht="15" customHeight="1">
      <c r="B60" s="484"/>
      <c r="C60" s="489" t="s">
        <v>699</v>
      </c>
      <c r="D60" s="490"/>
      <c r="E60" s="490"/>
      <c r="F60" s="491"/>
      <c r="G60" s="395"/>
    </row>
    <row r="61" spans="2:7" ht="15" customHeight="1">
      <c r="B61" s="484"/>
      <c r="C61" s="489" t="s">
        <v>700</v>
      </c>
      <c r="D61" s="490"/>
      <c r="E61" s="490"/>
      <c r="F61" s="491"/>
      <c r="G61" s="395"/>
    </row>
    <row r="62" spans="2:7" ht="15" customHeight="1">
      <c r="B62" s="484"/>
      <c r="C62" s="489" t="s">
        <v>701</v>
      </c>
      <c r="D62" s="490"/>
      <c r="E62" s="490"/>
      <c r="F62" s="491"/>
      <c r="G62" s="395"/>
    </row>
    <row r="63" spans="2:7" ht="15" customHeight="1">
      <c r="B63" s="484"/>
      <c r="C63" s="510" t="s">
        <v>4</v>
      </c>
      <c r="D63" s="511"/>
      <c r="E63" s="511"/>
      <c r="F63" s="512"/>
      <c r="G63" s="395"/>
    </row>
    <row r="64" spans="2:7" ht="15" customHeight="1">
      <c r="B64" s="485"/>
      <c r="C64" s="510" t="s">
        <v>5</v>
      </c>
      <c r="D64" s="511"/>
      <c r="E64" s="511"/>
      <c r="F64" s="512"/>
      <c r="G64" s="198"/>
    </row>
    <row r="65" spans="2:7" ht="15" customHeight="1">
      <c r="B65" s="501" t="s">
        <v>714</v>
      </c>
      <c r="C65" s="496" t="s">
        <v>6</v>
      </c>
      <c r="D65" s="497"/>
      <c r="E65" s="497"/>
      <c r="F65" s="498"/>
      <c r="G65" s="195" t="s">
        <v>580</v>
      </c>
    </row>
    <row r="66" spans="2:7" ht="15" customHeight="1">
      <c r="B66" s="502"/>
      <c r="C66" s="489" t="s">
        <v>705</v>
      </c>
      <c r="D66" s="490"/>
      <c r="E66" s="490"/>
      <c r="F66" s="491"/>
      <c r="G66" s="196"/>
    </row>
    <row r="67" spans="2:7" ht="15" customHeight="1">
      <c r="B67" s="502"/>
      <c r="C67" s="489" t="s">
        <v>706</v>
      </c>
      <c r="D67" s="490"/>
      <c r="E67" s="490"/>
      <c r="F67" s="491"/>
      <c r="G67" s="196"/>
    </row>
    <row r="68" spans="2:7" ht="15" customHeight="1">
      <c r="B68" s="502"/>
      <c r="C68" s="510" t="s">
        <v>707</v>
      </c>
      <c r="D68" s="511"/>
      <c r="E68" s="511"/>
      <c r="F68" s="512"/>
      <c r="G68" s="196"/>
    </row>
    <row r="69" spans="2:7" ht="15" customHeight="1">
      <c r="B69" s="502"/>
      <c r="C69" s="489" t="s">
        <v>708</v>
      </c>
      <c r="D69" s="490"/>
      <c r="E69" s="490"/>
      <c r="F69" s="491"/>
      <c r="G69" s="204"/>
    </row>
    <row r="70" spans="2:7" ht="15" customHeight="1">
      <c r="B70" s="502"/>
      <c r="C70" s="504" t="s">
        <v>7</v>
      </c>
      <c r="D70" s="499"/>
      <c r="E70" s="499"/>
      <c r="F70" s="500"/>
      <c r="G70" s="396" t="s">
        <v>581</v>
      </c>
    </row>
    <row r="71" spans="2:7" ht="15" customHeight="1">
      <c r="B71" s="502"/>
      <c r="C71" s="510" t="s">
        <v>8</v>
      </c>
      <c r="D71" s="511"/>
      <c r="E71" s="511"/>
      <c r="F71" s="512"/>
      <c r="G71" s="196" t="s">
        <v>582</v>
      </c>
    </row>
    <row r="72" spans="2:7" ht="15" customHeight="1">
      <c r="B72" s="502"/>
      <c r="C72" s="510" t="s">
        <v>9</v>
      </c>
      <c r="D72" s="511"/>
      <c r="E72" s="511"/>
      <c r="F72" s="512"/>
      <c r="G72" s="196"/>
    </row>
    <row r="73" spans="2:7" ht="15" customHeight="1">
      <c r="B73" s="502"/>
      <c r="C73" s="504" t="s">
        <v>727</v>
      </c>
      <c r="D73" s="499"/>
      <c r="E73" s="499"/>
      <c r="F73" s="500"/>
      <c r="G73" s="395"/>
    </row>
    <row r="74" spans="2:7" ht="15" customHeight="1">
      <c r="B74" s="502"/>
      <c r="C74" s="504" t="s">
        <v>10</v>
      </c>
      <c r="D74" s="499"/>
      <c r="E74" s="499"/>
      <c r="F74" s="500"/>
      <c r="G74" s="395"/>
    </row>
    <row r="75" spans="2:7" ht="15" customHeight="1">
      <c r="B75" s="502"/>
      <c r="C75" s="504" t="s">
        <v>11</v>
      </c>
      <c r="D75" s="499"/>
      <c r="E75" s="499"/>
      <c r="F75" s="500"/>
      <c r="G75" s="395"/>
    </row>
    <row r="76" spans="2:7" ht="15" customHeight="1">
      <c r="B76" s="502"/>
      <c r="C76" s="504" t="s">
        <v>728</v>
      </c>
      <c r="D76" s="499"/>
      <c r="E76" s="499"/>
      <c r="F76" s="500"/>
      <c r="G76" s="395"/>
    </row>
    <row r="77" spans="2:7" ht="15" customHeight="1">
      <c r="B77" s="502"/>
      <c r="C77" s="504" t="s">
        <v>729</v>
      </c>
      <c r="D77" s="499"/>
      <c r="E77" s="499"/>
      <c r="F77" s="500"/>
      <c r="G77" s="396"/>
    </row>
    <row r="78" spans="2:7" ht="15" customHeight="1">
      <c r="B78" s="502"/>
      <c r="C78" s="504" t="s">
        <v>722</v>
      </c>
      <c r="D78" s="499"/>
      <c r="E78" s="499"/>
      <c r="F78" s="500"/>
      <c r="G78" s="395"/>
    </row>
    <row r="79" spans="2:7" ht="15" customHeight="1">
      <c r="B79" s="502"/>
      <c r="C79" s="504" t="s">
        <v>723</v>
      </c>
      <c r="D79" s="499"/>
      <c r="E79" s="499"/>
      <c r="F79" s="500"/>
      <c r="G79" s="395"/>
    </row>
    <row r="80" spans="2:7" ht="15" customHeight="1">
      <c r="B80" s="502"/>
      <c r="C80" s="504" t="s">
        <v>724</v>
      </c>
      <c r="D80" s="499"/>
      <c r="E80" s="499"/>
      <c r="F80" s="500"/>
      <c r="G80" s="395"/>
    </row>
    <row r="81" spans="2:7" ht="15" customHeight="1">
      <c r="B81" s="502"/>
      <c r="C81" s="504" t="s">
        <v>725</v>
      </c>
      <c r="D81" s="499"/>
      <c r="E81" s="499"/>
      <c r="F81" s="500"/>
      <c r="G81" s="395"/>
    </row>
    <row r="82" spans="2:7" ht="15" customHeight="1">
      <c r="B82" s="502"/>
      <c r="C82" s="504" t="s">
        <v>833</v>
      </c>
      <c r="D82" s="499"/>
      <c r="E82" s="499"/>
      <c r="F82" s="500"/>
      <c r="G82" s="395"/>
    </row>
    <row r="83" spans="2:7" ht="15" customHeight="1">
      <c r="B83" s="502"/>
      <c r="C83" s="504"/>
      <c r="D83" s="499"/>
      <c r="E83" s="499"/>
      <c r="F83" s="500"/>
      <c r="G83" s="395"/>
    </row>
    <row r="84" spans="2:7" ht="15" customHeight="1">
      <c r="B84" s="502"/>
      <c r="C84" s="504" t="s">
        <v>12</v>
      </c>
      <c r="D84" s="499"/>
      <c r="E84" s="499"/>
      <c r="F84" s="500"/>
      <c r="G84" s="196" t="s">
        <v>583</v>
      </c>
    </row>
    <row r="85" spans="2:7" ht="15" customHeight="1">
      <c r="B85" s="502"/>
      <c r="C85" s="504" t="s">
        <v>13</v>
      </c>
      <c r="D85" s="499"/>
      <c r="E85" s="499"/>
      <c r="F85" s="500"/>
      <c r="G85" s="395"/>
    </row>
    <row r="86" spans="2:7" ht="15" customHeight="1">
      <c r="B86" s="503"/>
      <c r="C86" s="505"/>
      <c r="D86" s="506"/>
      <c r="E86" s="506"/>
      <c r="F86" s="507"/>
      <c r="G86" s="198"/>
    </row>
    <row r="87" spans="2:7" ht="15" customHeight="1">
      <c r="B87" s="483" t="s">
        <v>715</v>
      </c>
      <c r="C87" s="496" t="s">
        <v>14</v>
      </c>
      <c r="D87" s="497"/>
      <c r="E87" s="497"/>
      <c r="F87" s="498"/>
      <c r="G87" s="195" t="s">
        <v>584</v>
      </c>
    </row>
    <row r="88" spans="2:7" ht="15" customHeight="1">
      <c r="B88" s="484"/>
      <c r="C88" s="504" t="s">
        <v>15</v>
      </c>
      <c r="D88" s="499"/>
      <c r="E88" s="499"/>
      <c r="F88" s="500"/>
      <c r="G88" s="196" t="s">
        <v>585</v>
      </c>
    </row>
    <row r="89" spans="2:7" ht="15" customHeight="1">
      <c r="B89" s="484"/>
      <c r="C89" s="504" t="s">
        <v>16</v>
      </c>
      <c r="D89" s="499"/>
      <c r="E89" s="499"/>
      <c r="F89" s="499"/>
      <c r="G89" s="492" t="s">
        <v>586</v>
      </c>
    </row>
    <row r="90" spans="2:7" ht="15" customHeight="1">
      <c r="B90" s="484"/>
      <c r="C90" s="504" t="s">
        <v>17</v>
      </c>
      <c r="D90" s="499"/>
      <c r="E90" s="499" t="s">
        <v>18</v>
      </c>
      <c r="F90" s="499"/>
      <c r="G90" s="492"/>
    </row>
    <row r="91" spans="2:7" ht="15" customHeight="1">
      <c r="B91" s="484"/>
      <c r="C91" s="504" t="s">
        <v>19</v>
      </c>
      <c r="D91" s="499"/>
      <c r="E91" s="499" t="s">
        <v>50</v>
      </c>
      <c r="F91" s="499"/>
      <c r="G91" s="492" t="s">
        <v>587</v>
      </c>
    </row>
    <row r="92" spans="2:7" ht="15" customHeight="1">
      <c r="B92" s="484"/>
      <c r="C92" s="504"/>
      <c r="D92" s="499"/>
      <c r="E92" s="499"/>
      <c r="F92" s="499"/>
      <c r="G92" s="492"/>
    </row>
    <row r="93" spans="2:7" ht="15" customHeight="1">
      <c r="B93" s="484"/>
      <c r="C93" s="504" t="s">
        <v>20</v>
      </c>
      <c r="D93" s="499"/>
      <c r="E93" s="499"/>
      <c r="F93" s="499"/>
      <c r="G93" s="196" t="s">
        <v>588</v>
      </c>
    </row>
    <row r="94" spans="2:7" ht="15" customHeight="1">
      <c r="B94" s="484"/>
      <c r="C94" s="504" t="s">
        <v>570</v>
      </c>
      <c r="D94" s="499"/>
      <c r="E94" s="499"/>
      <c r="F94" s="500"/>
      <c r="G94" s="196" t="s">
        <v>589</v>
      </c>
    </row>
    <row r="95" spans="2:7" ht="15" customHeight="1">
      <c r="B95" s="484"/>
      <c r="C95" s="504" t="s">
        <v>571</v>
      </c>
      <c r="D95" s="499"/>
      <c r="E95" s="499"/>
      <c r="F95" s="500"/>
      <c r="G95" s="196" t="s">
        <v>590</v>
      </c>
    </row>
    <row r="96" spans="2:7" ht="15" customHeight="1">
      <c r="B96" s="484"/>
      <c r="C96" s="504" t="s">
        <v>569</v>
      </c>
      <c r="D96" s="499"/>
      <c r="E96" s="499"/>
      <c r="F96" s="500"/>
      <c r="G96" s="196"/>
    </row>
    <row r="97" spans="2:7" ht="15" customHeight="1">
      <c r="B97" s="484"/>
      <c r="C97" s="504"/>
      <c r="D97" s="499"/>
      <c r="E97" s="499"/>
      <c r="F97" s="500"/>
      <c r="G97" s="196"/>
    </row>
    <row r="98" spans="2:7" ht="15" customHeight="1">
      <c r="B98" s="484"/>
      <c r="C98" s="504" t="s">
        <v>21</v>
      </c>
      <c r="D98" s="499"/>
      <c r="E98" s="499"/>
      <c r="F98" s="500"/>
      <c r="G98" s="196" t="s">
        <v>591</v>
      </c>
    </row>
    <row r="99" spans="2:7" ht="15" customHeight="1">
      <c r="B99" s="484"/>
      <c r="C99" s="489" t="s">
        <v>22</v>
      </c>
      <c r="D99" s="490"/>
      <c r="E99" s="490"/>
      <c r="F99" s="491"/>
      <c r="G99" s="197"/>
    </row>
    <row r="100" spans="2:7" ht="15" customHeight="1">
      <c r="B100" s="484"/>
      <c r="C100" s="489" t="s">
        <v>23</v>
      </c>
      <c r="D100" s="490"/>
      <c r="E100" s="490"/>
      <c r="F100" s="491"/>
      <c r="G100" s="197"/>
    </row>
    <row r="101" spans="2:7" ht="15" customHeight="1">
      <c r="B101" s="484"/>
      <c r="C101" s="517" t="s">
        <v>24</v>
      </c>
      <c r="D101" s="518"/>
      <c r="E101" s="518"/>
      <c r="F101" s="519"/>
      <c r="G101" s="197"/>
    </row>
    <row r="102" spans="2:7" ht="15" customHeight="1">
      <c r="B102" s="485"/>
      <c r="C102" s="520"/>
      <c r="D102" s="521"/>
      <c r="E102" s="521"/>
      <c r="F102" s="522"/>
      <c r="G102" s="202"/>
    </row>
    <row r="103" spans="2:7" ht="15" customHeight="1">
      <c r="B103" s="483" t="s">
        <v>716</v>
      </c>
      <c r="C103" s="504" t="s">
        <v>25</v>
      </c>
      <c r="D103" s="499"/>
      <c r="E103" s="499"/>
      <c r="F103" s="500"/>
      <c r="G103" s="523" t="s">
        <v>592</v>
      </c>
    </row>
    <row r="104" spans="2:7" ht="15" customHeight="1">
      <c r="B104" s="484"/>
      <c r="C104" s="489" t="s">
        <v>775</v>
      </c>
      <c r="D104" s="490"/>
      <c r="E104" s="490"/>
      <c r="F104" s="491"/>
      <c r="G104" s="492"/>
    </row>
    <row r="105" spans="2:7" ht="15" customHeight="1">
      <c r="B105" s="484"/>
      <c r="C105" s="489" t="s">
        <v>730</v>
      </c>
      <c r="D105" s="490"/>
      <c r="E105" s="490"/>
      <c r="F105" s="491"/>
      <c r="G105" s="395"/>
    </row>
    <row r="106" spans="2:7" ht="15" customHeight="1">
      <c r="B106" s="484"/>
      <c r="C106" s="489" t="s">
        <v>731</v>
      </c>
      <c r="D106" s="490"/>
      <c r="E106" s="490"/>
      <c r="F106" s="491"/>
      <c r="G106" s="395"/>
    </row>
    <row r="107" spans="2:7" ht="15" customHeight="1">
      <c r="B107" s="484"/>
      <c r="C107" s="504" t="s">
        <v>26</v>
      </c>
      <c r="D107" s="499"/>
      <c r="E107" s="499"/>
      <c r="F107" s="500"/>
      <c r="G107" s="395"/>
    </row>
    <row r="108" spans="2:7" ht="15" customHeight="1">
      <c r="B108" s="484"/>
      <c r="C108" s="504" t="s">
        <v>27</v>
      </c>
      <c r="D108" s="499"/>
      <c r="E108" s="499"/>
      <c r="F108" s="500"/>
      <c r="G108" s="395"/>
    </row>
    <row r="109" spans="2:7" ht="15" customHeight="1">
      <c r="B109" s="484"/>
      <c r="C109" s="504" t="s">
        <v>28</v>
      </c>
      <c r="D109" s="499"/>
      <c r="E109" s="499"/>
      <c r="F109" s="500"/>
      <c r="G109" s="395"/>
    </row>
    <row r="110" spans="2:7" ht="15" customHeight="1">
      <c r="B110" s="484"/>
      <c r="C110" s="504" t="s">
        <v>51</v>
      </c>
      <c r="D110" s="499"/>
      <c r="E110" s="499"/>
      <c r="F110" s="500"/>
      <c r="G110" s="395"/>
    </row>
    <row r="111" spans="2:7" ht="15" customHeight="1">
      <c r="B111" s="484"/>
      <c r="C111" s="504"/>
      <c r="D111" s="499"/>
      <c r="E111" s="499"/>
      <c r="F111" s="500"/>
      <c r="G111" s="395"/>
    </row>
    <row r="112" spans="2:7" ht="15" customHeight="1">
      <c r="B112" s="485"/>
      <c r="C112" s="505"/>
      <c r="D112" s="506"/>
      <c r="E112" s="506"/>
      <c r="F112" s="507"/>
      <c r="G112" s="198"/>
    </row>
    <row r="113" spans="2:7" ht="15" customHeight="1">
      <c r="B113" s="483" t="s">
        <v>717</v>
      </c>
      <c r="C113" s="496" t="s">
        <v>29</v>
      </c>
      <c r="D113" s="497"/>
      <c r="E113" s="497"/>
      <c r="F113" s="498"/>
      <c r="G113" s="203" t="s">
        <v>30</v>
      </c>
    </row>
    <row r="114" spans="2:7" ht="15" customHeight="1">
      <c r="B114" s="484"/>
      <c r="C114" s="504" t="s">
        <v>31</v>
      </c>
      <c r="D114" s="499"/>
      <c r="E114" s="499"/>
      <c r="F114" s="500"/>
      <c r="G114" s="196" t="s">
        <v>32</v>
      </c>
    </row>
    <row r="115" spans="2:7" ht="15" customHeight="1">
      <c r="B115" s="484"/>
      <c r="C115" s="504" t="s">
        <v>51</v>
      </c>
      <c r="D115" s="499"/>
      <c r="E115" s="499"/>
      <c r="F115" s="500"/>
      <c r="G115" s="395" t="s">
        <v>721</v>
      </c>
    </row>
    <row r="116" spans="2:7" ht="15" customHeight="1">
      <c r="B116" s="484"/>
      <c r="C116" s="504" t="s">
        <v>33</v>
      </c>
      <c r="D116" s="499"/>
      <c r="E116" s="499"/>
      <c r="F116" s="500"/>
      <c r="G116" s="204" t="s">
        <v>35</v>
      </c>
    </row>
    <row r="117" spans="2:7" ht="15" customHeight="1">
      <c r="B117" s="484"/>
      <c r="C117" s="504" t="s">
        <v>34</v>
      </c>
      <c r="D117" s="499"/>
      <c r="E117" s="499"/>
      <c r="F117" s="500"/>
      <c r="G117" s="204"/>
    </row>
    <row r="118" spans="2:7" ht="15" customHeight="1">
      <c r="B118" s="484"/>
      <c r="C118" s="510" t="s">
        <v>718</v>
      </c>
      <c r="D118" s="511"/>
      <c r="E118" s="511"/>
      <c r="F118" s="512"/>
      <c r="G118" s="204" t="s">
        <v>720</v>
      </c>
    </row>
    <row r="119" spans="2:7" ht="15" customHeight="1">
      <c r="B119" s="484"/>
      <c r="C119" s="510" t="s">
        <v>719</v>
      </c>
      <c r="D119" s="511"/>
      <c r="E119" s="511"/>
      <c r="F119" s="512"/>
      <c r="G119" s="204"/>
    </row>
    <row r="120" spans="2:7" ht="15" customHeight="1">
      <c r="B120" s="485"/>
      <c r="C120" s="510" t="s">
        <v>9</v>
      </c>
      <c r="D120" s="511"/>
      <c r="E120" s="511"/>
      <c r="F120" s="512"/>
      <c r="G120" s="198"/>
    </row>
    <row r="121" spans="2:7" ht="15" customHeight="1">
      <c r="B121" s="483" t="s">
        <v>36</v>
      </c>
      <c r="C121" s="486" t="s">
        <v>37</v>
      </c>
      <c r="D121" s="487"/>
      <c r="E121" s="487"/>
      <c r="F121" s="488"/>
      <c r="G121" s="203" t="s">
        <v>593</v>
      </c>
    </row>
    <row r="122" spans="2:7" ht="15" customHeight="1">
      <c r="B122" s="484"/>
      <c r="C122" s="489" t="s">
        <v>38</v>
      </c>
      <c r="D122" s="490"/>
      <c r="E122" s="490"/>
      <c r="F122" s="491"/>
      <c r="G122" s="204" t="s">
        <v>39</v>
      </c>
    </row>
    <row r="123" spans="2:7" ht="15" customHeight="1">
      <c r="B123" s="484"/>
      <c r="C123" s="489" t="s">
        <v>40</v>
      </c>
      <c r="D123" s="490"/>
      <c r="E123" s="490"/>
      <c r="F123" s="491"/>
      <c r="G123" s="492" t="s">
        <v>69</v>
      </c>
    </row>
    <row r="124" spans="2:7" ht="15" customHeight="1">
      <c r="B124" s="484"/>
      <c r="C124" s="489" t="s">
        <v>41</v>
      </c>
      <c r="D124" s="490"/>
      <c r="E124" s="490"/>
      <c r="F124" s="491"/>
      <c r="G124" s="492"/>
    </row>
    <row r="125" spans="2:7" ht="15" customHeight="1">
      <c r="B125" s="484"/>
      <c r="C125" s="489" t="s">
        <v>42</v>
      </c>
      <c r="D125" s="490"/>
      <c r="E125" s="490"/>
      <c r="F125" s="491"/>
      <c r="G125" s="492" t="s">
        <v>594</v>
      </c>
    </row>
    <row r="126" spans="2:7" ht="15" customHeight="1">
      <c r="B126" s="484"/>
      <c r="C126" s="489" t="s">
        <v>852</v>
      </c>
      <c r="D126" s="490"/>
      <c r="E126" s="490"/>
      <c r="F126" s="491"/>
      <c r="G126" s="492"/>
    </row>
    <row r="127" spans="2:7" ht="15" customHeight="1">
      <c r="B127" s="484"/>
      <c r="C127" s="489" t="s">
        <v>44</v>
      </c>
      <c r="D127" s="490"/>
      <c r="E127" s="490"/>
      <c r="F127" s="491"/>
      <c r="G127" s="395"/>
    </row>
    <row r="128" spans="2:7" ht="15" customHeight="1">
      <c r="B128" s="484"/>
      <c r="C128" s="489" t="s">
        <v>45</v>
      </c>
      <c r="D128" s="490"/>
      <c r="E128" s="490"/>
      <c r="F128" s="491"/>
      <c r="G128" s="395"/>
    </row>
    <row r="129" spans="2:7" ht="15" customHeight="1">
      <c r="B129" s="484"/>
      <c r="C129" s="489" t="s">
        <v>46</v>
      </c>
      <c r="D129" s="490"/>
      <c r="E129" s="490"/>
      <c r="F129" s="491"/>
      <c r="G129" s="395"/>
    </row>
    <row r="130" spans="2:7" ht="15" customHeight="1">
      <c r="B130" s="484"/>
      <c r="C130" s="489" t="s">
        <v>47</v>
      </c>
      <c r="D130" s="490"/>
      <c r="E130" s="490"/>
      <c r="F130" s="491"/>
      <c r="G130" s="395"/>
    </row>
    <row r="131" spans="2:7" ht="15" customHeight="1">
      <c r="B131" s="484"/>
      <c r="C131" s="504" t="s">
        <v>52</v>
      </c>
      <c r="D131" s="499"/>
      <c r="E131" s="499"/>
      <c r="F131" s="500"/>
      <c r="G131" s="395"/>
    </row>
    <row r="132" spans="2:7" ht="15" customHeight="1">
      <c r="B132" s="485"/>
      <c r="C132" s="505"/>
      <c r="D132" s="506"/>
      <c r="E132" s="506"/>
      <c r="F132" s="507"/>
      <c r="G132" s="198"/>
    </row>
    <row r="133" spans="2:7" ht="15" customHeight="1">
      <c r="B133" s="134"/>
      <c r="C133" s="135"/>
      <c r="D133" s="135"/>
      <c r="E133" s="135"/>
      <c r="F133" s="135"/>
      <c r="G133" s="136"/>
    </row>
    <row r="134" spans="2:7" ht="15" customHeight="1">
      <c r="B134" s="134"/>
      <c r="C134" s="135"/>
      <c r="D134" s="135"/>
      <c r="E134" s="135"/>
      <c r="F134" s="135"/>
      <c r="G134" s="136"/>
    </row>
    <row r="135" spans="2:7" ht="15" customHeight="1">
      <c r="B135" s="134"/>
      <c r="C135" s="135"/>
      <c r="D135" s="135"/>
      <c r="E135" s="135"/>
      <c r="F135" s="135"/>
      <c r="G135" s="136"/>
    </row>
    <row r="136" spans="2:7">
      <c r="B136" s="134"/>
      <c r="C136" s="135"/>
      <c r="D136" s="135"/>
      <c r="E136" s="135"/>
      <c r="F136" s="135"/>
      <c r="G136" s="136"/>
    </row>
    <row r="137" spans="2:7" ht="13.5" customHeight="1">
      <c r="B137" s="134"/>
      <c r="C137" s="135"/>
      <c r="D137" s="135"/>
      <c r="E137" s="135"/>
      <c r="F137" s="135"/>
      <c r="G137" s="136"/>
    </row>
    <row r="138" spans="2:7" ht="13.5" customHeight="1">
      <c r="B138" s="134"/>
      <c r="C138" s="135"/>
      <c r="D138" s="135"/>
      <c r="E138" s="135"/>
      <c r="F138" s="135"/>
      <c r="G138" s="136"/>
    </row>
    <row r="139" spans="2:7" ht="21" customHeight="1">
      <c r="B139" s="134"/>
      <c r="C139" s="135"/>
      <c r="D139" s="135"/>
      <c r="E139" s="135"/>
      <c r="F139" s="135"/>
      <c r="G139" s="136"/>
    </row>
    <row r="140" spans="2:7" ht="13.5" customHeight="1">
      <c r="B140" s="134"/>
      <c r="C140" s="135"/>
      <c r="D140" s="135"/>
      <c r="E140" s="135"/>
      <c r="F140" s="135"/>
      <c r="G140" s="136"/>
    </row>
    <row r="141" spans="2:7" ht="13.5" customHeight="1">
      <c r="B141" s="134"/>
      <c r="C141" s="135"/>
      <c r="D141" s="135"/>
      <c r="E141" s="135"/>
      <c r="F141" s="135"/>
      <c r="G141" s="136"/>
    </row>
    <row r="142" spans="2:7" ht="13.5" customHeight="1">
      <c r="B142" s="134"/>
      <c r="C142" s="135"/>
      <c r="D142" s="135"/>
      <c r="E142" s="135"/>
      <c r="F142" s="135"/>
      <c r="G142" s="136"/>
    </row>
    <row r="143" spans="2:7" ht="13.5" customHeight="1">
      <c r="B143" s="134"/>
      <c r="C143" s="135"/>
      <c r="D143" s="135"/>
      <c r="E143" s="135"/>
      <c r="F143" s="135"/>
      <c r="G143" s="136"/>
    </row>
    <row r="144" spans="2:7" ht="13.5" customHeight="1">
      <c r="B144" s="134"/>
      <c r="C144" s="134"/>
      <c r="D144" s="134"/>
      <c r="E144" s="134"/>
      <c r="F144" s="134"/>
      <c r="G144" s="136"/>
    </row>
    <row r="145" spans="2:7" ht="13.5" customHeight="1">
      <c r="B145" s="134"/>
      <c r="C145" s="134"/>
      <c r="D145" s="134"/>
      <c r="E145" s="134"/>
      <c r="F145" s="134"/>
      <c r="G145" s="136"/>
    </row>
    <row r="146" spans="2:7" ht="13.5" customHeight="1">
      <c r="B146" s="134"/>
      <c r="C146" s="134"/>
      <c r="D146" s="134"/>
      <c r="E146" s="134"/>
      <c r="F146" s="134"/>
      <c r="G146" s="136"/>
    </row>
    <row r="147" spans="2:7" ht="13.5" customHeight="1">
      <c r="B147" s="134"/>
      <c r="C147" s="134"/>
      <c r="D147" s="134"/>
      <c r="E147" s="134"/>
      <c r="F147" s="134"/>
      <c r="G147" s="136"/>
    </row>
    <row r="148" spans="2:7" ht="13.5" customHeight="1">
      <c r="B148" s="134"/>
      <c r="C148" s="134"/>
      <c r="D148" s="134"/>
      <c r="E148" s="134"/>
      <c r="F148" s="134"/>
      <c r="G148" s="136"/>
    </row>
    <row r="149" spans="2:7" ht="13.5" customHeight="1">
      <c r="B149" s="134"/>
      <c r="C149" s="134"/>
      <c r="D149" s="134"/>
      <c r="E149" s="134"/>
      <c r="F149" s="134"/>
      <c r="G149" s="136"/>
    </row>
    <row r="150" spans="2:7" ht="13.5" customHeight="1">
      <c r="B150" s="134"/>
      <c r="C150" s="134"/>
      <c r="D150" s="134"/>
      <c r="E150" s="134"/>
      <c r="F150" s="134"/>
      <c r="G150" s="136"/>
    </row>
    <row r="151" spans="2:7" ht="13.5" customHeight="1">
      <c r="B151" s="134"/>
      <c r="C151" s="134"/>
      <c r="D151" s="134"/>
      <c r="E151" s="134"/>
      <c r="F151" s="134"/>
      <c r="G151" s="136"/>
    </row>
    <row r="152" spans="2:7" ht="13.5" customHeight="1">
      <c r="B152" s="134"/>
      <c r="C152" s="134"/>
      <c r="D152" s="134"/>
      <c r="E152" s="134"/>
      <c r="F152" s="134"/>
      <c r="G152" s="136"/>
    </row>
    <row r="153" spans="2:7">
      <c r="B153" s="134"/>
      <c r="C153" s="134"/>
      <c r="D153" s="134"/>
      <c r="E153" s="134"/>
      <c r="F153" s="134"/>
      <c r="G153" s="136"/>
    </row>
    <row r="154" spans="2:7">
      <c r="B154" s="134"/>
      <c r="C154" s="134"/>
      <c r="D154" s="134"/>
      <c r="E154" s="134"/>
      <c r="F154" s="134"/>
      <c r="G154" s="136"/>
    </row>
    <row r="155" spans="2:7">
      <c r="B155" s="134"/>
      <c r="C155" s="134"/>
      <c r="D155" s="134"/>
      <c r="E155" s="134"/>
      <c r="F155" s="134"/>
      <c r="G155" s="136"/>
    </row>
    <row r="156" spans="2:7">
      <c r="B156" s="134"/>
      <c r="C156" s="134"/>
      <c r="D156" s="134"/>
      <c r="E156" s="134"/>
      <c r="F156" s="134"/>
      <c r="G156" s="136"/>
    </row>
    <row r="157" spans="2:7">
      <c r="B157" s="134"/>
      <c r="C157" s="134"/>
      <c r="D157" s="134"/>
      <c r="E157" s="134"/>
      <c r="F157" s="134"/>
      <c r="G157" s="136"/>
    </row>
    <row r="158" spans="2:7">
      <c r="B158" s="134"/>
      <c r="C158" s="134"/>
      <c r="D158" s="134"/>
      <c r="E158" s="134"/>
      <c r="F158" s="134"/>
      <c r="G158" s="136"/>
    </row>
    <row r="159" spans="2:7">
      <c r="G159" s="136"/>
    </row>
    <row r="160" spans="2:7">
      <c r="G160" s="136"/>
    </row>
    <row r="161" spans="7:7">
      <c r="G161" s="136"/>
    </row>
    <row r="162" spans="7:7">
      <c r="G162" s="136"/>
    </row>
    <row r="163" spans="7:7">
      <c r="G163" s="136"/>
    </row>
    <row r="164" spans="7:7">
      <c r="G164" s="136"/>
    </row>
    <row r="165" spans="7:7">
      <c r="G165" s="136"/>
    </row>
    <row r="166" spans="7:7">
      <c r="G166" s="136"/>
    </row>
    <row r="167" spans="7:7">
      <c r="G167" s="136"/>
    </row>
    <row r="168" spans="7:7">
      <c r="G168" s="136"/>
    </row>
    <row r="169" spans="7:7">
      <c r="G169" s="136"/>
    </row>
    <row r="170" spans="7:7" ht="13.5" customHeight="1">
      <c r="G170" s="136"/>
    </row>
    <row r="171" spans="7:7" ht="13.5" customHeight="1">
      <c r="G171" s="136"/>
    </row>
    <row r="172" spans="7:7" ht="13.5" customHeight="1">
      <c r="G172" s="136"/>
    </row>
    <row r="173" spans="7:7">
      <c r="G173" s="136"/>
    </row>
    <row r="174" spans="7:7">
      <c r="G174" s="136"/>
    </row>
    <row r="175" spans="7:7">
      <c r="G175" s="136"/>
    </row>
    <row r="176" spans="7:7">
      <c r="G176" s="136"/>
    </row>
    <row r="177" spans="7:7">
      <c r="G177" s="136"/>
    </row>
    <row r="178" spans="7:7" ht="13.5" customHeight="1">
      <c r="G178" s="136"/>
    </row>
    <row r="179" spans="7:7">
      <c r="G179" s="136"/>
    </row>
    <row r="180" spans="7:7">
      <c r="G180" s="136"/>
    </row>
    <row r="181" spans="7:7">
      <c r="G181" s="136"/>
    </row>
    <row r="182" spans="7:7">
      <c r="G182" s="136"/>
    </row>
    <row r="183" spans="7:7">
      <c r="G183" s="136"/>
    </row>
    <row r="184" spans="7:7">
      <c r="G184" s="136"/>
    </row>
    <row r="185" spans="7:7" ht="13.5" customHeight="1">
      <c r="G185" s="136"/>
    </row>
    <row r="186" spans="7:7" ht="13.5" customHeight="1">
      <c r="G186" s="136"/>
    </row>
    <row r="187" spans="7:7">
      <c r="G187" s="136"/>
    </row>
    <row r="188" spans="7:7">
      <c r="G188" s="136"/>
    </row>
    <row r="189" spans="7:7">
      <c r="G189" s="136"/>
    </row>
    <row r="190" spans="7:7">
      <c r="G190" s="136"/>
    </row>
    <row r="191" spans="7:7">
      <c r="G191" s="136"/>
    </row>
    <row r="192" spans="7:7">
      <c r="G192" s="136"/>
    </row>
    <row r="193" spans="7:7">
      <c r="G193" s="136"/>
    </row>
    <row r="194" spans="7:7">
      <c r="G194" s="136"/>
    </row>
    <row r="195" spans="7:7">
      <c r="G195" s="136"/>
    </row>
    <row r="196" spans="7:7">
      <c r="G196" s="136"/>
    </row>
  </sheetData>
  <mergeCells count="146">
    <mergeCell ref="C8:F8"/>
    <mergeCell ref="C9:F9"/>
    <mergeCell ref="C10:F10"/>
    <mergeCell ref="C15:F15"/>
    <mergeCell ref="B8:B15"/>
    <mergeCell ref="C11:F11"/>
    <mergeCell ref="C12:F12"/>
    <mergeCell ref="C50:F50"/>
    <mergeCell ref="C52:F52"/>
    <mergeCell ref="C14:F14"/>
    <mergeCell ref="C39:F39"/>
    <mergeCell ref="C40:F40"/>
    <mergeCell ref="C46:F46"/>
    <mergeCell ref="C31:F31"/>
    <mergeCell ref="C34:F34"/>
    <mergeCell ref="C42:F42"/>
    <mergeCell ref="B16:B20"/>
    <mergeCell ref="D20:F20"/>
    <mergeCell ref="C43:F43"/>
    <mergeCell ref="C13:F13"/>
    <mergeCell ref="B29:G29"/>
    <mergeCell ref="C33:F33"/>
    <mergeCell ref="C35:F35"/>
    <mergeCell ref="C36:F36"/>
    <mergeCell ref="G9:G10"/>
    <mergeCell ref="B47:B64"/>
    <mergeCell ref="C81:F81"/>
    <mergeCell ref="B33:B46"/>
    <mergeCell ref="G89:G90"/>
    <mergeCell ref="G91:G92"/>
    <mergeCell ref="C101:F101"/>
    <mergeCell ref="C99:F99"/>
    <mergeCell ref="C90:D90"/>
    <mergeCell ref="C98:F98"/>
    <mergeCell ref="C38:F38"/>
    <mergeCell ref="C94:F94"/>
    <mergeCell ref="C95:F95"/>
    <mergeCell ref="C59:F59"/>
    <mergeCell ref="C62:F62"/>
    <mergeCell ref="E92:F92"/>
    <mergeCell ref="B65:B86"/>
    <mergeCell ref="G49:G50"/>
    <mergeCell ref="C68:F68"/>
    <mergeCell ref="B21:B27"/>
    <mergeCell ref="B28:G28"/>
    <mergeCell ref="C57:F57"/>
    <mergeCell ref="C58:F58"/>
    <mergeCell ref="C67:F67"/>
    <mergeCell ref="C118:F118"/>
    <mergeCell ref="C119:F119"/>
    <mergeCell ref="C88:F88"/>
    <mergeCell ref="C44:F44"/>
    <mergeCell ref="C45:F45"/>
    <mergeCell ref="C48:F48"/>
    <mergeCell ref="C49:F49"/>
    <mergeCell ref="B87:B102"/>
    <mergeCell ref="B121:B132"/>
    <mergeCell ref="B103:B112"/>
    <mergeCell ref="B113:B120"/>
    <mergeCell ref="C111:F111"/>
    <mergeCell ref="C92:D92"/>
    <mergeCell ref="C78:F78"/>
    <mergeCell ref="C79:F79"/>
    <mergeCell ref="C132:F132"/>
    <mergeCell ref="C127:F127"/>
    <mergeCell ref="C128:F128"/>
    <mergeCell ref="C129:F129"/>
    <mergeCell ref="C130:F130"/>
    <mergeCell ref="C131:F131"/>
    <mergeCell ref="C61:F61"/>
    <mergeCell ref="C65:F65"/>
    <mergeCell ref="C54:F54"/>
    <mergeCell ref="E91:F91"/>
    <mergeCell ref="C91:D91"/>
    <mergeCell ref="E93:F93"/>
    <mergeCell ref="C108:F108"/>
    <mergeCell ref="C115:F115"/>
    <mergeCell ref="C110:F110"/>
    <mergeCell ref="C117:F117"/>
    <mergeCell ref="C116:F116"/>
    <mergeCell ref="C102:F102"/>
    <mergeCell ref="C109:F109"/>
    <mergeCell ref="C106:F106"/>
    <mergeCell ref="G125:G126"/>
    <mergeCell ref="C87:F87"/>
    <mergeCell ref="C126:F126"/>
    <mergeCell ref="C123:F123"/>
    <mergeCell ref="C77:F77"/>
    <mergeCell ref="C105:F105"/>
    <mergeCell ref="C112:F112"/>
    <mergeCell ref="C107:F107"/>
    <mergeCell ref="C97:F97"/>
    <mergeCell ref="C100:F100"/>
    <mergeCell ref="C96:F96"/>
    <mergeCell ref="C93:D93"/>
    <mergeCell ref="E90:F90"/>
    <mergeCell ref="C103:F103"/>
    <mergeCell ref="C104:F104"/>
    <mergeCell ref="C113:F113"/>
    <mergeCell ref="C120:F120"/>
    <mergeCell ref="C114:F114"/>
    <mergeCell ref="C124:F124"/>
    <mergeCell ref="C125:F125"/>
    <mergeCell ref="C122:F122"/>
    <mergeCell ref="C85:F85"/>
    <mergeCell ref="G123:G124"/>
    <mergeCell ref="G103:G104"/>
    <mergeCell ref="C37:F37"/>
    <mergeCell ref="C30:F30"/>
    <mergeCell ref="C32:F32"/>
    <mergeCell ref="B30:B32"/>
    <mergeCell ref="C73:F73"/>
    <mergeCell ref="C83:F83"/>
    <mergeCell ref="C82:F82"/>
    <mergeCell ref="C55:F55"/>
    <mergeCell ref="C56:F56"/>
    <mergeCell ref="C63:F63"/>
    <mergeCell ref="C64:F64"/>
    <mergeCell ref="C41:F41"/>
    <mergeCell ref="C47:F47"/>
    <mergeCell ref="C60:F60"/>
    <mergeCell ref="C51:F51"/>
    <mergeCell ref="B2:G2"/>
    <mergeCell ref="B4:G4"/>
    <mergeCell ref="C5:F5"/>
    <mergeCell ref="C6:F6"/>
    <mergeCell ref="G5:G7"/>
    <mergeCell ref="C7:F7"/>
    <mergeCell ref="C71:F71"/>
    <mergeCell ref="C80:F80"/>
    <mergeCell ref="C121:F121"/>
    <mergeCell ref="C16:F16"/>
    <mergeCell ref="D18:F18"/>
    <mergeCell ref="D17:F17"/>
    <mergeCell ref="D19:F19"/>
    <mergeCell ref="C76:F76"/>
    <mergeCell ref="C84:F84"/>
    <mergeCell ref="C86:F86"/>
    <mergeCell ref="C89:F89"/>
    <mergeCell ref="C66:F66"/>
    <mergeCell ref="C69:F69"/>
    <mergeCell ref="C72:F72"/>
    <mergeCell ref="C74:F74"/>
    <mergeCell ref="C70:F70"/>
    <mergeCell ref="C75:F75"/>
    <mergeCell ref="C53:F53"/>
  </mergeCells>
  <phoneticPr fontId="3"/>
  <pageMargins left="0.75" right="0.75" top="1" bottom="1" header="0.51200000000000001" footer="0.51200000000000001"/>
  <pageSetup paperSize="9" orientation="portrait" r:id="rId1"/>
  <headerFooter alignWithMargins="0"/>
  <rowBreaks count="2" manualBreakCount="2">
    <brk id="46" min="1" max="6" man="1"/>
    <brk id="86" min="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2:G57"/>
  <sheetViews>
    <sheetView view="pageBreakPreview" zoomScaleNormal="100" workbookViewId="0"/>
  </sheetViews>
  <sheetFormatPr defaultRowHeight="13"/>
  <cols>
    <col min="1" max="1" width="1.6328125" customWidth="1"/>
    <col min="2" max="2" width="23.6328125" style="222" customWidth="1"/>
    <col min="3" max="7" width="10.6328125" style="222" customWidth="1"/>
    <col min="8" max="8" width="1.6328125" customWidth="1"/>
  </cols>
  <sheetData>
    <row r="2" spans="2:7">
      <c r="G2" s="295"/>
    </row>
    <row r="3" spans="2:7">
      <c r="B3" s="222" t="s">
        <v>339</v>
      </c>
    </row>
    <row r="4" spans="2:7">
      <c r="F4" s="295" t="s">
        <v>467</v>
      </c>
      <c r="G4" s="222" t="s">
        <v>468</v>
      </c>
    </row>
    <row r="5" spans="2:7">
      <c r="F5" s="295"/>
    </row>
    <row r="6" spans="2:7">
      <c r="B6" s="221"/>
      <c r="C6" s="226" t="s">
        <v>179</v>
      </c>
      <c r="D6" s="226" t="s">
        <v>180</v>
      </c>
      <c r="E6" s="226" t="s">
        <v>181</v>
      </c>
      <c r="F6" s="226" t="s">
        <v>182</v>
      </c>
      <c r="G6" s="226" t="s">
        <v>183</v>
      </c>
    </row>
    <row r="7" spans="2:7">
      <c r="B7" s="221" t="s">
        <v>802</v>
      </c>
      <c r="C7" s="399"/>
      <c r="D7" s="399"/>
      <c r="E7" s="399"/>
      <c r="F7" s="399"/>
      <c r="G7" s="399"/>
    </row>
    <row r="8" spans="2:7">
      <c r="B8" s="221" t="s">
        <v>377</v>
      </c>
      <c r="C8" s="399"/>
      <c r="D8" s="399"/>
      <c r="E8" s="399"/>
      <c r="F8" s="399"/>
      <c r="G8" s="399"/>
    </row>
    <row r="9" spans="2:7">
      <c r="B9" s="221" t="s">
        <v>378</v>
      </c>
      <c r="C9" s="399"/>
      <c r="D9" s="399"/>
      <c r="E9" s="399"/>
      <c r="F9" s="399"/>
      <c r="G9" s="399"/>
    </row>
    <row r="10" spans="2:7">
      <c r="B10" s="221" t="s">
        <v>379</v>
      </c>
      <c r="C10" s="399"/>
      <c r="D10" s="399"/>
      <c r="E10" s="399"/>
      <c r="F10" s="399"/>
      <c r="G10" s="399"/>
    </row>
    <row r="11" spans="2:7">
      <c r="B11" s="221" t="s">
        <v>742</v>
      </c>
      <c r="C11" s="399"/>
      <c r="D11" s="399"/>
      <c r="E11" s="399"/>
      <c r="F11" s="399"/>
      <c r="G11" s="399"/>
    </row>
    <row r="12" spans="2:7">
      <c r="B12" s="221" t="s">
        <v>741</v>
      </c>
      <c r="C12" s="399"/>
      <c r="D12" s="399"/>
      <c r="E12" s="399"/>
      <c r="F12" s="399"/>
      <c r="G12" s="399"/>
    </row>
    <row r="13" spans="2:7">
      <c r="B13" s="221" t="s">
        <v>382</v>
      </c>
      <c r="C13" s="399"/>
      <c r="D13" s="399"/>
      <c r="E13" s="399"/>
      <c r="F13" s="399"/>
      <c r="G13" s="399"/>
    </row>
    <row r="14" spans="2:7">
      <c r="B14" s="221" t="s">
        <v>383</v>
      </c>
      <c r="C14" s="399"/>
      <c r="D14" s="399"/>
      <c r="E14" s="399"/>
      <c r="F14" s="399"/>
      <c r="G14" s="399"/>
    </row>
    <row r="15" spans="2:7">
      <c r="B15" s="221" t="s">
        <v>384</v>
      </c>
      <c r="C15" s="399"/>
      <c r="D15" s="399"/>
      <c r="E15" s="399"/>
      <c r="F15" s="399"/>
      <c r="G15" s="399"/>
    </row>
    <row r="16" spans="2:7">
      <c r="B16" s="221" t="s">
        <v>291</v>
      </c>
      <c r="C16" s="399"/>
      <c r="D16" s="399"/>
      <c r="E16" s="399"/>
      <c r="F16" s="399"/>
      <c r="G16" s="399"/>
    </row>
    <row r="17" spans="2:7">
      <c r="B17" s="221" t="s">
        <v>388</v>
      </c>
      <c r="C17" s="399"/>
      <c r="D17" s="399"/>
      <c r="E17" s="399"/>
      <c r="F17" s="399"/>
      <c r="G17" s="399"/>
    </row>
    <row r="18" spans="2:7">
      <c r="B18" s="221" t="s">
        <v>386</v>
      </c>
      <c r="C18" s="399"/>
      <c r="D18" s="399"/>
      <c r="E18" s="399"/>
      <c r="F18" s="399"/>
      <c r="G18" s="399"/>
    </row>
    <row r="19" spans="2:7">
      <c r="B19" s="221" t="s">
        <v>292</v>
      </c>
      <c r="C19" s="399"/>
      <c r="D19" s="399"/>
      <c r="E19" s="399"/>
      <c r="F19" s="399"/>
      <c r="G19" s="399"/>
    </row>
    <row r="20" spans="2:7">
      <c r="B20" s="205" t="s">
        <v>175</v>
      </c>
      <c r="C20" s="399"/>
      <c r="D20" s="399"/>
      <c r="E20" s="399"/>
      <c r="F20" s="399"/>
      <c r="G20" s="399"/>
    </row>
    <row r="21" spans="2:7">
      <c r="B21" s="221" t="s">
        <v>735</v>
      </c>
      <c r="C21" s="399"/>
      <c r="D21" s="399"/>
      <c r="E21" s="399"/>
      <c r="F21" s="399"/>
      <c r="G21" s="399"/>
    </row>
    <row r="22" spans="2:7">
      <c r="B22" s="221" t="s">
        <v>733</v>
      </c>
      <c r="C22" s="399"/>
      <c r="D22" s="399"/>
      <c r="E22" s="399"/>
      <c r="F22" s="399"/>
      <c r="G22" s="399"/>
    </row>
    <row r="23" spans="2:7">
      <c r="B23" s="221" t="s">
        <v>736</v>
      </c>
      <c r="C23" s="399"/>
      <c r="D23" s="399"/>
      <c r="E23" s="399"/>
      <c r="F23" s="399"/>
      <c r="G23" s="399"/>
    </row>
    <row r="24" spans="2:7">
      <c r="B24" s="221" t="s">
        <v>737</v>
      </c>
      <c r="C24" s="399"/>
      <c r="D24" s="399"/>
      <c r="E24" s="399"/>
      <c r="F24" s="399"/>
      <c r="G24" s="399"/>
    </row>
    <row r="25" spans="2:7">
      <c r="B25" s="221" t="s">
        <v>392</v>
      </c>
      <c r="C25" s="399"/>
      <c r="D25" s="399"/>
      <c r="E25" s="399"/>
      <c r="F25" s="399"/>
      <c r="G25" s="399"/>
    </row>
    <row r="26" spans="2:7">
      <c r="B26" s="221" t="s">
        <v>393</v>
      </c>
      <c r="C26" s="399"/>
      <c r="D26" s="399"/>
      <c r="E26" s="399"/>
      <c r="F26" s="399"/>
      <c r="G26" s="399"/>
    </row>
    <row r="27" spans="2:7">
      <c r="B27" s="221" t="s">
        <v>394</v>
      </c>
      <c r="C27" s="399"/>
      <c r="D27" s="399"/>
      <c r="E27" s="399"/>
      <c r="F27" s="399"/>
      <c r="G27" s="399"/>
    </row>
    <row r="28" spans="2:7">
      <c r="B28" s="221" t="s">
        <v>395</v>
      </c>
      <c r="C28" s="399"/>
      <c r="D28" s="399"/>
      <c r="E28" s="399"/>
      <c r="F28" s="399"/>
      <c r="G28" s="399"/>
    </row>
    <row r="29" spans="2:7">
      <c r="B29" s="221" t="s">
        <v>396</v>
      </c>
      <c r="C29" s="399"/>
      <c r="D29" s="399"/>
      <c r="E29" s="399"/>
      <c r="F29" s="399"/>
      <c r="G29" s="399"/>
    </row>
    <row r="30" spans="2:7">
      <c r="B30" s="220" t="s">
        <v>428</v>
      </c>
      <c r="C30" s="399"/>
      <c r="D30" s="399"/>
      <c r="E30" s="399"/>
      <c r="F30" s="399"/>
      <c r="G30" s="399"/>
    </row>
    <row r="31" spans="2:7">
      <c r="B31" s="220" t="s">
        <v>427</v>
      </c>
      <c r="C31" s="399"/>
      <c r="D31" s="399"/>
      <c r="E31" s="399"/>
      <c r="F31" s="399"/>
      <c r="G31" s="399"/>
    </row>
    <row r="32" spans="2:7">
      <c r="B32" s="220" t="s">
        <v>293</v>
      </c>
      <c r="C32" s="399"/>
      <c r="D32" s="399"/>
      <c r="E32" s="399"/>
      <c r="F32" s="399"/>
      <c r="G32" s="399"/>
    </row>
    <row r="33" spans="2:7">
      <c r="B33" s="220" t="s">
        <v>739</v>
      </c>
      <c r="C33" s="399"/>
      <c r="D33" s="399"/>
      <c r="E33" s="399"/>
      <c r="F33" s="399"/>
      <c r="G33" s="399"/>
    </row>
    <row r="34" spans="2:7">
      <c r="B34" s="221" t="s">
        <v>740</v>
      </c>
      <c r="C34" s="399"/>
      <c r="D34" s="399"/>
      <c r="E34" s="399"/>
      <c r="F34" s="399"/>
      <c r="G34" s="399"/>
    </row>
    <row r="35" spans="2:7">
      <c r="B35" s="221" t="s">
        <v>738</v>
      </c>
      <c r="C35" s="399"/>
      <c r="D35" s="399"/>
      <c r="E35" s="399"/>
      <c r="F35" s="399"/>
      <c r="G35" s="399"/>
    </row>
    <row r="36" spans="2:7">
      <c r="B36" s="221" t="s">
        <v>823</v>
      </c>
      <c r="C36" s="402"/>
      <c r="D36" s="402"/>
      <c r="E36" s="402"/>
      <c r="F36" s="402"/>
      <c r="G36" s="402"/>
    </row>
    <row r="37" spans="2:7">
      <c r="B37" s="587" t="s">
        <v>399</v>
      </c>
      <c r="C37" s="587"/>
      <c r="D37" s="587"/>
      <c r="E37" s="587"/>
      <c r="F37" s="587"/>
      <c r="G37" s="587"/>
    </row>
    <row r="38" spans="2:7">
      <c r="B38" s="588"/>
      <c r="C38" s="589"/>
      <c r="D38" s="589"/>
      <c r="E38" s="589"/>
      <c r="F38" s="589"/>
      <c r="G38" s="590"/>
    </row>
    <row r="39" spans="2:7">
      <c r="B39" s="591"/>
      <c r="C39" s="592"/>
      <c r="D39" s="592"/>
      <c r="E39" s="592"/>
      <c r="F39" s="592"/>
      <c r="G39" s="593"/>
    </row>
    <row r="40" spans="2:7">
      <c r="B40" s="591"/>
      <c r="C40" s="592"/>
      <c r="D40" s="592"/>
      <c r="E40" s="592"/>
      <c r="F40" s="592"/>
      <c r="G40" s="593"/>
    </row>
    <row r="41" spans="2:7">
      <c r="B41" s="591"/>
      <c r="C41" s="592"/>
      <c r="D41" s="592"/>
      <c r="E41" s="592"/>
      <c r="F41" s="592"/>
      <c r="G41" s="593"/>
    </row>
    <row r="42" spans="2:7">
      <c r="B42" s="591"/>
      <c r="C42" s="592"/>
      <c r="D42" s="592"/>
      <c r="E42" s="592"/>
      <c r="F42" s="592"/>
      <c r="G42" s="593"/>
    </row>
    <row r="43" spans="2:7">
      <c r="B43" s="591"/>
      <c r="C43" s="592"/>
      <c r="D43" s="592"/>
      <c r="E43" s="592"/>
      <c r="F43" s="592"/>
      <c r="G43" s="593"/>
    </row>
    <row r="44" spans="2:7">
      <c r="B44" s="591"/>
      <c r="C44" s="592"/>
      <c r="D44" s="592"/>
      <c r="E44" s="592"/>
      <c r="F44" s="592"/>
      <c r="G44" s="593"/>
    </row>
    <row r="45" spans="2:7">
      <c r="B45" s="591"/>
      <c r="C45" s="592"/>
      <c r="D45" s="592"/>
      <c r="E45" s="592"/>
      <c r="F45" s="592"/>
      <c r="G45" s="593"/>
    </row>
    <row r="46" spans="2:7">
      <c r="B46" s="591"/>
      <c r="C46" s="592"/>
      <c r="D46" s="592"/>
      <c r="E46" s="592"/>
      <c r="F46" s="592"/>
      <c r="G46" s="593"/>
    </row>
    <row r="47" spans="2:7">
      <c r="B47" s="591"/>
      <c r="C47" s="592"/>
      <c r="D47" s="592"/>
      <c r="E47" s="592"/>
      <c r="F47" s="592"/>
      <c r="G47" s="593"/>
    </row>
    <row r="48" spans="2:7">
      <c r="B48" s="591"/>
      <c r="C48" s="592"/>
      <c r="D48" s="592"/>
      <c r="E48" s="592"/>
      <c r="F48" s="592"/>
      <c r="G48" s="593"/>
    </row>
    <row r="49" spans="2:7">
      <c r="B49" s="591"/>
      <c r="C49" s="592"/>
      <c r="D49" s="592"/>
      <c r="E49" s="592"/>
      <c r="F49" s="592"/>
      <c r="G49" s="593"/>
    </row>
    <row r="50" spans="2:7">
      <c r="B50" s="591"/>
      <c r="C50" s="592"/>
      <c r="D50" s="592"/>
      <c r="E50" s="592"/>
      <c r="F50" s="592"/>
      <c r="G50" s="593"/>
    </row>
    <row r="51" spans="2:7">
      <c r="B51" s="591"/>
      <c r="C51" s="592"/>
      <c r="D51" s="592"/>
      <c r="E51" s="592"/>
      <c r="F51" s="592"/>
      <c r="G51" s="593"/>
    </row>
    <row r="52" spans="2:7">
      <c r="B52" s="591"/>
      <c r="C52" s="592"/>
      <c r="D52" s="592"/>
      <c r="E52" s="592"/>
      <c r="F52" s="592"/>
      <c r="G52" s="593"/>
    </row>
    <row r="53" spans="2:7">
      <c r="B53" s="591"/>
      <c r="C53" s="592"/>
      <c r="D53" s="592"/>
      <c r="E53" s="592"/>
      <c r="F53" s="592"/>
      <c r="G53" s="593"/>
    </row>
    <row r="54" spans="2:7">
      <c r="B54" s="591"/>
      <c r="C54" s="592"/>
      <c r="D54" s="592"/>
      <c r="E54" s="592"/>
      <c r="F54" s="592"/>
      <c r="G54" s="593"/>
    </row>
    <row r="55" spans="2:7">
      <c r="B55" s="591"/>
      <c r="C55" s="592"/>
      <c r="D55" s="592"/>
      <c r="E55" s="592"/>
      <c r="F55" s="592"/>
      <c r="G55" s="593"/>
    </row>
    <row r="56" spans="2:7">
      <c r="B56" s="591"/>
      <c r="C56" s="592"/>
      <c r="D56" s="592"/>
      <c r="E56" s="592"/>
      <c r="F56" s="592"/>
      <c r="G56" s="593"/>
    </row>
    <row r="57" spans="2:7">
      <c r="B57" s="594"/>
      <c r="C57" s="595"/>
      <c r="D57" s="595"/>
      <c r="E57" s="595"/>
      <c r="F57" s="595"/>
      <c r="G57" s="596"/>
    </row>
  </sheetData>
  <mergeCells count="2">
    <mergeCell ref="B37:G37"/>
    <mergeCell ref="B38:G57"/>
  </mergeCells>
  <phoneticPr fontId="3"/>
  <dataValidations count="1">
    <dataValidation type="list" allowBlank="1" showInputMessage="1" showErrorMessage="1" sqref="C7:G36">
      <formula1>$G$3:$G$4</formula1>
    </dataValidation>
  </dataValidations>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AE174"/>
  <sheetViews>
    <sheetView view="pageBreakPreview" zoomScaleNormal="85" zoomScaleSheetLayoutView="100" workbookViewId="0"/>
  </sheetViews>
  <sheetFormatPr defaultColWidth="9" defaultRowHeight="13.5" customHeight="1"/>
  <cols>
    <col min="1" max="1" width="9" style="41"/>
    <col min="2" max="2" width="25.6328125" style="248" customWidth="1"/>
    <col min="3" max="3" width="36.6328125" style="248" customWidth="1"/>
    <col min="4" max="5" width="5.6328125" style="249" customWidth="1"/>
    <col min="6" max="10" width="3.6328125" style="249" customWidth="1"/>
    <col min="11" max="11" width="35.7265625" style="248" customWidth="1"/>
    <col min="12" max="26" width="9" style="40"/>
    <col min="27" max="16384" width="9" style="41"/>
  </cols>
  <sheetData>
    <row r="2" spans="2:31" ht="13.5" customHeight="1">
      <c r="B2" s="222" t="s">
        <v>100</v>
      </c>
      <c r="C2" s="248" t="s">
        <v>830</v>
      </c>
      <c r="F2" s="248"/>
      <c r="G2" s="250"/>
      <c r="H2" s="250"/>
      <c r="I2" s="250"/>
      <c r="J2" s="250"/>
    </row>
    <row r="3" spans="2:31" ht="13.5" customHeight="1">
      <c r="F3" s="250" t="s">
        <v>340</v>
      </c>
      <c r="G3" s="250"/>
      <c r="H3" s="250"/>
      <c r="I3" s="250"/>
      <c r="J3" s="250"/>
    </row>
    <row r="4" spans="2:31" ht="13.5" customHeight="1" thickBot="1">
      <c r="B4" s="248" t="str">
        <f>点検対象設備一覧表!$C$6</f>
        <v>○○棟</v>
      </c>
      <c r="F4" s="250" t="s">
        <v>341</v>
      </c>
      <c r="L4" s="43"/>
      <c r="AA4" s="40"/>
    </row>
    <row r="5" spans="2:31" ht="13.5" customHeight="1">
      <c r="B5" s="600" t="s">
        <v>342</v>
      </c>
      <c r="C5" s="565"/>
      <c r="D5" s="565"/>
      <c r="E5" s="565"/>
      <c r="F5" s="565" t="s">
        <v>441</v>
      </c>
      <c r="G5" s="565"/>
      <c r="H5" s="565" t="s">
        <v>399</v>
      </c>
      <c r="I5" s="565"/>
      <c r="J5" s="565"/>
      <c r="K5" s="601"/>
      <c r="L5" s="43"/>
      <c r="AA5" s="40"/>
      <c r="AB5" s="40"/>
    </row>
    <row r="6" spans="2:31" ht="13.5" customHeight="1" thickBot="1">
      <c r="B6" s="306" t="s">
        <v>362</v>
      </c>
      <c r="C6" s="382" t="s">
        <v>344</v>
      </c>
      <c r="D6" s="382" t="s">
        <v>205</v>
      </c>
      <c r="E6" s="382" t="s">
        <v>398</v>
      </c>
      <c r="F6" s="382" t="s">
        <v>444</v>
      </c>
      <c r="G6" s="382" t="s">
        <v>445</v>
      </c>
      <c r="H6" s="602"/>
      <c r="I6" s="602"/>
      <c r="J6" s="602"/>
      <c r="K6" s="603"/>
      <c r="AA6" s="40"/>
      <c r="AB6" s="40"/>
    </row>
    <row r="7" spans="2:31" ht="13.5" customHeight="1">
      <c r="B7" s="604" t="s">
        <v>376</v>
      </c>
      <c r="C7" s="605"/>
      <c r="D7" s="605"/>
      <c r="E7" s="605"/>
      <c r="F7" s="605"/>
      <c r="G7" s="605"/>
      <c r="H7" s="605"/>
      <c r="I7" s="605"/>
      <c r="J7" s="605"/>
      <c r="K7" s="606"/>
      <c r="M7" s="144" t="s">
        <v>141</v>
      </c>
      <c r="AA7" s="40"/>
      <c r="AB7" s="40"/>
    </row>
    <row r="8" spans="2:31" ht="13.5" customHeight="1">
      <c r="B8" s="257"/>
      <c r="C8" s="205" t="s">
        <v>309</v>
      </c>
      <c r="D8" s="205"/>
      <c r="E8" s="226" t="s">
        <v>368</v>
      </c>
      <c r="F8" s="205"/>
      <c r="G8" s="315"/>
      <c r="H8" s="610"/>
      <c r="I8" s="611"/>
      <c r="J8" s="611"/>
      <c r="K8" s="612"/>
      <c r="M8" s="40">
        <f t="shared" ref="M8:M18" si="0">D8-D23</f>
        <v>0</v>
      </c>
      <c r="AA8" s="40"/>
      <c r="AB8" s="40"/>
    </row>
    <row r="9" spans="2:31" ht="13.5" customHeight="1">
      <c r="B9" s="257"/>
      <c r="C9" s="205" t="s">
        <v>310</v>
      </c>
      <c r="D9" s="205"/>
      <c r="E9" s="226" t="s">
        <v>368</v>
      </c>
      <c r="F9" s="205"/>
      <c r="G9" s="315"/>
      <c r="H9" s="610"/>
      <c r="I9" s="611"/>
      <c r="J9" s="611"/>
      <c r="K9" s="612"/>
      <c r="M9" s="40">
        <f t="shared" si="0"/>
        <v>0</v>
      </c>
      <c r="AA9" s="40"/>
      <c r="AB9" s="40"/>
      <c r="AE9" s="40"/>
    </row>
    <row r="10" spans="2:31" ht="13.5" customHeight="1">
      <c r="B10" s="257"/>
      <c r="C10" s="205" t="s">
        <v>311</v>
      </c>
      <c r="D10" s="205"/>
      <c r="E10" s="226" t="s">
        <v>368</v>
      </c>
      <c r="F10" s="205"/>
      <c r="G10" s="315"/>
      <c r="H10" s="610"/>
      <c r="I10" s="611"/>
      <c r="J10" s="611"/>
      <c r="K10" s="612"/>
      <c r="M10" s="40">
        <f t="shared" si="0"/>
        <v>0</v>
      </c>
      <c r="AA10" s="40"/>
      <c r="AB10" s="40"/>
    </row>
    <row r="11" spans="2:31" ht="13.5" customHeight="1">
      <c r="B11" s="257"/>
      <c r="C11" s="205" t="s">
        <v>312</v>
      </c>
      <c r="D11" s="205"/>
      <c r="E11" s="226" t="s">
        <v>368</v>
      </c>
      <c r="F11" s="205"/>
      <c r="G11" s="315"/>
      <c r="H11" s="610"/>
      <c r="I11" s="611"/>
      <c r="J11" s="611"/>
      <c r="K11" s="612"/>
      <c r="M11" s="40">
        <f t="shared" si="0"/>
        <v>0</v>
      </c>
      <c r="AA11" s="40"/>
      <c r="AB11" s="40"/>
    </row>
    <row r="12" spans="2:31" ht="13.5" customHeight="1">
      <c r="B12" s="257"/>
      <c r="C12" s="205" t="s">
        <v>313</v>
      </c>
      <c r="D12" s="205"/>
      <c r="E12" s="226" t="s">
        <v>368</v>
      </c>
      <c r="F12" s="205"/>
      <c r="G12" s="315"/>
      <c r="H12" s="610"/>
      <c r="I12" s="611"/>
      <c r="J12" s="611"/>
      <c r="K12" s="612"/>
      <c r="M12" s="40">
        <f t="shared" si="0"/>
        <v>0</v>
      </c>
      <c r="AA12" s="40"/>
      <c r="AB12" s="40"/>
    </row>
    <row r="13" spans="2:31" ht="13.5" customHeight="1">
      <c r="B13" s="257"/>
      <c r="C13" s="205" t="s">
        <v>314</v>
      </c>
      <c r="D13" s="205"/>
      <c r="E13" s="226" t="s">
        <v>368</v>
      </c>
      <c r="F13" s="205"/>
      <c r="G13" s="315"/>
      <c r="H13" s="610"/>
      <c r="I13" s="611"/>
      <c r="J13" s="611"/>
      <c r="K13" s="612"/>
      <c r="M13" s="40">
        <f t="shared" si="0"/>
        <v>0</v>
      </c>
      <c r="AA13" s="40"/>
      <c r="AB13" s="40"/>
    </row>
    <row r="14" spans="2:31" ht="13.5" customHeight="1">
      <c r="B14" s="257"/>
      <c r="C14" s="205" t="s">
        <v>315</v>
      </c>
      <c r="D14" s="205"/>
      <c r="E14" s="226" t="s">
        <v>368</v>
      </c>
      <c r="F14" s="205"/>
      <c r="G14" s="315"/>
      <c r="H14" s="610"/>
      <c r="I14" s="611"/>
      <c r="J14" s="611"/>
      <c r="K14" s="612"/>
      <c r="L14" s="43"/>
      <c r="M14" s="40">
        <f t="shared" si="0"/>
        <v>0</v>
      </c>
      <c r="AA14" s="40"/>
      <c r="AB14" s="40"/>
    </row>
    <row r="15" spans="2:31" ht="13.5" customHeight="1">
      <c r="B15" s="257"/>
      <c r="C15" s="205" t="s">
        <v>326</v>
      </c>
      <c r="D15" s="205"/>
      <c r="E15" s="226" t="s">
        <v>368</v>
      </c>
      <c r="F15" s="205"/>
      <c r="G15" s="315"/>
      <c r="H15" s="610"/>
      <c r="I15" s="611"/>
      <c r="J15" s="611"/>
      <c r="K15" s="612"/>
      <c r="M15" s="40">
        <f t="shared" si="0"/>
        <v>0</v>
      </c>
      <c r="AA15" s="40"/>
      <c r="AB15" s="40"/>
    </row>
    <row r="16" spans="2:31" ht="13.5" customHeight="1">
      <c r="B16" s="257"/>
      <c r="C16" s="205" t="s">
        <v>327</v>
      </c>
      <c r="D16" s="205"/>
      <c r="E16" s="226" t="s">
        <v>368</v>
      </c>
      <c r="F16" s="205"/>
      <c r="G16" s="315"/>
      <c r="H16" s="610"/>
      <c r="I16" s="611"/>
      <c r="J16" s="611"/>
      <c r="K16" s="612"/>
      <c r="M16" s="40">
        <f t="shared" si="0"/>
        <v>0</v>
      </c>
      <c r="AA16" s="40"/>
      <c r="AB16" s="40"/>
    </row>
    <row r="17" spans="2:28" ht="13.5" customHeight="1">
      <c r="B17" s="257"/>
      <c r="C17" s="205" t="s">
        <v>328</v>
      </c>
      <c r="D17" s="205"/>
      <c r="E17" s="226" t="s">
        <v>368</v>
      </c>
      <c r="F17" s="205"/>
      <c r="G17" s="315"/>
      <c r="H17" s="610"/>
      <c r="I17" s="611"/>
      <c r="J17" s="611"/>
      <c r="K17" s="612"/>
      <c r="M17" s="40">
        <f t="shared" si="0"/>
        <v>0</v>
      </c>
      <c r="AA17" s="40"/>
      <c r="AB17" s="40"/>
    </row>
    <row r="18" spans="2:28" ht="13.5" customHeight="1">
      <c r="B18" s="410"/>
      <c r="C18" s="205" t="s">
        <v>329</v>
      </c>
      <c r="D18" s="205"/>
      <c r="E18" s="226" t="s">
        <v>368</v>
      </c>
      <c r="F18" s="205"/>
      <c r="G18" s="315"/>
      <c r="H18" s="610"/>
      <c r="I18" s="611"/>
      <c r="J18" s="611"/>
      <c r="K18" s="612"/>
      <c r="M18" s="40">
        <f t="shared" si="0"/>
        <v>0</v>
      </c>
      <c r="AA18" s="40"/>
      <c r="AB18" s="40"/>
    </row>
    <row r="19" spans="2:28" ht="13.5" customHeight="1" thickBot="1">
      <c r="B19" s="428"/>
      <c r="C19" s="240"/>
      <c r="D19" s="240"/>
      <c r="E19" s="382"/>
      <c r="F19" s="240"/>
      <c r="G19" s="240"/>
      <c r="H19" s="610"/>
      <c r="I19" s="611"/>
      <c r="J19" s="611"/>
      <c r="K19" s="612"/>
      <c r="AA19" s="40"/>
      <c r="AB19" s="40"/>
    </row>
    <row r="20" spans="2:28" ht="13.5" customHeight="1">
      <c r="B20" s="600" t="s">
        <v>342</v>
      </c>
      <c r="C20" s="565"/>
      <c r="D20" s="565"/>
      <c r="E20" s="565"/>
      <c r="F20" s="607" t="s">
        <v>466</v>
      </c>
      <c r="G20" s="607"/>
      <c r="H20" s="607"/>
      <c r="I20" s="607"/>
      <c r="J20" s="607"/>
      <c r="K20" s="608" t="s">
        <v>399</v>
      </c>
      <c r="AA20" s="40"/>
      <c r="AB20" s="40"/>
    </row>
    <row r="21" spans="2:28" ht="13.5" customHeight="1" thickBot="1">
      <c r="B21" s="252" t="s">
        <v>362</v>
      </c>
      <c r="C21" s="253" t="s">
        <v>344</v>
      </c>
      <c r="D21" s="253" t="s">
        <v>205</v>
      </c>
      <c r="E21" s="253" t="s">
        <v>398</v>
      </c>
      <c r="F21" s="253" t="s">
        <v>463</v>
      </c>
      <c r="G21" s="253" t="s">
        <v>464</v>
      </c>
      <c r="H21" s="253" t="s">
        <v>460</v>
      </c>
      <c r="I21" s="253" t="s">
        <v>461</v>
      </c>
      <c r="J21" s="253" t="s">
        <v>462</v>
      </c>
      <c r="K21" s="609"/>
      <c r="AA21" s="40"/>
      <c r="AB21" s="40"/>
    </row>
    <row r="22" spans="2:28" ht="13.5" customHeight="1">
      <c r="B22" s="597" t="s">
        <v>465</v>
      </c>
      <c r="C22" s="598"/>
      <c r="D22" s="598"/>
      <c r="E22" s="598"/>
      <c r="F22" s="598"/>
      <c r="G22" s="598"/>
      <c r="H22" s="598"/>
      <c r="I22" s="598"/>
      <c r="J22" s="598"/>
      <c r="K22" s="599"/>
      <c r="L22" s="237" t="s">
        <v>85</v>
      </c>
      <c r="AA22" s="40"/>
      <c r="AB22" s="40"/>
    </row>
    <row r="23" spans="2:28" ht="13.5" customHeight="1">
      <c r="B23" s="257"/>
      <c r="C23" s="205" t="s">
        <v>454</v>
      </c>
      <c r="D23" s="205"/>
      <c r="E23" s="226" t="s">
        <v>368</v>
      </c>
      <c r="F23" s="315"/>
      <c r="G23" s="315"/>
      <c r="H23" s="231"/>
      <c r="I23" s="231"/>
      <c r="J23" s="231"/>
      <c r="K23" s="256"/>
      <c r="AA23" s="40"/>
      <c r="AB23" s="40"/>
    </row>
    <row r="24" spans="2:28" ht="13.5" customHeight="1">
      <c r="B24" s="257"/>
      <c r="C24" s="205" t="s">
        <v>455</v>
      </c>
      <c r="D24" s="205"/>
      <c r="E24" s="226" t="s">
        <v>368</v>
      </c>
      <c r="F24" s="315"/>
      <c r="G24" s="315"/>
      <c r="H24" s="231"/>
      <c r="I24" s="231"/>
      <c r="J24" s="231"/>
      <c r="K24" s="256"/>
      <c r="AA24" s="40"/>
      <c r="AB24" s="40"/>
    </row>
    <row r="25" spans="2:28" ht="13.5" customHeight="1">
      <c r="B25" s="257"/>
      <c r="C25" s="205" t="s">
        <v>456</v>
      </c>
      <c r="D25" s="205"/>
      <c r="E25" s="226" t="s">
        <v>368</v>
      </c>
      <c r="F25" s="315"/>
      <c r="G25" s="315"/>
      <c r="H25" s="231"/>
      <c r="I25" s="231"/>
      <c r="J25" s="231"/>
      <c r="K25" s="256"/>
      <c r="AA25" s="40"/>
      <c r="AB25" s="40"/>
    </row>
    <row r="26" spans="2:28" ht="13.5" customHeight="1">
      <c r="B26" s="257"/>
      <c r="C26" s="205" t="s">
        <v>457</v>
      </c>
      <c r="D26" s="205"/>
      <c r="E26" s="226" t="s">
        <v>368</v>
      </c>
      <c r="F26" s="315"/>
      <c r="G26" s="315"/>
      <c r="H26" s="231"/>
      <c r="I26" s="231"/>
      <c r="J26" s="231"/>
      <c r="K26" s="256"/>
      <c r="AA26" s="40"/>
      <c r="AB26" s="40"/>
    </row>
    <row r="27" spans="2:28" ht="13.5" customHeight="1">
      <c r="B27" s="430"/>
      <c r="C27" s="205" t="s">
        <v>458</v>
      </c>
      <c r="D27" s="205"/>
      <c r="E27" s="226" t="s">
        <v>368</v>
      </c>
      <c r="F27" s="315"/>
      <c r="G27" s="315"/>
      <c r="H27" s="231"/>
      <c r="I27" s="231"/>
      <c r="J27" s="231"/>
      <c r="K27" s="431"/>
      <c r="AA27" s="40"/>
      <c r="AB27" s="40"/>
    </row>
    <row r="28" spans="2:28" ht="13.5" customHeight="1">
      <c r="B28" s="257"/>
      <c r="C28" s="205" t="s">
        <v>459</v>
      </c>
      <c r="D28" s="205"/>
      <c r="E28" s="226" t="s">
        <v>368</v>
      </c>
      <c r="F28" s="315"/>
      <c r="G28" s="315"/>
      <c r="H28" s="231"/>
      <c r="I28" s="231"/>
      <c r="J28" s="231"/>
      <c r="K28" s="256"/>
      <c r="AA28" s="40"/>
      <c r="AB28" s="40"/>
    </row>
    <row r="29" spans="2:28" ht="13.5" customHeight="1">
      <c r="B29" s="405"/>
      <c r="C29" s="205"/>
      <c r="D29" s="205"/>
      <c r="E29" s="226"/>
      <c r="F29" s="205"/>
      <c r="G29" s="205"/>
      <c r="H29" s="205"/>
      <c r="I29" s="205"/>
      <c r="J29" s="205"/>
      <c r="K29" s="256"/>
      <c r="AA29" s="40"/>
      <c r="AB29" s="40"/>
    </row>
    <row r="30" spans="2:28" ht="13.5" customHeight="1">
      <c r="B30" s="405"/>
      <c r="C30" s="205"/>
      <c r="D30" s="205"/>
      <c r="E30" s="226"/>
      <c r="F30" s="205"/>
      <c r="G30" s="205"/>
      <c r="H30" s="205"/>
      <c r="I30" s="205"/>
      <c r="J30" s="205"/>
      <c r="K30" s="256"/>
      <c r="AA30" s="40"/>
      <c r="AB30" s="40"/>
    </row>
    <row r="31" spans="2:28" ht="13.5" customHeight="1">
      <c r="B31" s="405"/>
      <c r="C31" s="205"/>
      <c r="D31" s="205"/>
      <c r="E31" s="226"/>
      <c r="F31" s="205"/>
      <c r="G31" s="205"/>
      <c r="H31" s="205"/>
      <c r="I31" s="205"/>
      <c r="J31" s="205"/>
      <c r="K31" s="256"/>
      <c r="AA31" s="40"/>
      <c r="AB31" s="40"/>
    </row>
    <row r="32" spans="2:28" ht="13.5" customHeight="1">
      <c r="B32" s="405"/>
      <c r="C32" s="205"/>
      <c r="D32" s="205"/>
      <c r="E32" s="226"/>
      <c r="F32" s="205"/>
      <c r="G32" s="205"/>
      <c r="H32" s="205"/>
      <c r="I32" s="205"/>
      <c r="J32" s="205"/>
      <c r="K32" s="256"/>
      <c r="AA32" s="40"/>
      <c r="AB32" s="40"/>
    </row>
    <row r="33" spans="2:28" ht="13.5" customHeight="1">
      <c r="B33" s="405"/>
      <c r="C33" s="205"/>
      <c r="D33" s="205"/>
      <c r="E33" s="226"/>
      <c r="F33" s="205"/>
      <c r="G33" s="205"/>
      <c r="H33" s="205"/>
      <c r="I33" s="205"/>
      <c r="J33" s="205"/>
      <c r="K33" s="256"/>
      <c r="AA33" s="40"/>
      <c r="AB33" s="40"/>
    </row>
    <row r="34" spans="2:28" ht="13.5" customHeight="1" thickBot="1">
      <c r="B34" s="259"/>
      <c r="C34" s="260"/>
      <c r="D34" s="228"/>
      <c r="E34" s="253"/>
      <c r="F34" s="228"/>
      <c r="G34" s="304"/>
      <c r="H34" s="304"/>
      <c r="I34" s="304"/>
      <c r="J34" s="304"/>
      <c r="K34" s="261"/>
      <c r="AA34" s="40"/>
    </row>
    <row r="35" spans="2:28" ht="13.5" customHeight="1">
      <c r="AA35" s="40"/>
    </row>
    <row r="37" spans="2:28" ht="13.5" customHeight="1">
      <c r="B37" s="222" t="s">
        <v>100</v>
      </c>
      <c r="C37" s="248" t="s">
        <v>830</v>
      </c>
      <c r="F37" s="248"/>
      <c r="G37" s="250"/>
      <c r="H37" s="250"/>
      <c r="I37" s="250"/>
      <c r="J37" s="250"/>
    </row>
    <row r="38" spans="2:28" ht="13.5" customHeight="1">
      <c r="F38" s="250" t="s">
        <v>340</v>
      </c>
      <c r="G38" s="250"/>
      <c r="H38" s="250"/>
      <c r="I38" s="250"/>
      <c r="J38" s="250"/>
    </row>
    <row r="39" spans="2:28" ht="13.5" customHeight="1" thickBot="1">
      <c r="B39" s="248" t="str">
        <f>点検対象設備一覧表!$D$6</f>
        <v>△△棟</v>
      </c>
      <c r="F39" s="250" t="s">
        <v>341</v>
      </c>
    </row>
    <row r="40" spans="2:28" ht="13.5" customHeight="1">
      <c r="B40" s="600" t="s">
        <v>342</v>
      </c>
      <c r="C40" s="565"/>
      <c r="D40" s="565"/>
      <c r="E40" s="565"/>
      <c r="F40" s="565" t="s">
        <v>441</v>
      </c>
      <c r="G40" s="565"/>
      <c r="H40" s="565" t="s">
        <v>399</v>
      </c>
      <c r="I40" s="565"/>
      <c r="J40" s="565"/>
      <c r="K40" s="601"/>
    </row>
    <row r="41" spans="2:28" ht="13.5" customHeight="1" thickBot="1">
      <c r="B41" s="306" t="s">
        <v>362</v>
      </c>
      <c r="C41" s="382" t="s">
        <v>344</v>
      </c>
      <c r="D41" s="382" t="s">
        <v>205</v>
      </c>
      <c r="E41" s="382" t="s">
        <v>398</v>
      </c>
      <c r="F41" s="382" t="s">
        <v>60</v>
      </c>
      <c r="G41" s="382" t="s">
        <v>61</v>
      </c>
      <c r="H41" s="602"/>
      <c r="I41" s="602"/>
      <c r="J41" s="602"/>
      <c r="K41" s="603"/>
    </row>
    <row r="42" spans="2:28" ht="13.5" customHeight="1">
      <c r="B42" s="604" t="s">
        <v>376</v>
      </c>
      <c r="C42" s="605"/>
      <c r="D42" s="605"/>
      <c r="E42" s="605"/>
      <c r="F42" s="605"/>
      <c r="G42" s="605"/>
      <c r="H42" s="605"/>
      <c r="I42" s="605"/>
      <c r="J42" s="605"/>
      <c r="K42" s="606"/>
      <c r="L42" s="43"/>
      <c r="M42" s="144" t="s">
        <v>141</v>
      </c>
    </row>
    <row r="43" spans="2:28" ht="13.5" customHeight="1">
      <c r="B43" s="257"/>
      <c r="C43" s="205" t="s">
        <v>309</v>
      </c>
      <c r="D43" s="205"/>
      <c r="E43" s="226" t="s">
        <v>368</v>
      </c>
      <c r="F43" s="205"/>
      <c r="G43" s="315"/>
      <c r="H43" s="610"/>
      <c r="I43" s="611"/>
      <c r="J43" s="611"/>
      <c r="K43" s="612"/>
      <c r="M43" s="40">
        <f t="shared" ref="M43:M53" si="1">D43-D58</f>
        <v>0</v>
      </c>
    </row>
    <row r="44" spans="2:28" ht="13.5" customHeight="1">
      <c r="B44" s="257"/>
      <c r="C44" s="205" t="s">
        <v>310</v>
      </c>
      <c r="D44" s="205"/>
      <c r="E44" s="226" t="s">
        <v>368</v>
      </c>
      <c r="F44" s="205"/>
      <c r="G44" s="315"/>
      <c r="H44" s="610"/>
      <c r="I44" s="611"/>
      <c r="J44" s="611"/>
      <c r="K44" s="612"/>
      <c r="M44" s="40">
        <f t="shared" si="1"/>
        <v>0</v>
      </c>
    </row>
    <row r="45" spans="2:28" ht="13.5" customHeight="1">
      <c r="B45" s="257"/>
      <c r="C45" s="205" t="s">
        <v>311</v>
      </c>
      <c r="D45" s="205"/>
      <c r="E45" s="226" t="s">
        <v>368</v>
      </c>
      <c r="F45" s="205"/>
      <c r="G45" s="315"/>
      <c r="H45" s="610"/>
      <c r="I45" s="611"/>
      <c r="J45" s="611"/>
      <c r="K45" s="612"/>
      <c r="M45" s="40">
        <f t="shared" si="1"/>
        <v>0</v>
      </c>
    </row>
    <row r="46" spans="2:28" ht="13.5" customHeight="1">
      <c r="B46" s="257"/>
      <c r="C46" s="205" t="s">
        <v>312</v>
      </c>
      <c r="D46" s="205"/>
      <c r="E46" s="226" t="s">
        <v>368</v>
      </c>
      <c r="F46" s="205"/>
      <c r="G46" s="315"/>
      <c r="H46" s="610"/>
      <c r="I46" s="611"/>
      <c r="J46" s="611"/>
      <c r="K46" s="612"/>
      <c r="M46" s="40">
        <f t="shared" si="1"/>
        <v>0</v>
      </c>
    </row>
    <row r="47" spans="2:28" ht="13.5" customHeight="1">
      <c r="B47" s="257"/>
      <c r="C47" s="205" t="s">
        <v>313</v>
      </c>
      <c r="D47" s="205"/>
      <c r="E47" s="226" t="s">
        <v>368</v>
      </c>
      <c r="F47" s="205"/>
      <c r="G47" s="315"/>
      <c r="H47" s="610"/>
      <c r="I47" s="611"/>
      <c r="J47" s="611"/>
      <c r="K47" s="612"/>
      <c r="M47" s="40">
        <f t="shared" si="1"/>
        <v>0</v>
      </c>
    </row>
    <row r="48" spans="2:28" ht="13.5" customHeight="1">
      <c r="B48" s="257"/>
      <c r="C48" s="205" t="s">
        <v>314</v>
      </c>
      <c r="D48" s="205"/>
      <c r="E48" s="226" t="s">
        <v>368</v>
      </c>
      <c r="F48" s="205"/>
      <c r="G48" s="315"/>
      <c r="H48" s="610"/>
      <c r="I48" s="611"/>
      <c r="J48" s="611"/>
      <c r="K48" s="612"/>
      <c r="M48" s="40">
        <f t="shared" si="1"/>
        <v>0</v>
      </c>
    </row>
    <row r="49" spans="2:13" ht="13.5" customHeight="1">
      <c r="B49" s="257"/>
      <c r="C49" s="205" t="s">
        <v>315</v>
      </c>
      <c r="D49" s="205"/>
      <c r="E49" s="226" t="s">
        <v>368</v>
      </c>
      <c r="F49" s="205"/>
      <c r="G49" s="315"/>
      <c r="H49" s="610"/>
      <c r="I49" s="611"/>
      <c r="J49" s="611"/>
      <c r="K49" s="612"/>
      <c r="M49" s="40">
        <f t="shared" si="1"/>
        <v>0</v>
      </c>
    </row>
    <row r="50" spans="2:13" ht="13.5" customHeight="1">
      <c r="B50" s="257"/>
      <c r="C50" s="205" t="s">
        <v>326</v>
      </c>
      <c r="D50" s="205"/>
      <c r="E50" s="226" t="s">
        <v>368</v>
      </c>
      <c r="F50" s="205"/>
      <c r="G50" s="315"/>
      <c r="H50" s="610"/>
      <c r="I50" s="611"/>
      <c r="J50" s="611"/>
      <c r="K50" s="612"/>
      <c r="M50" s="40">
        <f t="shared" si="1"/>
        <v>0</v>
      </c>
    </row>
    <row r="51" spans="2:13" ht="13.5" customHeight="1">
      <c r="B51" s="257"/>
      <c r="C51" s="205" t="s">
        <v>327</v>
      </c>
      <c r="D51" s="205"/>
      <c r="E51" s="226" t="s">
        <v>368</v>
      </c>
      <c r="F51" s="205"/>
      <c r="G51" s="315"/>
      <c r="H51" s="610"/>
      <c r="I51" s="611"/>
      <c r="J51" s="611"/>
      <c r="K51" s="612"/>
      <c r="M51" s="40">
        <f t="shared" si="1"/>
        <v>0</v>
      </c>
    </row>
    <row r="52" spans="2:13" ht="13.5" customHeight="1">
      <c r="B52" s="257"/>
      <c r="C52" s="205" t="s">
        <v>328</v>
      </c>
      <c r="D52" s="205"/>
      <c r="E52" s="226" t="s">
        <v>368</v>
      </c>
      <c r="F52" s="205"/>
      <c r="G52" s="315"/>
      <c r="H52" s="610"/>
      <c r="I52" s="611"/>
      <c r="J52" s="611"/>
      <c r="K52" s="612"/>
      <c r="M52" s="40">
        <f t="shared" si="1"/>
        <v>0</v>
      </c>
    </row>
    <row r="53" spans="2:13" ht="13.5" customHeight="1">
      <c r="B53" s="410"/>
      <c r="C53" s="205" t="s">
        <v>329</v>
      </c>
      <c r="D53" s="205"/>
      <c r="E53" s="226" t="s">
        <v>368</v>
      </c>
      <c r="F53" s="205"/>
      <c r="G53" s="315"/>
      <c r="H53" s="610"/>
      <c r="I53" s="611"/>
      <c r="J53" s="611"/>
      <c r="K53" s="612"/>
      <c r="M53" s="40">
        <f t="shared" si="1"/>
        <v>0</v>
      </c>
    </row>
    <row r="54" spans="2:13" ht="13.5" customHeight="1" thickBot="1">
      <c r="B54" s="428"/>
      <c r="C54" s="240"/>
      <c r="D54" s="240"/>
      <c r="E54" s="382"/>
      <c r="F54" s="240"/>
      <c r="G54" s="240"/>
      <c r="H54" s="610"/>
      <c r="I54" s="611"/>
      <c r="J54" s="611"/>
      <c r="K54" s="612"/>
    </row>
    <row r="55" spans="2:13" ht="13.5" customHeight="1">
      <c r="B55" s="600" t="s">
        <v>342</v>
      </c>
      <c r="C55" s="565"/>
      <c r="D55" s="565"/>
      <c r="E55" s="565"/>
      <c r="F55" s="607" t="s">
        <v>466</v>
      </c>
      <c r="G55" s="607"/>
      <c r="H55" s="607"/>
      <c r="I55" s="607"/>
      <c r="J55" s="607"/>
      <c r="K55" s="608" t="s">
        <v>399</v>
      </c>
    </row>
    <row r="56" spans="2:13" ht="13.5" customHeight="1" thickBot="1">
      <c r="B56" s="252" t="s">
        <v>362</v>
      </c>
      <c r="C56" s="253" t="s">
        <v>344</v>
      </c>
      <c r="D56" s="253" t="s">
        <v>205</v>
      </c>
      <c r="E56" s="253" t="s">
        <v>398</v>
      </c>
      <c r="F56" s="253" t="s">
        <v>60</v>
      </c>
      <c r="G56" s="253" t="s">
        <v>61</v>
      </c>
      <c r="H56" s="253" t="s">
        <v>196</v>
      </c>
      <c r="I56" s="253" t="s">
        <v>197</v>
      </c>
      <c r="J56" s="253" t="s">
        <v>198</v>
      </c>
      <c r="K56" s="609"/>
    </row>
    <row r="57" spans="2:13" ht="13.5" customHeight="1">
      <c r="B57" s="597" t="s">
        <v>465</v>
      </c>
      <c r="C57" s="598"/>
      <c r="D57" s="598"/>
      <c r="E57" s="598"/>
      <c r="F57" s="598"/>
      <c r="G57" s="598"/>
      <c r="H57" s="598"/>
      <c r="I57" s="598"/>
      <c r="J57" s="598"/>
      <c r="K57" s="599"/>
      <c r="L57" s="237" t="s">
        <v>85</v>
      </c>
    </row>
    <row r="58" spans="2:13" ht="13.5" customHeight="1">
      <c r="B58" s="257"/>
      <c r="C58" s="205" t="s">
        <v>454</v>
      </c>
      <c r="D58" s="205"/>
      <c r="E58" s="226" t="s">
        <v>368</v>
      </c>
      <c r="F58" s="315"/>
      <c r="G58" s="315"/>
      <c r="H58" s="231"/>
      <c r="I58" s="231"/>
      <c r="J58" s="231"/>
      <c r="K58" s="256"/>
    </row>
    <row r="59" spans="2:13" ht="13.5" customHeight="1">
      <c r="B59" s="257"/>
      <c r="C59" s="205" t="s">
        <v>455</v>
      </c>
      <c r="D59" s="205"/>
      <c r="E59" s="226" t="s">
        <v>368</v>
      </c>
      <c r="F59" s="315"/>
      <c r="G59" s="315"/>
      <c r="H59" s="231"/>
      <c r="I59" s="231"/>
      <c r="J59" s="231"/>
      <c r="K59" s="256"/>
    </row>
    <row r="60" spans="2:13" ht="13.5" customHeight="1">
      <c r="B60" s="257"/>
      <c r="C60" s="205" t="s">
        <v>456</v>
      </c>
      <c r="D60" s="205"/>
      <c r="E60" s="226" t="s">
        <v>368</v>
      </c>
      <c r="F60" s="315"/>
      <c r="G60" s="315"/>
      <c r="H60" s="231"/>
      <c r="I60" s="231"/>
      <c r="J60" s="231"/>
      <c r="K60" s="256"/>
    </row>
    <row r="61" spans="2:13" ht="13.5" customHeight="1">
      <c r="B61" s="257"/>
      <c r="C61" s="205" t="s">
        <v>457</v>
      </c>
      <c r="D61" s="205"/>
      <c r="E61" s="226" t="s">
        <v>368</v>
      </c>
      <c r="F61" s="315"/>
      <c r="G61" s="315"/>
      <c r="H61" s="231"/>
      <c r="I61" s="231"/>
      <c r="J61" s="231"/>
      <c r="K61" s="256"/>
    </row>
    <row r="62" spans="2:13" ht="13.5" customHeight="1">
      <c r="B62" s="430"/>
      <c r="C62" s="205" t="s">
        <v>458</v>
      </c>
      <c r="D62" s="205"/>
      <c r="E62" s="226" t="s">
        <v>368</v>
      </c>
      <c r="F62" s="315"/>
      <c r="G62" s="315"/>
      <c r="H62" s="231"/>
      <c r="I62" s="231"/>
      <c r="J62" s="231"/>
      <c r="K62" s="431"/>
    </row>
    <row r="63" spans="2:13" ht="13.5" customHeight="1">
      <c r="B63" s="257"/>
      <c r="C63" s="205" t="s">
        <v>459</v>
      </c>
      <c r="D63" s="205"/>
      <c r="E63" s="226" t="s">
        <v>368</v>
      </c>
      <c r="F63" s="315"/>
      <c r="G63" s="315"/>
      <c r="H63" s="231"/>
      <c r="I63" s="231"/>
      <c r="J63" s="231"/>
      <c r="K63" s="256"/>
    </row>
    <row r="64" spans="2:13" ht="13.5" customHeight="1">
      <c r="B64" s="405"/>
      <c r="C64" s="205"/>
      <c r="D64" s="205"/>
      <c r="E64" s="226"/>
      <c r="F64" s="205"/>
      <c r="G64" s="205"/>
      <c r="H64" s="205"/>
      <c r="I64" s="205"/>
      <c r="J64" s="205"/>
      <c r="K64" s="256"/>
    </row>
    <row r="65" spans="2:13" ht="13.5" customHeight="1">
      <c r="B65" s="405"/>
      <c r="C65" s="205"/>
      <c r="D65" s="205"/>
      <c r="E65" s="226"/>
      <c r="F65" s="205"/>
      <c r="G65" s="205"/>
      <c r="H65" s="205"/>
      <c r="I65" s="205"/>
      <c r="J65" s="205"/>
      <c r="K65" s="256"/>
      <c r="L65" s="39"/>
    </row>
    <row r="66" spans="2:13" ht="13.5" customHeight="1">
      <c r="B66" s="405"/>
      <c r="C66" s="205"/>
      <c r="D66" s="205"/>
      <c r="E66" s="226"/>
      <c r="F66" s="205"/>
      <c r="G66" s="205"/>
      <c r="H66" s="205"/>
      <c r="I66" s="205"/>
      <c r="J66" s="205"/>
      <c r="K66" s="256"/>
      <c r="L66" s="43"/>
    </row>
    <row r="67" spans="2:13" ht="13.5" customHeight="1">
      <c r="B67" s="405"/>
      <c r="C67" s="205"/>
      <c r="D67" s="205"/>
      <c r="E67" s="226"/>
      <c r="F67" s="205"/>
      <c r="G67" s="205"/>
      <c r="H67" s="205"/>
      <c r="I67" s="205"/>
      <c r="J67" s="205"/>
      <c r="K67" s="256"/>
      <c r="L67" s="43"/>
    </row>
    <row r="68" spans="2:13" ht="13.5" customHeight="1">
      <c r="B68" s="405"/>
      <c r="C68" s="205"/>
      <c r="D68" s="205"/>
      <c r="E68" s="226"/>
      <c r="F68" s="205"/>
      <c r="G68" s="205"/>
      <c r="H68" s="205"/>
      <c r="I68" s="205"/>
      <c r="J68" s="205"/>
      <c r="K68" s="256"/>
      <c r="L68" s="43"/>
    </row>
    <row r="69" spans="2:13" ht="13.5" customHeight="1" thickBot="1">
      <c r="B69" s="259"/>
      <c r="C69" s="260"/>
      <c r="D69" s="228"/>
      <c r="E69" s="253"/>
      <c r="F69" s="228"/>
      <c r="G69" s="304"/>
      <c r="H69" s="304"/>
      <c r="I69" s="304"/>
      <c r="J69" s="304"/>
      <c r="K69" s="261"/>
    </row>
    <row r="72" spans="2:13" ht="13.5" customHeight="1">
      <c r="B72" s="222" t="s">
        <v>100</v>
      </c>
      <c r="C72" s="248" t="s">
        <v>830</v>
      </c>
      <c r="F72" s="248"/>
      <c r="G72" s="250"/>
      <c r="H72" s="250"/>
      <c r="I72" s="250"/>
      <c r="J72" s="250"/>
    </row>
    <row r="73" spans="2:13" ht="13.5" customHeight="1">
      <c r="F73" s="250" t="s">
        <v>340</v>
      </c>
      <c r="G73" s="250"/>
      <c r="H73" s="250"/>
      <c r="I73" s="250"/>
      <c r="J73" s="250"/>
    </row>
    <row r="74" spans="2:13" ht="13.5" customHeight="1" thickBot="1">
      <c r="B74" s="248" t="str">
        <f>点検対象設備一覧表!$E$6</f>
        <v>□□棟</v>
      </c>
      <c r="F74" s="250" t="s">
        <v>341</v>
      </c>
    </row>
    <row r="75" spans="2:13" ht="13.5" customHeight="1">
      <c r="B75" s="600" t="s">
        <v>342</v>
      </c>
      <c r="C75" s="565"/>
      <c r="D75" s="565"/>
      <c r="E75" s="565"/>
      <c r="F75" s="565" t="s">
        <v>441</v>
      </c>
      <c r="G75" s="565"/>
      <c r="H75" s="565" t="s">
        <v>399</v>
      </c>
      <c r="I75" s="565"/>
      <c r="J75" s="565"/>
      <c r="K75" s="601"/>
    </row>
    <row r="76" spans="2:13" ht="13.5" customHeight="1" thickBot="1">
      <c r="B76" s="306" t="s">
        <v>362</v>
      </c>
      <c r="C76" s="382" t="s">
        <v>344</v>
      </c>
      <c r="D76" s="382" t="s">
        <v>205</v>
      </c>
      <c r="E76" s="382" t="s">
        <v>398</v>
      </c>
      <c r="F76" s="382" t="s">
        <v>60</v>
      </c>
      <c r="G76" s="382" t="s">
        <v>61</v>
      </c>
      <c r="H76" s="602"/>
      <c r="I76" s="602"/>
      <c r="J76" s="602"/>
      <c r="K76" s="603"/>
    </row>
    <row r="77" spans="2:13" ht="13.5" customHeight="1">
      <c r="B77" s="604" t="s">
        <v>376</v>
      </c>
      <c r="C77" s="605"/>
      <c r="D77" s="605"/>
      <c r="E77" s="605"/>
      <c r="F77" s="605"/>
      <c r="G77" s="605"/>
      <c r="H77" s="605"/>
      <c r="I77" s="605"/>
      <c r="J77" s="605"/>
      <c r="K77" s="606"/>
      <c r="L77" s="43"/>
      <c r="M77" s="144" t="s">
        <v>141</v>
      </c>
    </row>
    <row r="78" spans="2:13" ht="13.5" customHeight="1">
      <c r="B78" s="257"/>
      <c r="C78" s="205" t="s">
        <v>309</v>
      </c>
      <c r="D78" s="205"/>
      <c r="E78" s="226" t="s">
        <v>368</v>
      </c>
      <c r="F78" s="205"/>
      <c r="G78" s="315"/>
      <c r="H78" s="610"/>
      <c r="I78" s="611"/>
      <c r="J78" s="611"/>
      <c r="K78" s="612"/>
      <c r="M78" s="40">
        <f t="shared" ref="M78:M88" si="2">D78-D93</f>
        <v>0</v>
      </c>
    </row>
    <row r="79" spans="2:13" ht="13.5" customHeight="1">
      <c r="B79" s="257"/>
      <c r="C79" s="205" t="s">
        <v>310</v>
      </c>
      <c r="D79" s="205"/>
      <c r="E79" s="226" t="s">
        <v>368</v>
      </c>
      <c r="F79" s="205"/>
      <c r="G79" s="315"/>
      <c r="H79" s="610"/>
      <c r="I79" s="611"/>
      <c r="J79" s="611"/>
      <c r="K79" s="612"/>
      <c r="M79" s="40">
        <f t="shared" si="2"/>
        <v>0</v>
      </c>
    </row>
    <row r="80" spans="2:13" ht="13.5" customHeight="1">
      <c r="B80" s="257"/>
      <c r="C80" s="205" t="s">
        <v>311</v>
      </c>
      <c r="D80" s="205"/>
      <c r="E80" s="226" t="s">
        <v>368</v>
      </c>
      <c r="F80" s="205"/>
      <c r="G80" s="315"/>
      <c r="H80" s="610"/>
      <c r="I80" s="611"/>
      <c r="J80" s="611"/>
      <c r="K80" s="612"/>
      <c r="M80" s="40">
        <f t="shared" si="2"/>
        <v>0</v>
      </c>
    </row>
    <row r="81" spans="2:13" ht="13.5" customHeight="1">
      <c r="B81" s="257"/>
      <c r="C81" s="205" t="s">
        <v>312</v>
      </c>
      <c r="D81" s="205"/>
      <c r="E81" s="226" t="s">
        <v>368</v>
      </c>
      <c r="F81" s="205"/>
      <c r="G81" s="315"/>
      <c r="H81" s="610"/>
      <c r="I81" s="611"/>
      <c r="J81" s="611"/>
      <c r="K81" s="612"/>
      <c r="M81" s="40">
        <f t="shared" si="2"/>
        <v>0</v>
      </c>
    </row>
    <row r="82" spans="2:13" ht="13.5" customHeight="1">
      <c r="B82" s="257"/>
      <c r="C82" s="205" t="s">
        <v>313</v>
      </c>
      <c r="D82" s="205"/>
      <c r="E82" s="226" t="s">
        <v>368</v>
      </c>
      <c r="F82" s="205"/>
      <c r="G82" s="315"/>
      <c r="H82" s="610"/>
      <c r="I82" s="611"/>
      <c r="J82" s="611"/>
      <c r="K82" s="612"/>
      <c r="M82" s="40">
        <f t="shared" si="2"/>
        <v>0</v>
      </c>
    </row>
    <row r="83" spans="2:13" ht="13.5" customHeight="1">
      <c r="B83" s="257"/>
      <c r="C83" s="205" t="s">
        <v>314</v>
      </c>
      <c r="D83" s="205"/>
      <c r="E83" s="226" t="s">
        <v>368</v>
      </c>
      <c r="F83" s="205"/>
      <c r="G83" s="315"/>
      <c r="H83" s="610"/>
      <c r="I83" s="611"/>
      <c r="J83" s="611"/>
      <c r="K83" s="612"/>
      <c r="M83" s="40">
        <f t="shared" si="2"/>
        <v>0</v>
      </c>
    </row>
    <row r="84" spans="2:13" ht="13.5" customHeight="1">
      <c r="B84" s="257"/>
      <c r="C84" s="205" t="s">
        <v>315</v>
      </c>
      <c r="D84" s="205"/>
      <c r="E84" s="226" t="s">
        <v>368</v>
      </c>
      <c r="F84" s="205"/>
      <c r="G84" s="315"/>
      <c r="H84" s="610"/>
      <c r="I84" s="611"/>
      <c r="J84" s="611"/>
      <c r="K84" s="612"/>
      <c r="M84" s="40">
        <f t="shared" si="2"/>
        <v>0</v>
      </c>
    </row>
    <row r="85" spans="2:13" ht="13.5" customHeight="1">
      <c r="B85" s="257"/>
      <c r="C85" s="205" t="s">
        <v>326</v>
      </c>
      <c r="D85" s="205"/>
      <c r="E85" s="226" t="s">
        <v>368</v>
      </c>
      <c r="F85" s="205"/>
      <c r="G85" s="315"/>
      <c r="H85" s="610"/>
      <c r="I85" s="611"/>
      <c r="J85" s="611"/>
      <c r="K85" s="612"/>
      <c r="M85" s="40">
        <f t="shared" si="2"/>
        <v>0</v>
      </c>
    </row>
    <row r="86" spans="2:13" ht="13.5" customHeight="1">
      <c r="B86" s="257"/>
      <c r="C86" s="205" t="s">
        <v>327</v>
      </c>
      <c r="D86" s="205"/>
      <c r="E86" s="226" t="s">
        <v>368</v>
      </c>
      <c r="F86" s="205"/>
      <c r="G86" s="315"/>
      <c r="H86" s="610"/>
      <c r="I86" s="611"/>
      <c r="J86" s="611"/>
      <c r="K86" s="612"/>
      <c r="M86" s="40">
        <f t="shared" si="2"/>
        <v>0</v>
      </c>
    </row>
    <row r="87" spans="2:13" ht="13.5" customHeight="1">
      <c r="B87" s="257"/>
      <c r="C87" s="205" t="s">
        <v>328</v>
      </c>
      <c r="D87" s="205"/>
      <c r="E87" s="226" t="s">
        <v>368</v>
      </c>
      <c r="F87" s="205"/>
      <c r="G87" s="315"/>
      <c r="H87" s="610"/>
      <c r="I87" s="611"/>
      <c r="J87" s="611"/>
      <c r="K87" s="612"/>
      <c r="M87" s="40">
        <f t="shared" si="2"/>
        <v>0</v>
      </c>
    </row>
    <row r="88" spans="2:13" ht="13.5" customHeight="1">
      <c r="B88" s="410"/>
      <c r="C88" s="205" t="s">
        <v>329</v>
      </c>
      <c r="D88" s="205"/>
      <c r="E88" s="226" t="s">
        <v>368</v>
      </c>
      <c r="F88" s="205"/>
      <c r="G88" s="315"/>
      <c r="H88" s="610"/>
      <c r="I88" s="611"/>
      <c r="J88" s="611"/>
      <c r="K88" s="612"/>
      <c r="M88" s="40">
        <f t="shared" si="2"/>
        <v>0</v>
      </c>
    </row>
    <row r="89" spans="2:13" ht="13.5" customHeight="1" thickBot="1">
      <c r="B89" s="428"/>
      <c r="C89" s="240"/>
      <c r="D89" s="240"/>
      <c r="E89" s="382"/>
      <c r="F89" s="240"/>
      <c r="G89" s="240"/>
      <c r="H89" s="610"/>
      <c r="I89" s="611"/>
      <c r="J89" s="611"/>
      <c r="K89" s="612"/>
    </row>
    <row r="90" spans="2:13" ht="13.5" customHeight="1">
      <c r="B90" s="600" t="s">
        <v>342</v>
      </c>
      <c r="C90" s="565"/>
      <c r="D90" s="565"/>
      <c r="E90" s="565"/>
      <c r="F90" s="607" t="s">
        <v>466</v>
      </c>
      <c r="G90" s="607"/>
      <c r="H90" s="607"/>
      <c r="I90" s="607"/>
      <c r="J90" s="607"/>
      <c r="K90" s="608" t="s">
        <v>399</v>
      </c>
    </row>
    <row r="91" spans="2:13" ht="13.5" customHeight="1" thickBot="1">
      <c r="B91" s="252" t="s">
        <v>362</v>
      </c>
      <c r="C91" s="253" t="s">
        <v>344</v>
      </c>
      <c r="D91" s="253" t="s">
        <v>205</v>
      </c>
      <c r="E91" s="253" t="s">
        <v>398</v>
      </c>
      <c r="F91" s="253" t="s">
        <v>60</v>
      </c>
      <c r="G91" s="253" t="s">
        <v>61</v>
      </c>
      <c r="H91" s="253" t="s">
        <v>196</v>
      </c>
      <c r="I91" s="253" t="s">
        <v>197</v>
      </c>
      <c r="J91" s="253" t="s">
        <v>198</v>
      </c>
      <c r="K91" s="609"/>
    </row>
    <row r="92" spans="2:13" ht="13.5" customHeight="1">
      <c r="B92" s="597" t="s">
        <v>465</v>
      </c>
      <c r="C92" s="598"/>
      <c r="D92" s="598"/>
      <c r="E92" s="598"/>
      <c r="F92" s="598"/>
      <c r="G92" s="598"/>
      <c r="H92" s="598"/>
      <c r="I92" s="598"/>
      <c r="J92" s="598"/>
      <c r="K92" s="599"/>
      <c r="L92" s="237" t="s">
        <v>85</v>
      </c>
    </row>
    <row r="93" spans="2:13" ht="13.5" customHeight="1">
      <c r="B93" s="257"/>
      <c r="C93" s="205" t="s">
        <v>454</v>
      </c>
      <c r="D93" s="205"/>
      <c r="E93" s="226" t="s">
        <v>368</v>
      </c>
      <c r="F93" s="315"/>
      <c r="G93" s="315"/>
      <c r="H93" s="231"/>
      <c r="I93" s="231"/>
      <c r="J93" s="231"/>
      <c r="K93" s="256"/>
    </row>
    <row r="94" spans="2:13" ht="13.5" customHeight="1">
      <c r="B94" s="257"/>
      <c r="C94" s="205" t="s">
        <v>455</v>
      </c>
      <c r="D94" s="205"/>
      <c r="E94" s="226" t="s">
        <v>368</v>
      </c>
      <c r="F94" s="315"/>
      <c r="G94" s="315"/>
      <c r="H94" s="231"/>
      <c r="I94" s="231"/>
      <c r="J94" s="231"/>
      <c r="K94" s="256"/>
    </row>
    <row r="95" spans="2:13" ht="13.5" customHeight="1">
      <c r="B95" s="257"/>
      <c r="C95" s="205" t="s">
        <v>456</v>
      </c>
      <c r="D95" s="205"/>
      <c r="E95" s="226" t="s">
        <v>368</v>
      </c>
      <c r="F95" s="315"/>
      <c r="G95" s="315"/>
      <c r="H95" s="231"/>
      <c r="I95" s="231"/>
      <c r="J95" s="231"/>
      <c r="K95" s="256"/>
    </row>
    <row r="96" spans="2:13" ht="13.5" customHeight="1">
      <c r="B96" s="257"/>
      <c r="C96" s="205" t="s">
        <v>457</v>
      </c>
      <c r="D96" s="205"/>
      <c r="E96" s="226" t="s">
        <v>368</v>
      </c>
      <c r="F96" s="315"/>
      <c r="G96" s="315"/>
      <c r="H96" s="231"/>
      <c r="I96" s="231"/>
      <c r="J96" s="231"/>
      <c r="K96" s="256"/>
    </row>
    <row r="97" spans="2:13" ht="13.5" customHeight="1">
      <c r="B97" s="430"/>
      <c r="C97" s="205" t="s">
        <v>458</v>
      </c>
      <c r="D97" s="205"/>
      <c r="E97" s="226" t="s">
        <v>368</v>
      </c>
      <c r="F97" s="315"/>
      <c r="G97" s="315"/>
      <c r="H97" s="231"/>
      <c r="I97" s="231"/>
      <c r="J97" s="231"/>
      <c r="K97" s="431"/>
    </row>
    <row r="98" spans="2:13" ht="13.5" customHeight="1">
      <c r="B98" s="257"/>
      <c r="C98" s="205" t="s">
        <v>459</v>
      </c>
      <c r="D98" s="205"/>
      <c r="E98" s="226" t="s">
        <v>368</v>
      </c>
      <c r="F98" s="315"/>
      <c r="G98" s="315"/>
      <c r="H98" s="231"/>
      <c r="I98" s="231"/>
      <c r="J98" s="231"/>
      <c r="K98" s="256"/>
    </row>
    <row r="99" spans="2:13" ht="13.5" customHeight="1">
      <c r="B99" s="405"/>
      <c r="C99" s="205"/>
      <c r="D99" s="205"/>
      <c r="E99" s="226"/>
      <c r="F99" s="205"/>
      <c r="G99" s="205"/>
      <c r="H99" s="205"/>
      <c r="I99" s="205"/>
      <c r="J99" s="205"/>
      <c r="K99" s="256"/>
    </row>
    <row r="100" spans="2:13" ht="13.5" customHeight="1">
      <c r="B100" s="405"/>
      <c r="C100" s="205"/>
      <c r="D100" s="205"/>
      <c r="E100" s="226"/>
      <c r="F100" s="205"/>
      <c r="G100" s="205"/>
      <c r="H100" s="205"/>
      <c r="I100" s="205"/>
      <c r="J100" s="205"/>
      <c r="K100" s="256"/>
    </row>
    <row r="101" spans="2:13" ht="13.5" customHeight="1">
      <c r="B101" s="405"/>
      <c r="C101" s="205"/>
      <c r="D101" s="205"/>
      <c r="E101" s="226"/>
      <c r="F101" s="205"/>
      <c r="G101" s="205"/>
      <c r="H101" s="205"/>
      <c r="I101" s="205"/>
      <c r="J101" s="205"/>
      <c r="K101" s="256"/>
    </row>
    <row r="102" spans="2:13" ht="13.5" customHeight="1">
      <c r="B102" s="405"/>
      <c r="C102" s="205"/>
      <c r="D102" s="205"/>
      <c r="E102" s="226"/>
      <c r="F102" s="205"/>
      <c r="G102" s="205"/>
      <c r="H102" s="205"/>
      <c r="I102" s="205"/>
      <c r="J102" s="205"/>
      <c r="K102" s="256"/>
    </row>
    <row r="103" spans="2:13" ht="13.5" customHeight="1">
      <c r="B103" s="405"/>
      <c r="C103" s="205"/>
      <c r="D103" s="205"/>
      <c r="E103" s="226"/>
      <c r="F103" s="205"/>
      <c r="G103" s="205"/>
      <c r="H103" s="205"/>
      <c r="I103" s="205"/>
      <c r="J103" s="205"/>
      <c r="K103" s="256"/>
    </row>
    <row r="104" spans="2:13" ht="13.5" customHeight="1" thickBot="1">
      <c r="B104" s="259"/>
      <c r="C104" s="260"/>
      <c r="D104" s="228"/>
      <c r="E104" s="253"/>
      <c r="F104" s="228"/>
      <c r="G104" s="304"/>
      <c r="H104" s="304"/>
      <c r="I104" s="304"/>
      <c r="J104" s="304"/>
      <c r="K104" s="261"/>
    </row>
    <row r="107" spans="2:13" ht="13.5" customHeight="1">
      <c r="B107" s="222" t="s">
        <v>100</v>
      </c>
      <c r="C107" s="248" t="s">
        <v>830</v>
      </c>
      <c r="F107" s="248"/>
      <c r="G107" s="250"/>
      <c r="H107" s="250"/>
      <c r="I107" s="250"/>
      <c r="J107" s="250"/>
    </row>
    <row r="108" spans="2:13" ht="13.5" customHeight="1">
      <c r="F108" s="250" t="s">
        <v>340</v>
      </c>
      <c r="G108" s="250"/>
      <c r="H108" s="250"/>
      <c r="I108" s="250"/>
      <c r="J108" s="250"/>
    </row>
    <row r="109" spans="2:13" ht="13.5" customHeight="1" thickBot="1">
      <c r="B109" s="248" t="str">
        <f>点検対象設備一覧表!$F$6</f>
        <v>××棟</v>
      </c>
      <c r="F109" s="250" t="s">
        <v>341</v>
      </c>
    </row>
    <row r="110" spans="2:13" ht="13.5" customHeight="1">
      <c r="B110" s="600" t="s">
        <v>342</v>
      </c>
      <c r="C110" s="565"/>
      <c r="D110" s="565"/>
      <c r="E110" s="565"/>
      <c r="F110" s="565" t="s">
        <v>441</v>
      </c>
      <c r="G110" s="565"/>
      <c r="H110" s="565" t="s">
        <v>399</v>
      </c>
      <c r="I110" s="565"/>
      <c r="J110" s="565"/>
      <c r="K110" s="601"/>
    </row>
    <row r="111" spans="2:13" ht="13.5" customHeight="1" thickBot="1">
      <c r="B111" s="306" t="s">
        <v>362</v>
      </c>
      <c r="C111" s="382" t="s">
        <v>344</v>
      </c>
      <c r="D111" s="382" t="s">
        <v>205</v>
      </c>
      <c r="E111" s="382" t="s">
        <v>398</v>
      </c>
      <c r="F111" s="382" t="s">
        <v>60</v>
      </c>
      <c r="G111" s="382" t="s">
        <v>61</v>
      </c>
      <c r="H111" s="602"/>
      <c r="I111" s="602"/>
      <c r="J111" s="602"/>
      <c r="K111" s="603"/>
    </row>
    <row r="112" spans="2:13" ht="13.5" customHeight="1">
      <c r="B112" s="604" t="s">
        <v>376</v>
      </c>
      <c r="C112" s="605"/>
      <c r="D112" s="605"/>
      <c r="E112" s="605"/>
      <c r="F112" s="605"/>
      <c r="G112" s="605"/>
      <c r="H112" s="605"/>
      <c r="I112" s="605"/>
      <c r="J112" s="605"/>
      <c r="K112" s="606"/>
      <c r="M112" s="144" t="s">
        <v>141</v>
      </c>
    </row>
    <row r="113" spans="2:13" ht="13.5" customHeight="1">
      <c r="B113" s="257"/>
      <c r="C113" s="205" t="s">
        <v>309</v>
      </c>
      <c r="D113" s="205"/>
      <c r="E113" s="226" t="s">
        <v>368</v>
      </c>
      <c r="F113" s="205"/>
      <c r="G113" s="315"/>
      <c r="H113" s="610"/>
      <c r="I113" s="611"/>
      <c r="J113" s="611"/>
      <c r="K113" s="612"/>
      <c r="M113" s="40">
        <f t="shared" ref="M113:M123" si="3">D113-D128</f>
        <v>0</v>
      </c>
    </row>
    <row r="114" spans="2:13" ht="13.5" customHeight="1">
      <c r="B114" s="257"/>
      <c r="C114" s="205" t="s">
        <v>310</v>
      </c>
      <c r="D114" s="205"/>
      <c r="E114" s="226" t="s">
        <v>368</v>
      </c>
      <c r="F114" s="205"/>
      <c r="G114" s="315"/>
      <c r="H114" s="610"/>
      <c r="I114" s="611"/>
      <c r="J114" s="611"/>
      <c r="K114" s="612"/>
      <c r="M114" s="40">
        <f t="shared" si="3"/>
        <v>0</v>
      </c>
    </row>
    <row r="115" spans="2:13" ht="13.5" customHeight="1">
      <c r="B115" s="257"/>
      <c r="C115" s="205" t="s">
        <v>311</v>
      </c>
      <c r="D115" s="205"/>
      <c r="E115" s="226" t="s">
        <v>368</v>
      </c>
      <c r="F115" s="205"/>
      <c r="G115" s="315"/>
      <c r="H115" s="610"/>
      <c r="I115" s="611"/>
      <c r="J115" s="611"/>
      <c r="K115" s="612"/>
      <c r="M115" s="40">
        <f t="shared" si="3"/>
        <v>0</v>
      </c>
    </row>
    <row r="116" spans="2:13" ht="13.5" customHeight="1">
      <c r="B116" s="257"/>
      <c r="C116" s="205" t="s">
        <v>312</v>
      </c>
      <c r="D116" s="205"/>
      <c r="E116" s="226" t="s">
        <v>368</v>
      </c>
      <c r="F116" s="205"/>
      <c r="G116" s="315"/>
      <c r="H116" s="610"/>
      <c r="I116" s="611"/>
      <c r="J116" s="611"/>
      <c r="K116" s="612"/>
      <c r="M116" s="40">
        <f t="shared" si="3"/>
        <v>0</v>
      </c>
    </row>
    <row r="117" spans="2:13" ht="13.5" customHeight="1">
      <c r="B117" s="257"/>
      <c r="C117" s="205" t="s">
        <v>313</v>
      </c>
      <c r="D117" s="205"/>
      <c r="E117" s="226" t="s">
        <v>368</v>
      </c>
      <c r="F117" s="205"/>
      <c r="G117" s="315"/>
      <c r="H117" s="610"/>
      <c r="I117" s="611"/>
      <c r="J117" s="611"/>
      <c r="K117" s="612"/>
      <c r="M117" s="40">
        <f t="shared" si="3"/>
        <v>0</v>
      </c>
    </row>
    <row r="118" spans="2:13" ht="13.5" customHeight="1">
      <c r="B118" s="257"/>
      <c r="C118" s="205" t="s">
        <v>314</v>
      </c>
      <c r="D118" s="205"/>
      <c r="E118" s="226" t="s">
        <v>368</v>
      </c>
      <c r="F118" s="205"/>
      <c r="G118" s="315"/>
      <c r="H118" s="610"/>
      <c r="I118" s="611"/>
      <c r="J118" s="611"/>
      <c r="K118" s="612"/>
      <c r="M118" s="40">
        <f t="shared" si="3"/>
        <v>0</v>
      </c>
    </row>
    <row r="119" spans="2:13" ht="13.5" customHeight="1">
      <c r="B119" s="257"/>
      <c r="C119" s="205" t="s">
        <v>315</v>
      </c>
      <c r="D119" s="205"/>
      <c r="E119" s="226" t="s">
        <v>368</v>
      </c>
      <c r="F119" s="205"/>
      <c r="G119" s="315"/>
      <c r="H119" s="610"/>
      <c r="I119" s="611"/>
      <c r="J119" s="611"/>
      <c r="K119" s="612"/>
      <c r="M119" s="40">
        <f t="shared" si="3"/>
        <v>0</v>
      </c>
    </row>
    <row r="120" spans="2:13" ht="13.5" customHeight="1">
      <c r="B120" s="257"/>
      <c r="C120" s="205" t="s">
        <v>326</v>
      </c>
      <c r="D120" s="205"/>
      <c r="E120" s="226" t="s">
        <v>368</v>
      </c>
      <c r="F120" s="205"/>
      <c r="G120" s="315"/>
      <c r="H120" s="610"/>
      <c r="I120" s="611"/>
      <c r="J120" s="611"/>
      <c r="K120" s="612"/>
      <c r="M120" s="40">
        <f t="shared" si="3"/>
        <v>0</v>
      </c>
    </row>
    <row r="121" spans="2:13" ht="13.5" customHeight="1">
      <c r="B121" s="257"/>
      <c r="C121" s="205" t="s">
        <v>327</v>
      </c>
      <c r="D121" s="205"/>
      <c r="E121" s="226" t="s">
        <v>368</v>
      </c>
      <c r="F121" s="205"/>
      <c r="G121" s="315"/>
      <c r="H121" s="610"/>
      <c r="I121" s="611"/>
      <c r="J121" s="611"/>
      <c r="K121" s="612"/>
      <c r="M121" s="40">
        <f t="shared" si="3"/>
        <v>0</v>
      </c>
    </row>
    <row r="122" spans="2:13" ht="13.5" customHeight="1">
      <c r="B122" s="257"/>
      <c r="C122" s="205" t="s">
        <v>328</v>
      </c>
      <c r="D122" s="205"/>
      <c r="E122" s="226" t="s">
        <v>368</v>
      </c>
      <c r="F122" s="205"/>
      <c r="G122" s="315"/>
      <c r="H122" s="610"/>
      <c r="I122" s="611"/>
      <c r="J122" s="611"/>
      <c r="K122" s="612"/>
      <c r="M122" s="40">
        <f t="shared" si="3"/>
        <v>0</v>
      </c>
    </row>
    <row r="123" spans="2:13" ht="13.5" customHeight="1">
      <c r="B123" s="410"/>
      <c r="C123" s="205" t="s">
        <v>329</v>
      </c>
      <c r="D123" s="205"/>
      <c r="E123" s="226" t="s">
        <v>368</v>
      </c>
      <c r="F123" s="205"/>
      <c r="G123" s="315"/>
      <c r="H123" s="610"/>
      <c r="I123" s="611"/>
      <c r="J123" s="611"/>
      <c r="K123" s="612"/>
      <c r="M123" s="40">
        <f t="shared" si="3"/>
        <v>0</v>
      </c>
    </row>
    <row r="124" spans="2:13" ht="13.5" customHeight="1" thickBot="1">
      <c r="B124" s="428"/>
      <c r="C124" s="240"/>
      <c r="D124" s="240"/>
      <c r="E124" s="382"/>
      <c r="F124" s="240"/>
      <c r="G124" s="240"/>
      <c r="H124" s="610"/>
      <c r="I124" s="611"/>
      <c r="J124" s="611"/>
      <c r="K124" s="612"/>
    </row>
    <row r="125" spans="2:13" ht="13.5" customHeight="1">
      <c r="B125" s="600" t="s">
        <v>342</v>
      </c>
      <c r="C125" s="565"/>
      <c r="D125" s="565"/>
      <c r="E125" s="565"/>
      <c r="F125" s="607" t="s">
        <v>466</v>
      </c>
      <c r="G125" s="607"/>
      <c r="H125" s="607"/>
      <c r="I125" s="607"/>
      <c r="J125" s="607"/>
      <c r="K125" s="608" t="s">
        <v>399</v>
      </c>
    </row>
    <row r="126" spans="2:13" ht="13.5" customHeight="1" thickBot="1">
      <c r="B126" s="252" t="s">
        <v>362</v>
      </c>
      <c r="C126" s="253" t="s">
        <v>344</v>
      </c>
      <c r="D126" s="253" t="s">
        <v>205</v>
      </c>
      <c r="E126" s="253" t="s">
        <v>398</v>
      </c>
      <c r="F126" s="253" t="s">
        <v>60</v>
      </c>
      <c r="G126" s="253" t="s">
        <v>61</v>
      </c>
      <c r="H126" s="253" t="s">
        <v>196</v>
      </c>
      <c r="I126" s="253" t="s">
        <v>197</v>
      </c>
      <c r="J126" s="253" t="s">
        <v>198</v>
      </c>
      <c r="K126" s="609"/>
    </row>
    <row r="127" spans="2:13" ht="13.5" customHeight="1">
      <c r="B127" s="597" t="s">
        <v>465</v>
      </c>
      <c r="C127" s="598"/>
      <c r="D127" s="598"/>
      <c r="E127" s="598"/>
      <c r="F127" s="598"/>
      <c r="G127" s="598"/>
      <c r="H127" s="598"/>
      <c r="I127" s="598"/>
      <c r="J127" s="598"/>
      <c r="K127" s="599"/>
      <c r="L127" s="237" t="s">
        <v>85</v>
      </c>
    </row>
    <row r="128" spans="2:13" ht="13.5" customHeight="1">
      <c r="B128" s="257"/>
      <c r="C128" s="205" t="s">
        <v>454</v>
      </c>
      <c r="D128" s="205"/>
      <c r="E128" s="226" t="s">
        <v>368</v>
      </c>
      <c r="F128" s="315"/>
      <c r="G128" s="315"/>
      <c r="H128" s="231"/>
      <c r="I128" s="231"/>
      <c r="J128" s="231"/>
      <c r="K128" s="256"/>
    </row>
    <row r="129" spans="2:11" ht="13.5" customHeight="1">
      <c r="B129" s="257"/>
      <c r="C129" s="205" t="s">
        <v>455</v>
      </c>
      <c r="D129" s="205"/>
      <c r="E129" s="226" t="s">
        <v>368</v>
      </c>
      <c r="F129" s="315"/>
      <c r="G129" s="315"/>
      <c r="H129" s="231"/>
      <c r="I129" s="231"/>
      <c r="J129" s="231"/>
      <c r="K129" s="256"/>
    </row>
    <row r="130" spans="2:11" ht="13.5" customHeight="1">
      <c r="B130" s="257"/>
      <c r="C130" s="205" t="s">
        <v>456</v>
      </c>
      <c r="D130" s="205"/>
      <c r="E130" s="226" t="s">
        <v>368</v>
      </c>
      <c r="F130" s="315"/>
      <c r="G130" s="315"/>
      <c r="H130" s="231"/>
      <c r="I130" s="231"/>
      <c r="J130" s="231"/>
      <c r="K130" s="256"/>
    </row>
    <row r="131" spans="2:11" ht="13.5" customHeight="1">
      <c r="B131" s="257"/>
      <c r="C131" s="205" t="s">
        <v>457</v>
      </c>
      <c r="D131" s="205"/>
      <c r="E131" s="226" t="s">
        <v>368</v>
      </c>
      <c r="F131" s="315"/>
      <c r="G131" s="315"/>
      <c r="H131" s="231"/>
      <c r="I131" s="231"/>
      <c r="J131" s="231"/>
      <c r="K131" s="256"/>
    </row>
    <row r="132" spans="2:11" ht="13.5" customHeight="1">
      <c r="B132" s="430"/>
      <c r="C132" s="205" t="s">
        <v>458</v>
      </c>
      <c r="D132" s="205"/>
      <c r="E132" s="226" t="s">
        <v>368</v>
      </c>
      <c r="F132" s="315"/>
      <c r="G132" s="315"/>
      <c r="H132" s="231"/>
      <c r="I132" s="231"/>
      <c r="J132" s="231"/>
      <c r="K132" s="431"/>
    </row>
    <row r="133" spans="2:11" ht="13.5" customHeight="1">
      <c r="B133" s="257"/>
      <c r="C133" s="205" t="s">
        <v>459</v>
      </c>
      <c r="D133" s="205"/>
      <c r="E133" s="226" t="s">
        <v>368</v>
      </c>
      <c r="F133" s="315"/>
      <c r="G133" s="315"/>
      <c r="H133" s="231"/>
      <c r="I133" s="231"/>
      <c r="J133" s="231"/>
      <c r="K133" s="256"/>
    </row>
    <row r="134" spans="2:11" ht="13.5" customHeight="1">
      <c r="B134" s="405"/>
      <c r="C134" s="205"/>
      <c r="D134" s="205"/>
      <c r="E134" s="226"/>
      <c r="F134" s="205"/>
      <c r="G134" s="205"/>
      <c r="H134" s="205"/>
      <c r="I134" s="205"/>
      <c r="J134" s="205"/>
      <c r="K134" s="256"/>
    </row>
    <row r="135" spans="2:11" ht="13.5" customHeight="1">
      <c r="B135" s="405"/>
      <c r="C135" s="205"/>
      <c r="D135" s="205"/>
      <c r="E135" s="226"/>
      <c r="F135" s="205"/>
      <c r="G135" s="205"/>
      <c r="H135" s="205"/>
      <c r="I135" s="205"/>
      <c r="J135" s="205"/>
      <c r="K135" s="256"/>
    </row>
    <row r="136" spans="2:11" ht="13.5" customHeight="1">
      <c r="B136" s="405"/>
      <c r="C136" s="205"/>
      <c r="D136" s="205"/>
      <c r="E136" s="226"/>
      <c r="F136" s="205"/>
      <c r="G136" s="205"/>
      <c r="H136" s="205"/>
      <c r="I136" s="205"/>
      <c r="J136" s="205"/>
      <c r="K136" s="256"/>
    </row>
    <row r="137" spans="2:11" ht="13.5" customHeight="1">
      <c r="B137" s="405"/>
      <c r="C137" s="205"/>
      <c r="D137" s="205"/>
      <c r="E137" s="226"/>
      <c r="F137" s="205"/>
      <c r="G137" s="205"/>
      <c r="H137" s="205"/>
      <c r="I137" s="205"/>
      <c r="J137" s="205"/>
      <c r="K137" s="256"/>
    </row>
    <row r="138" spans="2:11" ht="13.5" customHeight="1">
      <c r="B138" s="405"/>
      <c r="C138" s="205"/>
      <c r="D138" s="205"/>
      <c r="E138" s="226"/>
      <c r="F138" s="205"/>
      <c r="G138" s="205"/>
      <c r="H138" s="205"/>
      <c r="I138" s="205"/>
      <c r="J138" s="205"/>
      <c r="K138" s="256"/>
    </row>
    <row r="139" spans="2:11" ht="13.5" customHeight="1" thickBot="1">
      <c r="B139" s="259"/>
      <c r="C139" s="260"/>
      <c r="D139" s="228"/>
      <c r="E139" s="253"/>
      <c r="F139" s="228"/>
      <c r="G139" s="304"/>
      <c r="H139" s="304"/>
      <c r="I139" s="304"/>
      <c r="J139" s="304"/>
      <c r="K139" s="261"/>
    </row>
    <row r="142" spans="2:11" ht="13.5" customHeight="1">
      <c r="B142" s="222" t="s">
        <v>100</v>
      </c>
      <c r="C142" s="248" t="s">
        <v>830</v>
      </c>
      <c r="F142" s="248"/>
      <c r="G142" s="250"/>
      <c r="H142" s="250"/>
      <c r="I142" s="250"/>
      <c r="J142" s="250"/>
    </row>
    <row r="143" spans="2:11" ht="13.5" customHeight="1">
      <c r="F143" s="250" t="s">
        <v>340</v>
      </c>
      <c r="G143" s="250"/>
      <c r="H143" s="250"/>
      <c r="I143" s="250"/>
      <c r="J143" s="250"/>
    </row>
    <row r="144" spans="2:11" ht="13.5" customHeight="1" thickBot="1">
      <c r="B144" s="248" t="str">
        <f>点検対象設備一覧表!$G$6</f>
        <v>――棟</v>
      </c>
      <c r="F144" s="250" t="s">
        <v>341</v>
      </c>
    </row>
    <row r="145" spans="2:13" ht="13.5" customHeight="1">
      <c r="B145" s="600" t="s">
        <v>342</v>
      </c>
      <c r="C145" s="565"/>
      <c r="D145" s="565"/>
      <c r="E145" s="565"/>
      <c r="F145" s="565" t="s">
        <v>441</v>
      </c>
      <c r="G145" s="565"/>
      <c r="H145" s="565" t="s">
        <v>399</v>
      </c>
      <c r="I145" s="565"/>
      <c r="J145" s="565"/>
      <c r="K145" s="601"/>
    </row>
    <row r="146" spans="2:13" ht="13.5" customHeight="1" thickBot="1">
      <c r="B146" s="306" t="s">
        <v>362</v>
      </c>
      <c r="C146" s="382" t="s">
        <v>344</v>
      </c>
      <c r="D146" s="382" t="s">
        <v>205</v>
      </c>
      <c r="E146" s="382" t="s">
        <v>398</v>
      </c>
      <c r="F146" s="382" t="s">
        <v>60</v>
      </c>
      <c r="G146" s="382" t="s">
        <v>61</v>
      </c>
      <c r="H146" s="602"/>
      <c r="I146" s="602"/>
      <c r="J146" s="602"/>
      <c r="K146" s="603"/>
    </row>
    <row r="147" spans="2:13" ht="13.5" customHeight="1">
      <c r="B147" s="604" t="s">
        <v>376</v>
      </c>
      <c r="C147" s="605"/>
      <c r="D147" s="605"/>
      <c r="E147" s="605"/>
      <c r="F147" s="605"/>
      <c r="G147" s="605"/>
      <c r="H147" s="605"/>
      <c r="I147" s="605"/>
      <c r="J147" s="605"/>
      <c r="K147" s="606"/>
      <c r="M147" s="144" t="s">
        <v>141</v>
      </c>
    </row>
    <row r="148" spans="2:13" ht="13.5" customHeight="1">
      <c r="B148" s="257"/>
      <c r="C148" s="205" t="s">
        <v>309</v>
      </c>
      <c r="D148" s="205"/>
      <c r="E148" s="226" t="s">
        <v>368</v>
      </c>
      <c r="F148" s="205"/>
      <c r="G148" s="315"/>
      <c r="H148" s="610"/>
      <c r="I148" s="611"/>
      <c r="J148" s="611"/>
      <c r="K148" s="612"/>
      <c r="M148" s="40">
        <f t="shared" ref="M148:M158" si="4">D148-D163</f>
        <v>0</v>
      </c>
    </row>
    <row r="149" spans="2:13" ht="13.5" customHeight="1">
      <c r="B149" s="257"/>
      <c r="C149" s="205" t="s">
        <v>310</v>
      </c>
      <c r="D149" s="205"/>
      <c r="E149" s="226" t="s">
        <v>368</v>
      </c>
      <c r="F149" s="205"/>
      <c r="G149" s="315"/>
      <c r="H149" s="610"/>
      <c r="I149" s="611"/>
      <c r="J149" s="611"/>
      <c r="K149" s="612"/>
      <c r="M149" s="40">
        <f t="shared" si="4"/>
        <v>0</v>
      </c>
    </row>
    <row r="150" spans="2:13" ht="13.5" customHeight="1">
      <c r="B150" s="257"/>
      <c r="C150" s="205" t="s">
        <v>311</v>
      </c>
      <c r="D150" s="205"/>
      <c r="E150" s="226" t="s">
        <v>368</v>
      </c>
      <c r="F150" s="205"/>
      <c r="G150" s="315"/>
      <c r="H150" s="610"/>
      <c r="I150" s="611"/>
      <c r="J150" s="611"/>
      <c r="K150" s="612"/>
      <c r="M150" s="40">
        <f t="shared" si="4"/>
        <v>0</v>
      </c>
    </row>
    <row r="151" spans="2:13" ht="13.5" customHeight="1">
      <c r="B151" s="257"/>
      <c r="C151" s="205" t="s">
        <v>312</v>
      </c>
      <c r="D151" s="205"/>
      <c r="E151" s="226" t="s">
        <v>368</v>
      </c>
      <c r="F151" s="205"/>
      <c r="G151" s="315"/>
      <c r="H151" s="610"/>
      <c r="I151" s="611"/>
      <c r="J151" s="611"/>
      <c r="K151" s="612"/>
      <c r="M151" s="40">
        <f t="shared" si="4"/>
        <v>0</v>
      </c>
    </row>
    <row r="152" spans="2:13" ht="13.5" customHeight="1">
      <c r="B152" s="257"/>
      <c r="C152" s="205" t="s">
        <v>313</v>
      </c>
      <c r="D152" s="205"/>
      <c r="E152" s="226" t="s">
        <v>368</v>
      </c>
      <c r="F152" s="205"/>
      <c r="G152" s="315"/>
      <c r="H152" s="610"/>
      <c r="I152" s="611"/>
      <c r="J152" s="611"/>
      <c r="K152" s="612"/>
      <c r="M152" s="40">
        <f t="shared" si="4"/>
        <v>0</v>
      </c>
    </row>
    <row r="153" spans="2:13" ht="13.5" customHeight="1">
      <c r="B153" s="257"/>
      <c r="C153" s="205" t="s">
        <v>314</v>
      </c>
      <c r="D153" s="205"/>
      <c r="E153" s="226" t="s">
        <v>368</v>
      </c>
      <c r="F153" s="205"/>
      <c r="G153" s="315"/>
      <c r="H153" s="610"/>
      <c r="I153" s="611"/>
      <c r="J153" s="611"/>
      <c r="K153" s="612"/>
      <c r="M153" s="40">
        <f t="shared" si="4"/>
        <v>0</v>
      </c>
    </row>
    <row r="154" spans="2:13" ht="13.5" customHeight="1">
      <c r="B154" s="257"/>
      <c r="C154" s="205" t="s">
        <v>315</v>
      </c>
      <c r="D154" s="205"/>
      <c r="E154" s="226" t="s">
        <v>368</v>
      </c>
      <c r="F154" s="205"/>
      <c r="G154" s="315"/>
      <c r="H154" s="610"/>
      <c r="I154" s="611"/>
      <c r="J154" s="611"/>
      <c r="K154" s="612"/>
      <c r="M154" s="40">
        <f t="shared" si="4"/>
        <v>0</v>
      </c>
    </row>
    <row r="155" spans="2:13" ht="13.5" customHeight="1">
      <c r="B155" s="257"/>
      <c r="C155" s="205" t="s">
        <v>326</v>
      </c>
      <c r="D155" s="205"/>
      <c r="E155" s="226" t="s">
        <v>368</v>
      </c>
      <c r="F155" s="205"/>
      <c r="G155" s="315"/>
      <c r="H155" s="610"/>
      <c r="I155" s="611"/>
      <c r="J155" s="611"/>
      <c r="K155" s="612"/>
      <c r="M155" s="40">
        <f t="shared" si="4"/>
        <v>0</v>
      </c>
    </row>
    <row r="156" spans="2:13" ht="13.5" customHeight="1">
      <c r="B156" s="257"/>
      <c r="C156" s="205" t="s">
        <v>327</v>
      </c>
      <c r="D156" s="205"/>
      <c r="E156" s="226" t="s">
        <v>368</v>
      </c>
      <c r="F156" s="205"/>
      <c r="G156" s="315"/>
      <c r="H156" s="610"/>
      <c r="I156" s="611"/>
      <c r="J156" s="611"/>
      <c r="K156" s="612"/>
      <c r="M156" s="40">
        <f t="shared" si="4"/>
        <v>0</v>
      </c>
    </row>
    <row r="157" spans="2:13" ht="13.5" customHeight="1">
      <c r="B157" s="257"/>
      <c r="C157" s="205" t="s">
        <v>328</v>
      </c>
      <c r="D157" s="205"/>
      <c r="E157" s="226" t="s">
        <v>368</v>
      </c>
      <c r="F157" s="205"/>
      <c r="G157" s="315"/>
      <c r="H157" s="610"/>
      <c r="I157" s="611"/>
      <c r="J157" s="611"/>
      <c r="K157" s="612"/>
      <c r="M157" s="40">
        <f t="shared" si="4"/>
        <v>0</v>
      </c>
    </row>
    <row r="158" spans="2:13" ht="13.5" customHeight="1">
      <c r="B158" s="410"/>
      <c r="C158" s="205" t="s">
        <v>329</v>
      </c>
      <c r="D158" s="205"/>
      <c r="E158" s="226" t="s">
        <v>368</v>
      </c>
      <c r="F158" s="205"/>
      <c r="G158" s="315"/>
      <c r="H158" s="610"/>
      <c r="I158" s="611"/>
      <c r="J158" s="611"/>
      <c r="K158" s="612"/>
      <c r="M158" s="40">
        <f t="shared" si="4"/>
        <v>0</v>
      </c>
    </row>
    <row r="159" spans="2:13" ht="13.5" customHeight="1" thickBot="1">
      <c r="B159" s="428"/>
      <c r="C159" s="240"/>
      <c r="D159" s="240"/>
      <c r="E159" s="382"/>
      <c r="F159" s="240"/>
      <c r="G159" s="240"/>
      <c r="H159" s="610"/>
      <c r="I159" s="611"/>
      <c r="J159" s="611"/>
      <c r="K159" s="612"/>
    </row>
    <row r="160" spans="2:13" ht="13.5" customHeight="1">
      <c r="B160" s="600" t="s">
        <v>342</v>
      </c>
      <c r="C160" s="565"/>
      <c r="D160" s="565"/>
      <c r="E160" s="565"/>
      <c r="F160" s="607" t="s">
        <v>466</v>
      </c>
      <c r="G160" s="607"/>
      <c r="H160" s="607"/>
      <c r="I160" s="607"/>
      <c r="J160" s="607"/>
      <c r="K160" s="608" t="s">
        <v>399</v>
      </c>
    </row>
    <row r="161" spans="2:12" ht="13.5" customHeight="1" thickBot="1">
      <c r="B161" s="252" t="s">
        <v>362</v>
      </c>
      <c r="C161" s="253" t="s">
        <v>344</v>
      </c>
      <c r="D161" s="253" t="s">
        <v>205</v>
      </c>
      <c r="E161" s="253" t="s">
        <v>398</v>
      </c>
      <c r="F161" s="253" t="s">
        <v>60</v>
      </c>
      <c r="G161" s="253" t="s">
        <v>61</v>
      </c>
      <c r="H161" s="253" t="s">
        <v>196</v>
      </c>
      <c r="I161" s="253" t="s">
        <v>197</v>
      </c>
      <c r="J161" s="253" t="s">
        <v>198</v>
      </c>
      <c r="K161" s="609"/>
    </row>
    <row r="162" spans="2:12" ht="13.5" customHeight="1">
      <c r="B162" s="597" t="s">
        <v>465</v>
      </c>
      <c r="C162" s="598"/>
      <c r="D162" s="598"/>
      <c r="E162" s="598"/>
      <c r="F162" s="598"/>
      <c r="G162" s="598"/>
      <c r="H162" s="598"/>
      <c r="I162" s="598"/>
      <c r="J162" s="598"/>
      <c r="K162" s="599"/>
      <c r="L162" s="237" t="s">
        <v>85</v>
      </c>
    </row>
    <row r="163" spans="2:12" ht="13.5" customHeight="1">
      <c r="B163" s="257"/>
      <c r="C163" s="205" t="s">
        <v>454</v>
      </c>
      <c r="D163" s="205"/>
      <c r="E163" s="226" t="s">
        <v>368</v>
      </c>
      <c r="F163" s="315"/>
      <c r="G163" s="315"/>
      <c r="H163" s="231"/>
      <c r="I163" s="231"/>
      <c r="J163" s="231"/>
      <c r="K163" s="256"/>
    </row>
    <row r="164" spans="2:12" ht="13.5" customHeight="1">
      <c r="B164" s="257"/>
      <c r="C164" s="205" t="s">
        <v>455</v>
      </c>
      <c r="D164" s="205"/>
      <c r="E164" s="226" t="s">
        <v>368</v>
      </c>
      <c r="F164" s="315"/>
      <c r="G164" s="315"/>
      <c r="H164" s="231"/>
      <c r="I164" s="231"/>
      <c r="J164" s="231"/>
      <c r="K164" s="256"/>
    </row>
    <row r="165" spans="2:12" ht="13.5" customHeight="1">
      <c r="B165" s="257"/>
      <c r="C165" s="205" t="s">
        <v>456</v>
      </c>
      <c r="D165" s="205"/>
      <c r="E165" s="226" t="s">
        <v>368</v>
      </c>
      <c r="F165" s="315"/>
      <c r="G165" s="315"/>
      <c r="H165" s="231"/>
      <c r="I165" s="231"/>
      <c r="J165" s="231"/>
      <c r="K165" s="256"/>
    </row>
    <row r="166" spans="2:12" ht="13.5" customHeight="1">
      <c r="B166" s="257"/>
      <c r="C166" s="205" t="s">
        <v>457</v>
      </c>
      <c r="D166" s="205"/>
      <c r="E166" s="226" t="s">
        <v>368</v>
      </c>
      <c r="F166" s="315"/>
      <c r="G166" s="315"/>
      <c r="H166" s="231"/>
      <c r="I166" s="231"/>
      <c r="J166" s="231"/>
      <c r="K166" s="256"/>
    </row>
    <row r="167" spans="2:12" ht="13.5" customHeight="1">
      <c r="B167" s="430"/>
      <c r="C167" s="205" t="s">
        <v>458</v>
      </c>
      <c r="D167" s="205"/>
      <c r="E167" s="226" t="s">
        <v>368</v>
      </c>
      <c r="F167" s="315"/>
      <c r="G167" s="315"/>
      <c r="H167" s="231"/>
      <c r="I167" s="231"/>
      <c r="J167" s="231"/>
      <c r="K167" s="431"/>
    </row>
    <row r="168" spans="2:12" ht="13.5" customHeight="1">
      <c r="B168" s="257"/>
      <c r="C168" s="205" t="s">
        <v>459</v>
      </c>
      <c r="D168" s="205"/>
      <c r="E168" s="226" t="s">
        <v>368</v>
      </c>
      <c r="F168" s="315"/>
      <c r="G168" s="315"/>
      <c r="H168" s="231"/>
      <c r="I168" s="231"/>
      <c r="J168" s="231"/>
      <c r="K168" s="256"/>
    </row>
    <row r="169" spans="2:12" ht="13.5" customHeight="1">
      <c r="B169" s="405"/>
      <c r="C169" s="205"/>
      <c r="D169" s="205"/>
      <c r="E169" s="226"/>
      <c r="F169" s="205"/>
      <c r="G169" s="205"/>
      <c r="H169" s="205"/>
      <c r="I169" s="205"/>
      <c r="J169" s="205"/>
      <c r="K169" s="256"/>
    </row>
    <row r="170" spans="2:12" ht="13.5" customHeight="1">
      <c r="B170" s="405"/>
      <c r="C170" s="205"/>
      <c r="D170" s="205"/>
      <c r="E170" s="226"/>
      <c r="F170" s="205"/>
      <c r="G170" s="205"/>
      <c r="H170" s="205"/>
      <c r="I170" s="205"/>
      <c r="J170" s="205"/>
      <c r="K170" s="256"/>
    </row>
    <row r="171" spans="2:12" ht="13.5" customHeight="1">
      <c r="B171" s="405"/>
      <c r="C171" s="205"/>
      <c r="D171" s="205"/>
      <c r="E171" s="226"/>
      <c r="F171" s="205"/>
      <c r="G171" s="205"/>
      <c r="H171" s="205"/>
      <c r="I171" s="205"/>
      <c r="J171" s="205"/>
      <c r="K171" s="256"/>
    </row>
    <row r="172" spans="2:12" ht="13.5" customHeight="1">
      <c r="B172" s="405"/>
      <c r="C172" s="205"/>
      <c r="D172" s="205"/>
      <c r="E172" s="226"/>
      <c r="F172" s="205"/>
      <c r="G172" s="205"/>
      <c r="H172" s="205"/>
      <c r="I172" s="205"/>
      <c r="J172" s="205"/>
      <c r="K172" s="256"/>
    </row>
    <row r="173" spans="2:12" ht="13.5" customHeight="1">
      <c r="B173" s="405"/>
      <c r="C173" s="205"/>
      <c r="D173" s="205"/>
      <c r="E173" s="226"/>
      <c r="F173" s="205"/>
      <c r="G173" s="205"/>
      <c r="H173" s="205"/>
      <c r="I173" s="205"/>
      <c r="J173" s="205"/>
      <c r="K173" s="256"/>
    </row>
    <row r="174" spans="2:12" ht="13.5" customHeight="1" thickBot="1">
      <c r="B174" s="259"/>
      <c r="C174" s="260"/>
      <c r="D174" s="228"/>
      <c r="E174" s="253"/>
      <c r="F174" s="228"/>
      <c r="G174" s="304"/>
      <c r="H174" s="304"/>
      <c r="I174" s="304"/>
      <c r="J174" s="304"/>
      <c r="K174" s="261"/>
    </row>
  </sheetData>
  <mergeCells count="100">
    <mergeCell ref="H154:K154"/>
    <mergeCell ref="H155:K155"/>
    <mergeCell ref="H156:K156"/>
    <mergeCell ref="H157:K157"/>
    <mergeCell ref="H158:K158"/>
    <mergeCell ref="H124:K124"/>
    <mergeCell ref="H89:K89"/>
    <mergeCell ref="H113:K113"/>
    <mergeCell ref="H114:K114"/>
    <mergeCell ref="B112:K112"/>
    <mergeCell ref="H122:K122"/>
    <mergeCell ref="H123:K123"/>
    <mergeCell ref="H54:K54"/>
    <mergeCell ref="H78:K78"/>
    <mergeCell ref="H79:K79"/>
    <mergeCell ref="H80:K80"/>
    <mergeCell ref="B77:K77"/>
    <mergeCell ref="H17:K17"/>
    <mergeCell ref="H18:K18"/>
    <mergeCell ref="H19:K19"/>
    <mergeCell ref="H43:K43"/>
    <mergeCell ref="K20:K21"/>
    <mergeCell ref="B42:K42"/>
    <mergeCell ref="B20:E20"/>
    <mergeCell ref="B22:K22"/>
    <mergeCell ref="F20:J20"/>
    <mergeCell ref="B5:E5"/>
    <mergeCell ref="F5:G5"/>
    <mergeCell ref="H5:K6"/>
    <mergeCell ref="B7:K7"/>
    <mergeCell ref="H8:K8"/>
    <mergeCell ref="H9:K9"/>
    <mergeCell ref="H10:K10"/>
    <mergeCell ref="H11:K11"/>
    <mergeCell ref="H12:K12"/>
    <mergeCell ref="H13:K13"/>
    <mergeCell ref="H14:K14"/>
    <mergeCell ref="H15:K15"/>
    <mergeCell ref="H16:K16"/>
    <mergeCell ref="B55:E55"/>
    <mergeCell ref="F55:J55"/>
    <mergeCell ref="K55:K56"/>
    <mergeCell ref="B40:E40"/>
    <mergeCell ref="F40:G40"/>
    <mergeCell ref="H40:K41"/>
    <mergeCell ref="H44:K44"/>
    <mergeCell ref="H45:K45"/>
    <mergeCell ref="H46:K46"/>
    <mergeCell ref="H47:K47"/>
    <mergeCell ref="H48:K48"/>
    <mergeCell ref="H49:K49"/>
    <mergeCell ref="H50:K50"/>
    <mergeCell ref="H51:K51"/>
    <mergeCell ref="H52:K52"/>
    <mergeCell ref="H53:K53"/>
    <mergeCell ref="B90:E90"/>
    <mergeCell ref="F90:J90"/>
    <mergeCell ref="K90:K91"/>
    <mergeCell ref="B57:K57"/>
    <mergeCell ref="B75:E75"/>
    <mergeCell ref="F75:G75"/>
    <mergeCell ref="H75:K76"/>
    <mergeCell ref="H81:K81"/>
    <mergeCell ref="H82:K82"/>
    <mergeCell ref="H83:K83"/>
    <mergeCell ref="H84:K84"/>
    <mergeCell ref="H85:K85"/>
    <mergeCell ref="H86:K86"/>
    <mergeCell ref="H87:K87"/>
    <mergeCell ref="H88:K88"/>
    <mergeCell ref="B125:E125"/>
    <mergeCell ref="F125:J125"/>
    <mergeCell ref="K125:K126"/>
    <mergeCell ref="B92:K92"/>
    <mergeCell ref="B110:E110"/>
    <mergeCell ref="F110:G110"/>
    <mergeCell ref="H110:K111"/>
    <mergeCell ref="H115:K115"/>
    <mergeCell ref="H116:K116"/>
    <mergeCell ref="H117:K117"/>
    <mergeCell ref="H118:K118"/>
    <mergeCell ref="H119:K119"/>
    <mergeCell ref="H120:K120"/>
    <mergeCell ref="H121:K121"/>
    <mergeCell ref="B127:K127"/>
    <mergeCell ref="B145:E145"/>
    <mergeCell ref="F145:G145"/>
    <mergeCell ref="H145:K146"/>
    <mergeCell ref="B162:K162"/>
    <mergeCell ref="B147:K147"/>
    <mergeCell ref="B160:E160"/>
    <mergeCell ref="F160:J160"/>
    <mergeCell ref="K160:K161"/>
    <mergeCell ref="H148:K148"/>
    <mergeCell ref="H149:K149"/>
    <mergeCell ref="H150:K150"/>
    <mergeCell ref="H151:K151"/>
    <mergeCell ref="H152:K152"/>
    <mergeCell ref="H153:K153"/>
    <mergeCell ref="H159:K159"/>
  </mergeCells>
  <phoneticPr fontId="3"/>
  <dataValidations count="1">
    <dataValidation type="custom" allowBlank="1" showInputMessage="1" showErrorMessage="1" sqref="G8:G18">
      <formula1>"１～２"</formula1>
    </dataValidation>
  </dataValidations>
  <pageMargins left="0.7" right="0.7" top="0.75" bottom="0.75" header="0.3" footer="0.3"/>
  <pageSetup paperSize="9" orientation="landscape" horizontalDpi="200" verticalDpi="200" r:id="rId1"/>
  <headerFooter alignWithMargins="0"/>
  <rowBreaks count="4" manualBreakCount="4">
    <brk id="35" min="1" max="10" man="1"/>
    <brk id="70" min="1" max="10" man="1"/>
    <brk id="105" min="1" max="10" man="1"/>
    <brk id="140" min="1"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P174"/>
  <sheetViews>
    <sheetView view="pageBreakPreview" zoomScaleNormal="100" zoomScaleSheetLayoutView="100" workbookViewId="0">
      <selection activeCell="E16" sqref="E16"/>
    </sheetView>
  </sheetViews>
  <sheetFormatPr defaultColWidth="9" defaultRowHeight="13.5" customHeight="1"/>
  <cols>
    <col min="1" max="1" width="9" style="37"/>
    <col min="2" max="2" width="25.6328125" style="248" customWidth="1"/>
    <col min="3" max="3" width="41.6328125" style="248" customWidth="1"/>
    <col min="4" max="5" width="5.6328125" style="248" customWidth="1"/>
    <col min="6" max="7" width="3.6328125" style="248" customWidth="1"/>
    <col min="8" max="8" width="41.6328125" style="248" customWidth="1"/>
    <col min="9" max="11" width="9" style="145"/>
    <col min="12" max="12" width="24" style="145" customWidth="1"/>
    <col min="13" max="16" width="9" style="145"/>
    <col min="17" max="16384" width="9" style="37"/>
  </cols>
  <sheetData>
    <row r="2" spans="2:13" ht="13.5" customHeight="1">
      <c r="B2" s="248" t="s">
        <v>100</v>
      </c>
      <c r="C2" s="248" t="s">
        <v>377</v>
      </c>
      <c r="E2" s="249"/>
      <c r="F2" s="249"/>
      <c r="G2" s="249"/>
    </row>
    <row r="3" spans="2:13" ht="13.5" customHeight="1">
      <c r="E3" s="249"/>
      <c r="F3" s="250" t="s">
        <v>340</v>
      </c>
      <c r="G3" s="251"/>
    </row>
    <row r="4" spans="2:13" ht="13.5" customHeight="1" thickBot="1">
      <c r="B4" s="248" t="str">
        <f>点検対象設備一覧表!$C$6</f>
        <v>○○棟</v>
      </c>
      <c r="E4" s="249"/>
      <c r="F4" s="250" t="s">
        <v>341</v>
      </c>
      <c r="G4" s="251"/>
    </row>
    <row r="5" spans="2:13" ht="13.5" customHeight="1">
      <c r="B5" s="600" t="s">
        <v>342</v>
      </c>
      <c r="C5" s="565"/>
      <c r="D5" s="565"/>
      <c r="E5" s="565"/>
      <c r="F5" s="565" t="s">
        <v>441</v>
      </c>
      <c r="G5" s="565"/>
      <c r="H5" s="601" t="s">
        <v>399</v>
      </c>
    </row>
    <row r="6" spans="2:13" ht="13.5" customHeight="1" thickBot="1">
      <c r="B6" s="306" t="s">
        <v>362</v>
      </c>
      <c r="C6" s="382" t="s">
        <v>344</v>
      </c>
      <c r="D6" s="382" t="s">
        <v>205</v>
      </c>
      <c r="E6" s="382" t="s">
        <v>398</v>
      </c>
      <c r="F6" s="382" t="s">
        <v>266</v>
      </c>
      <c r="G6" s="382" t="s">
        <v>267</v>
      </c>
      <c r="H6" s="603"/>
      <c r="K6" s="145" t="s">
        <v>401</v>
      </c>
    </row>
    <row r="7" spans="2:13" ht="13.5" customHeight="1">
      <c r="B7" s="432" t="s">
        <v>377</v>
      </c>
      <c r="C7" s="266" t="s">
        <v>401</v>
      </c>
      <c r="D7" s="266"/>
      <c r="E7" s="409" t="s">
        <v>251</v>
      </c>
      <c r="F7" s="433"/>
      <c r="G7" s="434"/>
      <c r="H7" s="267"/>
      <c r="K7" s="275" t="s">
        <v>651</v>
      </c>
      <c r="L7" s="275"/>
    </row>
    <row r="8" spans="2:13" ht="13.5" customHeight="1">
      <c r="B8" s="257"/>
      <c r="C8" s="205" t="s">
        <v>410</v>
      </c>
      <c r="D8" s="205"/>
      <c r="E8" s="226" t="s">
        <v>252</v>
      </c>
      <c r="F8" s="231"/>
      <c r="G8" s="315"/>
      <c r="H8" s="256"/>
      <c r="K8" s="275"/>
      <c r="L8" s="276" t="s">
        <v>115</v>
      </c>
    </row>
    <row r="9" spans="2:13" ht="13.5" customHeight="1">
      <c r="B9" s="257"/>
      <c r="C9" s="205" t="s">
        <v>402</v>
      </c>
      <c r="D9" s="205"/>
      <c r="E9" s="226" t="s">
        <v>251</v>
      </c>
      <c r="F9" s="231"/>
      <c r="G9" s="315"/>
      <c r="H9" s="256"/>
      <c r="K9" s="275"/>
      <c r="L9" s="277" t="s">
        <v>652</v>
      </c>
    </row>
    <row r="10" spans="2:13" ht="13.5" customHeight="1">
      <c r="B10" s="257"/>
      <c r="C10" s="205" t="s">
        <v>403</v>
      </c>
      <c r="D10" s="205"/>
      <c r="E10" s="226" t="s">
        <v>253</v>
      </c>
      <c r="F10" s="231"/>
      <c r="G10" s="315"/>
      <c r="H10" s="256"/>
      <c r="K10" s="275"/>
      <c r="L10" s="277" t="s">
        <v>114</v>
      </c>
    </row>
    <row r="11" spans="2:13" ht="13.5" customHeight="1">
      <c r="B11" s="257"/>
      <c r="C11" s="205" t="s">
        <v>411</v>
      </c>
      <c r="D11" s="205"/>
      <c r="E11" s="226" t="s">
        <v>254</v>
      </c>
      <c r="F11" s="231"/>
      <c r="G11" s="315"/>
      <c r="H11" s="256"/>
      <c r="K11" s="275"/>
      <c r="L11" s="278" t="s">
        <v>653</v>
      </c>
    </row>
    <row r="12" spans="2:13" ht="13.5" customHeight="1">
      <c r="B12" s="257"/>
      <c r="C12" s="205" t="s">
        <v>405</v>
      </c>
      <c r="D12" s="205"/>
      <c r="E12" s="226" t="s">
        <v>251</v>
      </c>
      <c r="F12" s="231"/>
      <c r="G12" s="315"/>
      <c r="H12" s="256"/>
      <c r="K12" s="275" t="s">
        <v>654</v>
      </c>
      <c r="L12" s="279"/>
      <c r="M12"/>
    </row>
    <row r="13" spans="2:13" ht="13.5" customHeight="1">
      <c r="B13" s="257"/>
      <c r="C13" s="205" t="s">
        <v>412</v>
      </c>
      <c r="D13" s="205"/>
      <c r="E13" s="226" t="s">
        <v>252</v>
      </c>
      <c r="F13" s="231"/>
      <c r="G13" s="315"/>
      <c r="H13" s="256"/>
      <c r="K13"/>
      <c r="L13"/>
      <c r="M13"/>
    </row>
    <row r="14" spans="2:13" ht="13.5" customHeight="1">
      <c r="B14" s="257"/>
      <c r="C14" s="205" t="s">
        <v>406</v>
      </c>
      <c r="D14" s="205"/>
      <c r="E14" s="226" t="s">
        <v>251</v>
      </c>
      <c r="F14" s="231"/>
      <c r="G14" s="315"/>
      <c r="H14" s="256"/>
      <c r="K14" s="145" t="s">
        <v>402</v>
      </c>
      <c r="M14"/>
    </row>
    <row r="15" spans="2:13" ht="13.5" customHeight="1">
      <c r="B15" s="257"/>
      <c r="C15" s="205" t="s">
        <v>407</v>
      </c>
      <c r="D15" s="205"/>
      <c r="E15" s="226" t="s">
        <v>251</v>
      </c>
      <c r="F15" s="231"/>
      <c r="G15" s="315"/>
      <c r="H15" s="256"/>
      <c r="K15" s="145" t="s">
        <v>123</v>
      </c>
    </row>
    <row r="16" spans="2:13" ht="13.5" customHeight="1">
      <c r="B16" s="257"/>
      <c r="C16" s="205" t="s">
        <v>413</v>
      </c>
      <c r="D16" s="205"/>
      <c r="E16" s="226" t="s">
        <v>365</v>
      </c>
      <c r="F16" s="315"/>
      <c r="G16" s="205"/>
      <c r="H16" s="256"/>
      <c r="L16" s="143" t="s">
        <v>124</v>
      </c>
    </row>
    <row r="17" spans="2:12" ht="13.5" customHeight="1">
      <c r="B17" s="257"/>
      <c r="C17" s="205" t="s">
        <v>408</v>
      </c>
      <c r="D17" s="205"/>
      <c r="E17" s="226" t="s">
        <v>251</v>
      </c>
      <c r="F17" s="315"/>
      <c r="G17" s="231"/>
      <c r="H17" s="256"/>
      <c r="I17" s="236" t="s">
        <v>85</v>
      </c>
      <c r="L17" s="147" t="s">
        <v>125</v>
      </c>
    </row>
    <row r="18" spans="2:12" ht="13.5" customHeight="1">
      <c r="B18" s="257"/>
      <c r="C18" s="247"/>
      <c r="D18" s="205"/>
      <c r="E18" s="226"/>
      <c r="F18" s="231"/>
      <c r="G18" s="205"/>
      <c r="H18" s="256"/>
      <c r="L18" s="148" t="s">
        <v>126</v>
      </c>
    </row>
    <row r="19" spans="2:12" ht="13.5" customHeight="1">
      <c r="B19" s="257"/>
      <c r="C19" s="247"/>
      <c r="D19" s="205"/>
      <c r="E19" s="226"/>
      <c r="F19" s="231"/>
      <c r="G19" s="205"/>
      <c r="H19" s="256"/>
    </row>
    <row r="20" spans="2:12" ht="13.5" customHeight="1">
      <c r="B20" s="257"/>
      <c r="C20" s="247"/>
      <c r="D20" s="205"/>
      <c r="E20" s="226"/>
      <c r="F20" s="231"/>
      <c r="G20" s="205"/>
      <c r="H20" s="256"/>
      <c r="K20" s="145" t="s">
        <v>403</v>
      </c>
    </row>
    <row r="21" spans="2:12" ht="13.5" customHeight="1">
      <c r="B21" s="257"/>
      <c r="C21" s="247"/>
      <c r="D21" s="205"/>
      <c r="E21" s="226"/>
      <c r="F21" s="231"/>
      <c r="G21" s="205"/>
      <c r="H21" s="256"/>
      <c r="K21" s="275" t="s">
        <v>655</v>
      </c>
    </row>
    <row r="22" spans="2:12" ht="13.5" customHeight="1">
      <c r="B22" s="257"/>
      <c r="C22" s="247"/>
      <c r="D22" s="205"/>
      <c r="E22" s="226"/>
      <c r="F22" s="231"/>
      <c r="G22" s="205"/>
      <c r="H22" s="256"/>
    </row>
    <row r="23" spans="2:12" ht="13.5" customHeight="1">
      <c r="B23" s="257"/>
      <c r="C23" s="247"/>
      <c r="D23" s="205"/>
      <c r="E23" s="226"/>
      <c r="F23" s="231"/>
      <c r="G23" s="205"/>
      <c r="H23" s="256"/>
      <c r="K23" s="275" t="s">
        <v>411</v>
      </c>
    </row>
    <row r="24" spans="2:12" ht="13.5" customHeight="1">
      <c r="B24" s="257"/>
      <c r="C24" s="247"/>
      <c r="D24" s="205"/>
      <c r="E24" s="226"/>
      <c r="F24" s="231"/>
      <c r="G24" s="205"/>
      <c r="H24" s="256"/>
      <c r="K24" s="275" t="s">
        <v>655</v>
      </c>
    </row>
    <row r="25" spans="2:12" ht="13.5" customHeight="1">
      <c r="B25" s="257"/>
      <c r="C25" s="247"/>
      <c r="D25" s="205"/>
      <c r="E25" s="226"/>
      <c r="F25" s="231"/>
      <c r="G25" s="205"/>
      <c r="H25" s="256"/>
    </row>
    <row r="26" spans="2:12" ht="13.5" customHeight="1">
      <c r="B26" s="257"/>
      <c r="C26" s="247"/>
      <c r="D26" s="205"/>
      <c r="E26" s="226"/>
      <c r="F26" s="231"/>
      <c r="G26" s="205"/>
      <c r="H26" s="256"/>
      <c r="K26" s="275" t="s">
        <v>656</v>
      </c>
    </row>
    <row r="27" spans="2:12" ht="13.5" customHeight="1">
      <c r="B27" s="257"/>
      <c r="C27" s="247"/>
      <c r="D27" s="205"/>
      <c r="E27" s="226"/>
      <c r="F27" s="231"/>
      <c r="G27" s="205"/>
      <c r="H27" s="256"/>
      <c r="K27" s="275" t="s">
        <v>655</v>
      </c>
    </row>
    <row r="28" spans="2:12" ht="13.5" customHeight="1">
      <c r="B28" s="257"/>
      <c r="C28" s="247"/>
      <c r="D28" s="205"/>
      <c r="E28" s="226"/>
      <c r="F28" s="231"/>
      <c r="G28" s="205"/>
      <c r="H28" s="256"/>
    </row>
    <row r="29" spans="2:12" ht="13.5" customHeight="1">
      <c r="B29" s="257"/>
      <c r="C29" s="247"/>
      <c r="D29" s="205"/>
      <c r="E29" s="226"/>
      <c r="F29" s="231"/>
      <c r="G29" s="205"/>
      <c r="H29" s="256"/>
      <c r="K29" s="145" t="s">
        <v>412</v>
      </c>
    </row>
    <row r="30" spans="2:12" ht="13.5" customHeight="1">
      <c r="B30" s="257"/>
      <c r="C30" s="247"/>
      <c r="D30" s="205"/>
      <c r="E30" s="226"/>
      <c r="F30" s="231"/>
      <c r="G30" s="205"/>
      <c r="H30" s="256"/>
      <c r="K30" s="145" t="s">
        <v>127</v>
      </c>
    </row>
    <row r="31" spans="2:12" ht="13.5" customHeight="1">
      <c r="B31" s="257"/>
      <c r="C31" s="247"/>
      <c r="D31" s="205"/>
      <c r="E31" s="226"/>
      <c r="F31" s="231"/>
      <c r="G31" s="205"/>
      <c r="H31" s="256"/>
    </row>
    <row r="32" spans="2:12" ht="13.5" customHeight="1">
      <c r="B32" s="257"/>
      <c r="C32" s="247"/>
      <c r="D32" s="205"/>
      <c r="E32" s="226"/>
      <c r="F32" s="231"/>
      <c r="G32" s="205"/>
      <c r="H32" s="256"/>
      <c r="K32" s="275" t="s">
        <v>657</v>
      </c>
    </row>
    <row r="33" spans="2:11" ht="13.5" customHeight="1">
      <c r="B33" s="257"/>
      <c r="C33" s="247"/>
      <c r="D33" s="205"/>
      <c r="E33" s="226"/>
      <c r="F33" s="231"/>
      <c r="G33" s="205"/>
      <c r="H33" s="256"/>
      <c r="K33" s="275" t="s">
        <v>658</v>
      </c>
    </row>
    <row r="34" spans="2:11" ht="13.5" customHeight="1" thickBot="1">
      <c r="B34" s="259"/>
      <c r="C34" s="260"/>
      <c r="D34" s="228"/>
      <c r="E34" s="253"/>
      <c r="F34" s="304"/>
      <c r="G34" s="228"/>
      <c r="H34" s="261"/>
    </row>
    <row r="35" spans="2:11" ht="13.5" customHeight="1">
      <c r="K35" s="145" t="s">
        <v>407</v>
      </c>
    </row>
    <row r="36" spans="2:11" ht="13.5" customHeight="1">
      <c r="K36" s="145" t="s">
        <v>129</v>
      </c>
    </row>
    <row r="37" spans="2:11" ht="13.5" customHeight="1">
      <c r="B37" s="248" t="s">
        <v>100</v>
      </c>
      <c r="C37" s="248" t="s">
        <v>377</v>
      </c>
      <c r="E37" s="249"/>
      <c r="F37" s="249"/>
      <c r="G37" s="249"/>
      <c r="K37" s="145" t="s">
        <v>128</v>
      </c>
    </row>
    <row r="38" spans="2:11" ht="13.5" customHeight="1">
      <c r="E38" s="249"/>
      <c r="F38" s="250" t="s">
        <v>340</v>
      </c>
      <c r="G38" s="251"/>
    </row>
    <row r="39" spans="2:11" ht="13.5" customHeight="1" thickBot="1">
      <c r="B39" s="248" t="str">
        <f>点検対象設備一覧表!$D$6</f>
        <v>△△棟</v>
      </c>
      <c r="E39" s="249"/>
      <c r="F39" s="250" t="s">
        <v>341</v>
      </c>
      <c r="G39" s="251"/>
    </row>
    <row r="40" spans="2:11" ht="13.5" customHeight="1">
      <c r="B40" s="600" t="s">
        <v>342</v>
      </c>
      <c r="C40" s="565"/>
      <c r="D40" s="565"/>
      <c r="E40" s="565"/>
      <c r="F40" s="565" t="s">
        <v>441</v>
      </c>
      <c r="G40" s="565"/>
      <c r="H40" s="601" t="s">
        <v>399</v>
      </c>
    </row>
    <row r="41" spans="2:11" ht="13.5" customHeight="1" thickBot="1">
      <c r="B41" s="252" t="s">
        <v>362</v>
      </c>
      <c r="C41" s="253" t="s">
        <v>344</v>
      </c>
      <c r="D41" s="253" t="s">
        <v>205</v>
      </c>
      <c r="E41" s="253" t="s">
        <v>398</v>
      </c>
      <c r="F41" s="253" t="s">
        <v>266</v>
      </c>
      <c r="G41" s="253" t="s">
        <v>267</v>
      </c>
      <c r="H41" s="613"/>
    </row>
    <row r="42" spans="2:11" ht="13.5" customHeight="1">
      <c r="B42" s="432" t="s">
        <v>377</v>
      </c>
      <c r="C42" s="205" t="s">
        <v>401</v>
      </c>
      <c r="D42" s="266"/>
      <c r="E42" s="423" t="s">
        <v>251</v>
      </c>
      <c r="F42" s="433"/>
      <c r="G42" s="434"/>
      <c r="H42" s="267"/>
    </row>
    <row r="43" spans="2:11" ht="13.5" customHeight="1">
      <c r="B43" s="257"/>
      <c r="C43" s="205" t="s">
        <v>410</v>
      </c>
      <c r="D43" s="205"/>
      <c r="E43" s="226" t="s">
        <v>252</v>
      </c>
      <c r="F43" s="231"/>
      <c r="G43" s="315"/>
      <c r="H43" s="256"/>
    </row>
    <row r="44" spans="2:11" ht="13.5" customHeight="1">
      <c r="B44" s="257"/>
      <c r="C44" s="205" t="s">
        <v>402</v>
      </c>
      <c r="D44" s="205"/>
      <c r="E44" s="226" t="s">
        <v>251</v>
      </c>
      <c r="F44" s="231"/>
      <c r="G44" s="315"/>
      <c r="H44" s="256"/>
    </row>
    <row r="45" spans="2:11" ht="13.5" customHeight="1">
      <c r="B45" s="257"/>
      <c r="C45" s="205" t="s">
        <v>403</v>
      </c>
      <c r="D45" s="205"/>
      <c r="E45" s="226" t="s">
        <v>253</v>
      </c>
      <c r="F45" s="231"/>
      <c r="G45" s="315"/>
      <c r="H45" s="256"/>
    </row>
    <row r="46" spans="2:11" ht="13.5" customHeight="1">
      <c r="B46" s="257"/>
      <c r="C46" s="205" t="s">
        <v>411</v>
      </c>
      <c r="D46" s="205"/>
      <c r="E46" s="226" t="s">
        <v>254</v>
      </c>
      <c r="F46" s="231"/>
      <c r="G46" s="315"/>
      <c r="H46" s="256"/>
    </row>
    <row r="47" spans="2:11" ht="13.5" customHeight="1">
      <c r="B47" s="257"/>
      <c r="C47" s="205" t="s">
        <v>405</v>
      </c>
      <c r="D47" s="205"/>
      <c r="E47" s="226" t="s">
        <v>251</v>
      </c>
      <c r="F47" s="231"/>
      <c r="G47" s="315"/>
      <c r="H47" s="256"/>
    </row>
    <row r="48" spans="2:11" ht="13.5" customHeight="1">
      <c r="B48" s="257"/>
      <c r="C48" s="205" t="s">
        <v>412</v>
      </c>
      <c r="D48" s="205"/>
      <c r="E48" s="226" t="s">
        <v>252</v>
      </c>
      <c r="F48" s="231"/>
      <c r="G48" s="315"/>
      <c r="H48" s="256"/>
    </row>
    <row r="49" spans="2:9" ht="13.5" customHeight="1">
      <c r="B49" s="257"/>
      <c r="C49" s="205" t="s">
        <v>406</v>
      </c>
      <c r="D49" s="205"/>
      <c r="E49" s="226" t="s">
        <v>251</v>
      </c>
      <c r="F49" s="231"/>
      <c r="G49" s="315"/>
      <c r="H49" s="256"/>
    </row>
    <row r="50" spans="2:9" ht="13.5" customHeight="1">
      <c r="B50" s="257"/>
      <c r="C50" s="205" t="s">
        <v>407</v>
      </c>
      <c r="D50" s="205"/>
      <c r="E50" s="226" t="s">
        <v>251</v>
      </c>
      <c r="F50" s="231"/>
      <c r="G50" s="315"/>
      <c r="H50" s="256"/>
    </row>
    <row r="51" spans="2:9" ht="13.5" customHeight="1">
      <c r="B51" s="257"/>
      <c r="C51" s="205" t="s">
        <v>413</v>
      </c>
      <c r="D51" s="205"/>
      <c r="E51" s="226" t="s">
        <v>365</v>
      </c>
      <c r="F51" s="315"/>
      <c r="G51" s="205"/>
      <c r="H51" s="256"/>
    </row>
    <row r="52" spans="2:9" ht="13.5" customHeight="1">
      <c r="B52" s="257"/>
      <c r="C52" s="205" t="s">
        <v>408</v>
      </c>
      <c r="D52" s="205"/>
      <c r="E52" s="226" t="s">
        <v>251</v>
      </c>
      <c r="F52" s="315"/>
      <c r="G52" s="231"/>
      <c r="H52" s="256"/>
      <c r="I52" s="236" t="s">
        <v>85</v>
      </c>
    </row>
    <row r="53" spans="2:9" ht="13.5" customHeight="1">
      <c r="B53" s="257"/>
      <c r="C53" s="247"/>
      <c r="D53" s="205"/>
      <c r="E53" s="226"/>
      <c r="F53" s="231"/>
      <c r="G53" s="205"/>
      <c r="H53" s="256"/>
    </row>
    <row r="54" spans="2:9" ht="13.5" customHeight="1">
      <c r="B54" s="257"/>
      <c r="C54" s="247"/>
      <c r="D54" s="205"/>
      <c r="E54" s="226"/>
      <c r="F54" s="231"/>
      <c r="G54" s="205"/>
      <c r="H54" s="256"/>
    </row>
    <row r="55" spans="2:9" ht="13.5" customHeight="1">
      <c r="B55" s="257"/>
      <c r="C55" s="247"/>
      <c r="D55" s="205"/>
      <c r="E55" s="226"/>
      <c r="F55" s="231"/>
      <c r="G55" s="205"/>
      <c r="H55" s="256"/>
    </row>
    <row r="56" spans="2:9" ht="13.5" customHeight="1">
      <c r="B56" s="257"/>
      <c r="C56" s="247"/>
      <c r="D56" s="205"/>
      <c r="E56" s="226"/>
      <c r="F56" s="231"/>
      <c r="G56" s="205"/>
      <c r="H56" s="256"/>
    </row>
    <row r="57" spans="2:9" ht="13.5" customHeight="1">
      <c r="B57" s="257"/>
      <c r="C57" s="247"/>
      <c r="D57" s="205"/>
      <c r="E57" s="226"/>
      <c r="F57" s="231"/>
      <c r="G57" s="205"/>
      <c r="H57" s="256"/>
    </row>
    <row r="58" spans="2:9" ht="13.5" customHeight="1">
      <c r="B58" s="257"/>
      <c r="C58" s="247"/>
      <c r="D58" s="205"/>
      <c r="E58" s="226"/>
      <c r="F58" s="231"/>
      <c r="G58" s="205"/>
      <c r="H58" s="256"/>
    </row>
    <row r="59" spans="2:9" ht="13.5" customHeight="1">
      <c r="B59" s="257"/>
      <c r="C59" s="247"/>
      <c r="D59" s="205"/>
      <c r="E59" s="226"/>
      <c r="F59" s="231"/>
      <c r="G59" s="205"/>
      <c r="H59" s="256"/>
    </row>
    <row r="60" spans="2:9" ht="13.5" customHeight="1">
      <c r="B60" s="257"/>
      <c r="C60" s="247"/>
      <c r="D60" s="205"/>
      <c r="E60" s="226"/>
      <c r="F60" s="231"/>
      <c r="G60" s="205"/>
      <c r="H60" s="256"/>
    </row>
    <row r="61" spans="2:9" ht="13.5" customHeight="1">
      <c r="B61" s="257"/>
      <c r="C61" s="247"/>
      <c r="D61" s="205"/>
      <c r="E61" s="226"/>
      <c r="F61" s="231"/>
      <c r="G61" s="205"/>
      <c r="H61" s="256"/>
    </row>
    <row r="62" spans="2:9" ht="13.5" customHeight="1">
      <c r="B62" s="257"/>
      <c r="C62" s="247"/>
      <c r="D62" s="205"/>
      <c r="E62" s="226"/>
      <c r="F62" s="231"/>
      <c r="G62" s="205"/>
      <c r="H62" s="256"/>
    </row>
    <row r="63" spans="2:9" ht="13.5" customHeight="1">
      <c r="B63" s="257"/>
      <c r="C63" s="247"/>
      <c r="D63" s="205"/>
      <c r="E63" s="226"/>
      <c r="F63" s="231"/>
      <c r="G63" s="205"/>
      <c r="H63" s="256"/>
    </row>
    <row r="64" spans="2:9" ht="13.5" customHeight="1">
      <c r="B64" s="257"/>
      <c r="C64" s="247"/>
      <c r="D64" s="205"/>
      <c r="E64" s="226"/>
      <c r="F64" s="231"/>
      <c r="G64" s="205"/>
      <c r="H64" s="256"/>
    </row>
    <row r="65" spans="2:8" ht="13.5" customHeight="1">
      <c r="B65" s="257"/>
      <c r="C65" s="247"/>
      <c r="D65" s="205"/>
      <c r="E65" s="226"/>
      <c r="F65" s="231"/>
      <c r="G65" s="205"/>
      <c r="H65" s="256"/>
    </row>
    <row r="66" spans="2:8" ht="13.5" customHeight="1">
      <c r="B66" s="257"/>
      <c r="C66" s="247"/>
      <c r="D66" s="205"/>
      <c r="E66" s="226"/>
      <c r="F66" s="231"/>
      <c r="G66" s="205"/>
      <c r="H66" s="256"/>
    </row>
    <row r="67" spans="2:8" ht="13.5" customHeight="1">
      <c r="B67" s="257"/>
      <c r="C67" s="247"/>
      <c r="D67" s="205"/>
      <c r="E67" s="226"/>
      <c r="F67" s="231"/>
      <c r="G67" s="205"/>
      <c r="H67" s="256"/>
    </row>
    <row r="68" spans="2:8" ht="13.5" customHeight="1">
      <c r="B68" s="257"/>
      <c r="C68" s="247"/>
      <c r="D68" s="205"/>
      <c r="E68" s="226"/>
      <c r="F68" s="231"/>
      <c r="G68" s="205"/>
      <c r="H68" s="256"/>
    </row>
    <row r="69" spans="2:8" ht="13.5" customHeight="1" thickBot="1">
      <c r="B69" s="259"/>
      <c r="C69" s="260"/>
      <c r="D69" s="228"/>
      <c r="E69" s="253"/>
      <c r="F69" s="304"/>
      <c r="G69" s="228"/>
      <c r="H69" s="261"/>
    </row>
    <row r="72" spans="2:8" ht="13.5" customHeight="1">
      <c r="B72" s="248" t="s">
        <v>100</v>
      </c>
      <c r="C72" s="248" t="s">
        <v>377</v>
      </c>
      <c r="E72" s="249"/>
      <c r="F72" s="249"/>
      <c r="G72" s="249"/>
    </row>
    <row r="73" spans="2:8" ht="13.5" customHeight="1">
      <c r="E73" s="249"/>
      <c r="F73" s="250" t="s">
        <v>340</v>
      </c>
      <c r="G73" s="251"/>
    </row>
    <row r="74" spans="2:8" ht="13.5" customHeight="1" thickBot="1">
      <c r="B74" s="248" t="str">
        <f>点検対象設備一覧表!$E$6</f>
        <v>□□棟</v>
      </c>
      <c r="E74" s="249"/>
      <c r="F74" s="250" t="s">
        <v>341</v>
      </c>
      <c r="G74" s="251"/>
    </row>
    <row r="75" spans="2:8" ht="13.5" customHeight="1">
      <c r="B75" s="600" t="s">
        <v>342</v>
      </c>
      <c r="C75" s="565"/>
      <c r="D75" s="565"/>
      <c r="E75" s="565"/>
      <c r="F75" s="565" t="s">
        <v>441</v>
      </c>
      <c r="G75" s="565"/>
      <c r="H75" s="601" t="s">
        <v>399</v>
      </c>
    </row>
    <row r="76" spans="2:8" ht="13.5" customHeight="1" thickBot="1">
      <c r="B76" s="252" t="s">
        <v>362</v>
      </c>
      <c r="C76" s="253" t="s">
        <v>344</v>
      </c>
      <c r="D76" s="253" t="s">
        <v>205</v>
      </c>
      <c r="E76" s="253" t="s">
        <v>398</v>
      </c>
      <c r="F76" s="253" t="s">
        <v>266</v>
      </c>
      <c r="G76" s="253" t="s">
        <v>267</v>
      </c>
      <c r="H76" s="613"/>
    </row>
    <row r="77" spans="2:8" ht="13.5" customHeight="1">
      <c r="B77" s="432" t="s">
        <v>377</v>
      </c>
      <c r="C77" s="205" t="s">
        <v>401</v>
      </c>
      <c r="D77" s="266"/>
      <c r="E77" s="423" t="s">
        <v>251</v>
      </c>
      <c r="F77" s="433"/>
      <c r="G77" s="434"/>
      <c r="H77" s="267"/>
    </row>
    <row r="78" spans="2:8" ht="13.5" customHeight="1">
      <c r="B78" s="257"/>
      <c r="C78" s="205" t="s">
        <v>410</v>
      </c>
      <c r="D78" s="205"/>
      <c r="E78" s="226" t="s">
        <v>252</v>
      </c>
      <c r="F78" s="231"/>
      <c r="G78" s="315"/>
      <c r="H78" s="256"/>
    </row>
    <row r="79" spans="2:8" ht="13.5" customHeight="1">
      <c r="B79" s="257"/>
      <c r="C79" s="205" t="s">
        <v>402</v>
      </c>
      <c r="D79" s="205"/>
      <c r="E79" s="226" t="s">
        <v>251</v>
      </c>
      <c r="F79" s="231"/>
      <c r="G79" s="315"/>
      <c r="H79" s="256"/>
    </row>
    <row r="80" spans="2:8" ht="13.5" customHeight="1">
      <c r="B80" s="257"/>
      <c r="C80" s="205" t="s">
        <v>403</v>
      </c>
      <c r="D80" s="205"/>
      <c r="E80" s="226" t="s">
        <v>253</v>
      </c>
      <c r="F80" s="231"/>
      <c r="G80" s="315"/>
      <c r="H80" s="256"/>
    </row>
    <row r="81" spans="2:9" ht="13.5" customHeight="1">
      <c r="B81" s="257"/>
      <c r="C81" s="205" t="s">
        <v>411</v>
      </c>
      <c r="D81" s="205"/>
      <c r="E81" s="226" t="s">
        <v>254</v>
      </c>
      <c r="F81" s="231"/>
      <c r="G81" s="315"/>
      <c r="H81" s="256"/>
    </row>
    <row r="82" spans="2:9" ht="13.5" customHeight="1">
      <c r="B82" s="257"/>
      <c r="C82" s="205" t="s">
        <v>405</v>
      </c>
      <c r="D82" s="205"/>
      <c r="E82" s="226" t="s">
        <v>251</v>
      </c>
      <c r="F82" s="231"/>
      <c r="G82" s="315"/>
      <c r="H82" s="256"/>
    </row>
    <row r="83" spans="2:9" ht="13.5" customHeight="1">
      <c r="B83" s="257"/>
      <c r="C83" s="205" t="s">
        <v>412</v>
      </c>
      <c r="D83" s="205"/>
      <c r="E83" s="226" t="s">
        <v>252</v>
      </c>
      <c r="F83" s="231"/>
      <c r="G83" s="315"/>
      <c r="H83" s="256"/>
    </row>
    <row r="84" spans="2:9" ht="13.5" customHeight="1">
      <c r="B84" s="257"/>
      <c r="C84" s="205" t="s">
        <v>406</v>
      </c>
      <c r="D84" s="205"/>
      <c r="E84" s="226" t="s">
        <v>251</v>
      </c>
      <c r="F84" s="231"/>
      <c r="G84" s="315"/>
      <c r="H84" s="256"/>
    </row>
    <row r="85" spans="2:9" ht="13.5" customHeight="1">
      <c r="B85" s="257"/>
      <c r="C85" s="205" t="s">
        <v>407</v>
      </c>
      <c r="D85" s="205"/>
      <c r="E85" s="226" t="s">
        <v>251</v>
      </c>
      <c r="F85" s="231"/>
      <c r="G85" s="315"/>
      <c r="H85" s="256"/>
    </row>
    <row r="86" spans="2:9" ht="13.5" customHeight="1">
      <c r="B86" s="257"/>
      <c r="C86" s="205" t="s">
        <v>413</v>
      </c>
      <c r="D86" s="205"/>
      <c r="E86" s="226" t="s">
        <v>365</v>
      </c>
      <c r="F86" s="315"/>
      <c r="G86" s="205"/>
      <c r="H86" s="256"/>
    </row>
    <row r="87" spans="2:9" ht="13.5" customHeight="1">
      <c r="B87" s="257"/>
      <c r="C87" s="205" t="s">
        <v>408</v>
      </c>
      <c r="D87" s="205"/>
      <c r="E87" s="226" t="s">
        <v>251</v>
      </c>
      <c r="F87" s="315"/>
      <c r="G87" s="231"/>
      <c r="H87" s="256"/>
      <c r="I87" s="236" t="s">
        <v>85</v>
      </c>
    </row>
    <row r="88" spans="2:9" ht="13.5" customHeight="1">
      <c r="B88" s="257"/>
      <c r="C88" s="247"/>
      <c r="D88" s="205"/>
      <c r="E88" s="226"/>
      <c r="F88" s="231"/>
      <c r="G88" s="205"/>
      <c r="H88" s="256"/>
    </row>
    <row r="89" spans="2:9" ht="13.5" customHeight="1">
      <c r="B89" s="257"/>
      <c r="C89" s="247"/>
      <c r="D89" s="205"/>
      <c r="E89" s="226"/>
      <c r="F89" s="231"/>
      <c r="G89" s="205"/>
      <c r="H89" s="256"/>
    </row>
    <row r="90" spans="2:9" ht="13.5" customHeight="1">
      <c r="B90" s="257"/>
      <c r="C90" s="247"/>
      <c r="D90" s="205"/>
      <c r="E90" s="226"/>
      <c r="F90" s="231"/>
      <c r="G90" s="205"/>
      <c r="H90" s="256"/>
    </row>
    <row r="91" spans="2:9" ht="13.5" customHeight="1">
      <c r="B91" s="257"/>
      <c r="C91" s="247"/>
      <c r="D91" s="205"/>
      <c r="E91" s="226"/>
      <c r="F91" s="231"/>
      <c r="G91" s="205"/>
      <c r="H91" s="256"/>
    </row>
    <row r="92" spans="2:9" ht="13.5" customHeight="1">
      <c r="B92" s="257"/>
      <c r="C92" s="247"/>
      <c r="D92" s="205"/>
      <c r="E92" s="226"/>
      <c r="F92" s="231"/>
      <c r="G92" s="205"/>
      <c r="H92" s="256"/>
    </row>
    <row r="93" spans="2:9" ht="13.5" customHeight="1">
      <c r="B93" s="257"/>
      <c r="C93" s="247"/>
      <c r="D93" s="205"/>
      <c r="E93" s="226"/>
      <c r="F93" s="231"/>
      <c r="G93" s="205"/>
      <c r="H93" s="256"/>
    </row>
    <row r="94" spans="2:9" ht="13.5" customHeight="1">
      <c r="B94" s="257"/>
      <c r="C94" s="247"/>
      <c r="D94" s="205"/>
      <c r="E94" s="226"/>
      <c r="F94" s="231"/>
      <c r="G94" s="205"/>
      <c r="H94" s="256"/>
    </row>
    <row r="95" spans="2:9" ht="13.5" customHeight="1">
      <c r="B95" s="257"/>
      <c r="C95" s="247"/>
      <c r="D95" s="205"/>
      <c r="E95" s="226"/>
      <c r="F95" s="231"/>
      <c r="G95" s="205"/>
      <c r="H95" s="256"/>
    </row>
    <row r="96" spans="2:9" ht="13.5" customHeight="1">
      <c r="B96" s="257"/>
      <c r="C96" s="247"/>
      <c r="D96" s="205"/>
      <c r="E96" s="226"/>
      <c r="F96" s="231"/>
      <c r="G96" s="205"/>
      <c r="H96" s="256"/>
    </row>
    <row r="97" spans="2:8" ht="13.5" customHeight="1">
      <c r="B97" s="257"/>
      <c r="C97" s="247"/>
      <c r="D97" s="205"/>
      <c r="E97" s="226"/>
      <c r="F97" s="231"/>
      <c r="G97" s="205"/>
      <c r="H97" s="256"/>
    </row>
    <row r="98" spans="2:8" ht="13.5" customHeight="1">
      <c r="B98" s="257"/>
      <c r="C98" s="247"/>
      <c r="D98" s="205"/>
      <c r="E98" s="226"/>
      <c r="F98" s="231"/>
      <c r="G98" s="205"/>
      <c r="H98" s="256"/>
    </row>
    <row r="99" spans="2:8" ht="13.5" customHeight="1">
      <c r="B99" s="257"/>
      <c r="C99" s="247"/>
      <c r="D99" s="205"/>
      <c r="E99" s="226"/>
      <c r="F99" s="231"/>
      <c r="G99" s="205"/>
      <c r="H99" s="256"/>
    </row>
    <row r="100" spans="2:8" ht="13.5" customHeight="1">
      <c r="B100" s="257"/>
      <c r="C100" s="247"/>
      <c r="D100" s="205"/>
      <c r="E100" s="226"/>
      <c r="F100" s="231"/>
      <c r="G100" s="205"/>
      <c r="H100" s="256"/>
    </row>
    <row r="101" spans="2:8" ht="13.5" customHeight="1">
      <c r="B101" s="257"/>
      <c r="C101" s="247"/>
      <c r="D101" s="205"/>
      <c r="E101" s="226"/>
      <c r="F101" s="231"/>
      <c r="G101" s="205"/>
      <c r="H101" s="256"/>
    </row>
    <row r="102" spans="2:8" ht="13.5" customHeight="1">
      <c r="B102" s="257"/>
      <c r="C102" s="247"/>
      <c r="D102" s="205"/>
      <c r="E102" s="226"/>
      <c r="F102" s="231"/>
      <c r="G102" s="205"/>
      <c r="H102" s="256"/>
    </row>
    <row r="103" spans="2:8" ht="13.5" customHeight="1">
      <c r="B103" s="257"/>
      <c r="C103" s="247"/>
      <c r="D103" s="205"/>
      <c r="E103" s="226"/>
      <c r="F103" s="231"/>
      <c r="G103" s="205"/>
      <c r="H103" s="256"/>
    </row>
    <row r="104" spans="2:8" ht="13.5" customHeight="1" thickBot="1">
      <c r="B104" s="259"/>
      <c r="C104" s="260"/>
      <c r="D104" s="228"/>
      <c r="E104" s="253"/>
      <c r="F104" s="304"/>
      <c r="G104" s="228"/>
      <c r="H104" s="261"/>
    </row>
    <row r="107" spans="2:8" ht="13.5" customHeight="1">
      <c r="B107" s="248" t="s">
        <v>100</v>
      </c>
      <c r="C107" s="248" t="s">
        <v>377</v>
      </c>
      <c r="E107" s="249"/>
      <c r="F107" s="249"/>
      <c r="G107" s="249"/>
    </row>
    <row r="108" spans="2:8" ht="13.5" customHeight="1">
      <c r="E108" s="249"/>
      <c r="F108" s="250" t="s">
        <v>340</v>
      </c>
      <c r="G108" s="251"/>
    </row>
    <row r="109" spans="2:8" ht="13.5" customHeight="1" thickBot="1">
      <c r="B109" s="248" t="str">
        <f>点検対象設備一覧表!$F$6</f>
        <v>××棟</v>
      </c>
      <c r="E109" s="249"/>
      <c r="F109" s="250" t="s">
        <v>341</v>
      </c>
      <c r="G109" s="251"/>
    </row>
    <row r="110" spans="2:8" ht="13.5" customHeight="1">
      <c r="B110" s="600" t="s">
        <v>342</v>
      </c>
      <c r="C110" s="565"/>
      <c r="D110" s="565"/>
      <c r="E110" s="565"/>
      <c r="F110" s="565" t="s">
        <v>441</v>
      </c>
      <c r="G110" s="565"/>
      <c r="H110" s="601" t="s">
        <v>399</v>
      </c>
    </row>
    <row r="111" spans="2:8" ht="13.5" customHeight="1" thickBot="1">
      <c r="B111" s="252" t="s">
        <v>362</v>
      </c>
      <c r="C111" s="253" t="s">
        <v>344</v>
      </c>
      <c r="D111" s="253" t="s">
        <v>205</v>
      </c>
      <c r="E111" s="253" t="s">
        <v>398</v>
      </c>
      <c r="F111" s="253" t="s">
        <v>266</v>
      </c>
      <c r="G111" s="253" t="s">
        <v>267</v>
      </c>
      <c r="H111" s="613"/>
    </row>
    <row r="112" spans="2:8" ht="13.5" customHeight="1">
      <c r="B112" s="432" t="s">
        <v>377</v>
      </c>
      <c r="C112" s="205" t="s">
        <v>401</v>
      </c>
      <c r="D112" s="266"/>
      <c r="E112" s="423" t="s">
        <v>251</v>
      </c>
      <c r="F112" s="433"/>
      <c r="G112" s="434"/>
      <c r="H112" s="267"/>
    </row>
    <row r="113" spans="2:9" ht="13.5" customHeight="1">
      <c r="B113" s="257"/>
      <c r="C113" s="205" t="s">
        <v>410</v>
      </c>
      <c r="D113" s="205"/>
      <c r="E113" s="226" t="s">
        <v>252</v>
      </c>
      <c r="F113" s="231"/>
      <c r="G113" s="315"/>
      <c r="H113" s="256"/>
    </row>
    <row r="114" spans="2:9" ht="13.5" customHeight="1">
      <c r="B114" s="257"/>
      <c r="C114" s="205" t="s">
        <v>402</v>
      </c>
      <c r="D114" s="205"/>
      <c r="E114" s="226" t="s">
        <v>251</v>
      </c>
      <c r="F114" s="231"/>
      <c r="G114" s="315"/>
      <c r="H114" s="256"/>
    </row>
    <row r="115" spans="2:9" ht="13.5" customHeight="1">
      <c r="B115" s="257"/>
      <c r="C115" s="205" t="s">
        <v>403</v>
      </c>
      <c r="D115" s="205"/>
      <c r="E115" s="226" t="s">
        <v>253</v>
      </c>
      <c r="F115" s="231"/>
      <c r="G115" s="315"/>
      <c r="H115" s="256"/>
    </row>
    <row r="116" spans="2:9" ht="13.5" customHeight="1">
      <c r="B116" s="257"/>
      <c r="C116" s="205" t="s">
        <v>411</v>
      </c>
      <c r="D116" s="205"/>
      <c r="E116" s="226" t="s">
        <v>254</v>
      </c>
      <c r="F116" s="231"/>
      <c r="G116" s="315"/>
      <c r="H116" s="256"/>
    </row>
    <row r="117" spans="2:9" ht="13.5" customHeight="1">
      <c r="B117" s="257"/>
      <c r="C117" s="205" t="s">
        <v>405</v>
      </c>
      <c r="D117" s="205"/>
      <c r="E117" s="226" t="s">
        <v>251</v>
      </c>
      <c r="F117" s="231"/>
      <c r="G117" s="315"/>
      <c r="H117" s="256"/>
    </row>
    <row r="118" spans="2:9" ht="13.5" customHeight="1">
      <c r="B118" s="257"/>
      <c r="C118" s="205" t="s">
        <v>412</v>
      </c>
      <c r="D118" s="205"/>
      <c r="E118" s="226" t="s">
        <v>252</v>
      </c>
      <c r="F118" s="231"/>
      <c r="G118" s="315"/>
      <c r="H118" s="256"/>
    </row>
    <row r="119" spans="2:9" ht="13.5" customHeight="1">
      <c r="B119" s="257"/>
      <c r="C119" s="205" t="s">
        <v>406</v>
      </c>
      <c r="D119" s="205"/>
      <c r="E119" s="226" t="s">
        <v>251</v>
      </c>
      <c r="F119" s="231"/>
      <c r="G119" s="315"/>
      <c r="H119" s="256"/>
    </row>
    <row r="120" spans="2:9" ht="13.5" customHeight="1">
      <c r="B120" s="257"/>
      <c r="C120" s="205" t="s">
        <v>407</v>
      </c>
      <c r="D120" s="205"/>
      <c r="E120" s="226" t="s">
        <v>251</v>
      </c>
      <c r="F120" s="231"/>
      <c r="G120" s="315"/>
      <c r="H120" s="256"/>
    </row>
    <row r="121" spans="2:9" ht="13.5" customHeight="1">
      <c r="B121" s="257"/>
      <c r="C121" s="205" t="s">
        <v>413</v>
      </c>
      <c r="D121" s="205"/>
      <c r="E121" s="226" t="s">
        <v>365</v>
      </c>
      <c r="F121" s="315"/>
      <c r="G121" s="205"/>
      <c r="H121" s="256"/>
    </row>
    <row r="122" spans="2:9" ht="13.5" customHeight="1">
      <c r="B122" s="257"/>
      <c r="C122" s="205" t="s">
        <v>408</v>
      </c>
      <c r="D122" s="205"/>
      <c r="E122" s="226" t="s">
        <v>251</v>
      </c>
      <c r="F122" s="315"/>
      <c r="G122" s="231"/>
      <c r="H122" s="256"/>
      <c r="I122" s="236" t="s">
        <v>85</v>
      </c>
    </row>
    <row r="123" spans="2:9" ht="13.5" customHeight="1">
      <c r="B123" s="257"/>
      <c r="C123" s="247"/>
      <c r="D123" s="205"/>
      <c r="E123" s="226"/>
      <c r="F123" s="231"/>
      <c r="G123" s="205"/>
      <c r="H123" s="256"/>
    </row>
    <row r="124" spans="2:9" ht="13.5" customHeight="1">
      <c r="B124" s="257"/>
      <c r="C124" s="247"/>
      <c r="D124" s="205"/>
      <c r="E124" s="226"/>
      <c r="F124" s="231"/>
      <c r="G124" s="205"/>
      <c r="H124" s="256"/>
    </row>
    <row r="125" spans="2:9" ht="13.5" customHeight="1">
      <c r="B125" s="257"/>
      <c r="C125" s="247"/>
      <c r="D125" s="205"/>
      <c r="E125" s="226"/>
      <c r="F125" s="231"/>
      <c r="G125" s="205"/>
      <c r="H125" s="256"/>
    </row>
    <row r="126" spans="2:9" ht="13.5" customHeight="1">
      <c r="B126" s="257"/>
      <c r="C126" s="247"/>
      <c r="D126" s="205"/>
      <c r="E126" s="226"/>
      <c r="F126" s="231"/>
      <c r="G126" s="205"/>
      <c r="H126" s="256"/>
    </row>
    <row r="127" spans="2:9" ht="13.5" customHeight="1">
      <c r="B127" s="257"/>
      <c r="C127" s="247"/>
      <c r="D127" s="205"/>
      <c r="E127" s="226"/>
      <c r="F127" s="231"/>
      <c r="G127" s="205"/>
      <c r="H127" s="256"/>
    </row>
    <row r="128" spans="2:9" ht="13.5" customHeight="1">
      <c r="B128" s="257"/>
      <c r="C128" s="247"/>
      <c r="D128" s="205"/>
      <c r="E128" s="226"/>
      <c r="F128" s="231"/>
      <c r="G128" s="205"/>
      <c r="H128" s="256"/>
    </row>
    <row r="129" spans="2:8" ht="13.5" customHeight="1">
      <c r="B129" s="257"/>
      <c r="C129" s="247"/>
      <c r="D129" s="205"/>
      <c r="E129" s="226"/>
      <c r="F129" s="231"/>
      <c r="G129" s="205"/>
      <c r="H129" s="256"/>
    </row>
    <row r="130" spans="2:8" ht="13.5" customHeight="1">
      <c r="B130" s="257"/>
      <c r="C130" s="247"/>
      <c r="D130" s="205"/>
      <c r="E130" s="226"/>
      <c r="F130" s="231"/>
      <c r="G130" s="205"/>
      <c r="H130" s="256"/>
    </row>
    <row r="131" spans="2:8" ht="13.5" customHeight="1">
      <c r="B131" s="257"/>
      <c r="C131" s="247"/>
      <c r="D131" s="205"/>
      <c r="E131" s="226"/>
      <c r="F131" s="231"/>
      <c r="G131" s="205"/>
      <c r="H131" s="256"/>
    </row>
    <row r="132" spans="2:8" ht="13.5" customHeight="1">
      <c r="B132" s="257"/>
      <c r="C132" s="247"/>
      <c r="D132" s="205"/>
      <c r="E132" s="226"/>
      <c r="F132" s="231"/>
      <c r="G132" s="205"/>
      <c r="H132" s="256"/>
    </row>
    <row r="133" spans="2:8" ht="13.5" customHeight="1">
      <c r="B133" s="257"/>
      <c r="C133" s="247"/>
      <c r="D133" s="205"/>
      <c r="E133" s="226"/>
      <c r="F133" s="231"/>
      <c r="G133" s="205"/>
      <c r="H133" s="256"/>
    </row>
    <row r="134" spans="2:8" ht="13.5" customHeight="1">
      <c r="B134" s="257"/>
      <c r="C134" s="247"/>
      <c r="D134" s="205"/>
      <c r="E134" s="226"/>
      <c r="F134" s="231"/>
      <c r="G134" s="205"/>
      <c r="H134" s="256"/>
    </row>
    <row r="135" spans="2:8" ht="13.5" customHeight="1">
      <c r="B135" s="257"/>
      <c r="C135" s="247"/>
      <c r="D135" s="205"/>
      <c r="E135" s="226"/>
      <c r="F135" s="231"/>
      <c r="G135" s="205"/>
      <c r="H135" s="256"/>
    </row>
    <row r="136" spans="2:8" ht="13.5" customHeight="1">
      <c r="B136" s="257"/>
      <c r="C136" s="247"/>
      <c r="D136" s="205"/>
      <c r="E136" s="226"/>
      <c r="F136" s="231"/>
      <c r="G136" s="205"/>
      <c r="H136" s="256"/>
    </row>
    <row r="137" spans="2:8" ht="13.5" customHeight="1">
      <c r="B137" s="257"/>
      <c r="C137" s="247"/>
      <c r="D137" s="205"/>
      <c r="E137" s="226"/>
      <c r="F137" s="231"/>
      <c r="G137" s="205"/>
      <c r="H137" s="256"/>
    </row>
    <row r="138" spans="2:8" ht="13.5" customHeight="1">
      <c r="B138" s="257"/>
      <c r="C138" s="247"/>
      <c r="D138" s="205"/>
      <c r="E138" s="226"/>
      <c r="F138" s="231"/>
      <c r="G138" s="205"/>
      <c r="H138" s="256"/>
    </row>
    <row r="139" spans="2:8" ht="13.5" customHeight="1" thickBot="1">
      <c r="B139" s="259"/>
      <c r="C139" s="260"/>
      <c r="D139" s="228"/>
      <c r="E139" s="253"/>
      <c r="F139" s="304"/>
      <c r="G139" s="228"/>
      <c r="H139" s="261"/>
    </row>
    <row r="142" spans="2:8" ht="13.5" customHeight="1">
      <c r="B142" s="248" t="s">
        <v>100</v>
      </c>
      <c r="C142" s="248" t="s">
        <v>377</v>
      </c>
      <c r="E142" s="249"/>
      <c r="F142" s="249"/>
      <c r="G142" s="249"/>
    </row>
    <row r="143" spans="2:8" ht="13.5" customHeight="1">
      <c r="E143" s="249"/>
      <c r="F143" s="250" t="s">
        <v>340</v>
      </c>
      <c r="G143" s="251"/>
    </row>
    <row r="144" spans="2:8" ht="13.5" customHeight="1" thickBot="1">
      <c r="B144" s="248" t="str">
        <f>点検対象設備一覧表!$G$6</f>
        <v>――棟</v>
      </c>
      <c r="E144" s="249"/>
      <c r="F144" s="250" t="s">
        <v>341</v>
      </c>
      <c r="G144" s="251"/>
    </row>
    <row r="145" spans="2:9" ht="13.5" customHeight="1">
      <c r="B145" s="600" t="s">
        <v>342</v>
      </c>
      <c r="C145" s="565"/>
      <c r="D145" s="565"/>
      <c r="E145" s="565"/>
      <c r="F145" s="565" t="s">
        <v>441</v>
      </c>
      <c r="G145" s="565"/>
      <c r="H145" s="601" t="s">
        <v>399</v>
      </c>
    </row>
    <row r="146" spans="2:9" ht="13.5" customHeight="1" thickBot="1">
      <c r="B146" s="252" t="s">
        <v>362</v>
      </c>
      <c r="C146" s="253" t="s">
        <v>344</v>
      </c>
      <c r="D146" s="253" t="s">
        <v>205</v>
      </c>
      <c r="E146" s="253" t="s">
        <v>398</v>
      </c>
      <c r="F146" s="253" t="s">
        <v>266</v>
      </c>
      <c r="G146" s="253" t="s">
        <v>267</v>
      </c>
      <c r="H146" s="613"/>
    </row>
    <row r="147" spans="2:9" ht="13.5" customHeight="1">
      <c r="B147" s="432" t="s">
        <v>377</v>
      </c>
      <c r="C147" s="205" t="s">
        <v>401</v>
      </c>
      <c r="D147" s="266"/>
      <c r="E147" s="423" t="s">
        <v>251</v>
      </c>
      <c r="F147" s="433"/>
      <c r="G147" s="434"/>
      <c r="H147" s="267"/>
    </row>
    <row r="148" spans="2:9" ht="13.5" customHeight="1">
      <c r="B148" s="257"/>
      <c r="C148" s="205" t="s">
        <v>410</v>
      </c>
      <c r="D148" s="205"/>
      <c r="E148" s="226" t="s">
        <v>252</v>
      </c>
      <c r="F148" s="231"/>
      <c r="G148" s="315"/>
      <c r="H148" s="256"/>
    </row>
    <row r="149" spans="2:9" ht="13.5" customHeight="1">
      <c r="B149" s="257"/>
      <c r="C149" s="205" t="s">
        <v>402</v>
      </c>
      <c r="D149" s="205"/>
      <c r="E149" s="226" t="s">
        <v>251</v>
      </c>
      <c r="F149" s="231"/>
      <c r="G149" s="315"/>
      <c r="H149" s="256"/>
    </row>
    <row r="150" spans="2:9" ht="13.5" customHeight="1">
      <c r="B150" s="257"/>
      <c r="C150" s="205" t="s">
        <v>403</v>
      </c>
      <c r="D150" s="205"/>
      <c r="E150" s="226" t="s">
        <v>253</v>
      </c>
      <c r="F150" s="231"/>
      <c r="G150" s="315"/>
      <c r="H150" s="256"/>
    </row>
    <row r="151" spans="2:9" ht="13.5" customHeight="1">
      <c r="B151" s="257"/>
      <c r="C151" s="205" t="s">
        <v>411</v>
      </c>
      <c r="D151" s="205"/>
      <c r="E151" s="226" t="s">
        <v>254</v>
      </c>
      <c r="F151" s="231"/>
      <c r="G151" s="315"/>
      <c r="H151" s="256"/>
    </row>
    <row r="152" spans="2:9" ht="13.5" customHeight="1">
      <c r="B152" s="257"/>
      <c r="C152" s="205" t="s">
        <v>405</v>
      </c>
      <c r="D152" s="205"/>
      <c r="E152" s="226" t="s">
        <v>251</v>
      </c>
      <c r="F152" s="231"/>
      <c r="G152" s="315"/>
      <c r="H152" s="256"/>
    </row>
    <row r="153" spans="2:9" ht="13.5" customHeight="1">
      <c r="B153" s="257"/>
      <c r="C153" s="205" t="s">
        <v>412</v>
      </c>
      <c r="D153" s="205"/>
      <c r="E153" s="226" t="s">
        <v>252</v>
      </c>
      <c r="F153" s="231"/>
      <c r="G153" s="315"/>
      <c r="H153" s="256"/>
    </row>
    <row r="154" spans="2:9" ht="13.5" customHeight="1">
      <c r="B154" s="257"/>
      <c r="C154" s="205" t="s">
        <v>406</v>
      </c>
      <c r="D154" s="205"/>
      <c r="E154" s="226" t="s">
        <v>251</v>
      </c>
      <c r="F154" s="231"/>
      <c r="G154" s="315"/>
      <c r="H154" s="256"/>
    </row>
    <row r="155" spans="2:9" ht="13.5" customHeight="1">
      <c r="B155" s="257"/>
      <c r="C155" s="205" t="s">
        <v>407</v>
      </c>
      <c r="D155" s="205"/>
      <c r="E155" s="226" t="s">
        <v>251</v>
      </c>
      <c r="F155" s="231"/>
      <c r="G155" s="315"/>
      <c r="H155" s="256"/>
    </row>
    <row r="156" spans="2:9" ht="13.5" customHeight="1">
      <c r="B156" s="257"/>
      <c r="C156" s="205" t="s">
        <v>413</v>
      </c>
      <c r="D156" s="205"/>
      <c r="E156" s="226" t="s">
        <v>365</v>
      </c>
      <c r="F156" s="315"/>
      <c r="G156" s="205"/>
      <c r="H156" s="256"/>
    </row>
    <row r="157" spans="2:9" ht="13.5" customHeight="1">
      <c r="B157" s="257"/>
      <c r="C157" s="205" t="s">
        <v>408</v>
      </c>
      <c r="D157" s="205"/>
      <c r="E157" s="226" t="s">
        <v>251</v>
      </c>
      <c r="F157" s="315"/>
      <c r="G157" s="231"/>
      <c r="H157" s="256"/>
      <c r="I157" s="236" t="s">
        <v>85</v>
      </c>
    </row>
    <row r="158" spans="2:9" ht="13.5" customHeight="1">
      <c r="B158" s="257"/>
      <c r="C158" s="247"/>
      <c r="D158" s="205"/>
      <c r="E158" s="226"/>
      <c r="F158" s="231"/>
      <c r="G158" s="205"/>
      <c r="H158" s="256"/>
    </row>
    <row r="159" spans="2:9" ht="13.5" customHeight="1">
      <c r="B159" s="257"/>
      <c r="C159" s="247"/>
      <c r="D159" s="205"/>
      <c r="E159" s="226"/>
      <c r="F159" s="231"/>
      <c r="G159" s="205"/>
      <c r="H159" s="256"/>
    </row>
    <row r="160" spans="2:9" ht="13.5" customHeight="1">
      <c r="B160" s="257"/>
      <c r="C160" s="247"/>
      <c r="D160" s="205"/>
      <c r="E160" s="226"/>
      <c r="F160" s="231"/>
      <c r="G160" s="205"/>
      <c r="H160" s="256"/>
    </row>
    <row r="161" spans="2:8" ht="13.5" customHeight="1">
      <c r="B161" s="257"/>
      <c r="C161" s="247"/>
      <c r="D161" s="205"/>
      <c r="E161" s="226"/>
      <c r="F161" s="231"/>
      <c r="G161" s="205"/>
      <c r="H161" s="256"/>
    </row>
    <row r="162" spans="2:8" ht="13.5" customHeight="1">
      <c r="B162" s="257"/>
      <c r="C162" s="247"/>
      <c r="D162" s="205"/>
      <c r="E162" s="226"/>
      <c r="F162" s="231"/>
      <c r="G162" s="205"/>
      <c r="H162" s="256"/>
    </row>
    <row r="163" spans="2:8" ht="13.5" customHeight="1">
      <c r="B163" s="257"/>
      <c r="C163" s="247"/>
      <c r="D163" s="205"/>
      <c r="E163" s="226"/>
      <c r="F163" s="231"/>
      <c r="G163" s="205"/>
      <c r="H163" s="256"/>
    </row>
    <row r="164" spans="2:8" ht="13.5" customHeight="1">
      <c r="B164" s="257"/>
      <c r="C164" s="247"/>
      <c r="D164" s="205"/>
      <c r="E164" s="226"/>
      <c r="F164" s="231"/>
      <c r="G164" s="205"/>
      <c r="H164" s="256"/>
    </row>
    <row r="165" spans="2:8" ht="13.5" customHeight="1">
      <c r="B165" s="257"/>
      <c r="C165" s="247"/>
      <c r="D165" s="205"/>
      <c r="E165" s="226"/>
      <c r="F165" s="231"/>
      <c r="G165" s="205"/>
      <c r="H165" s="256"/>
    </row>
    <row r="166" spans="2:8" ht="13.5" customHeight="1">
      <c r="B166" s="257"/>
      <c r="C166" s="247"/>
      <c r="D166" s="205"/>
      <c r="E166" s="226"/>
      <c r="F166" s="231"/>
      <c r="G166" s="205"/>
      <c r="H166" s="256"/>
    </row>
    <row r="167" spans="2:8" ht="13.5" customHeight="1">
      <c r="B167" s="257"/>
      <c r="C167" s="247"/>
      <c r="D167" s="205"/>
      <c r="E167" s="226"/>
      <c r="F167" s="231"/>
      <c r="G167" s="205"/>
      <c r="H167" s="256"/>
    </row>
    <row r="168" spans="2:8" ht="13.5" customHeight="1">
      <c r="B168" s="257"/>
      <c r="C168" s="247"/>
      <c r="D168" s="205"/>
      <c r="E168" s="226"/>
      <c r="F168" s="231"/>
      <c r="G168" s="205"/>
      <c r="H168" s="256"/>
    </row>
    <row r="169" spans="2:8" ht="13.5" customHeight="1">
      <c r="B169" s="257"/>
      <c r="C169" s="247"/>
      <c r="D169" s="205"/>
      <c r="E169" s="226"/>
      <c r="F169" s="231"/>
      <c r="G169" s="205"/>
      <c r="H169" s="256"/>
    </row>
    <row r="170" spans="2:8" ht="13.5" customHeight="1">
      <c r="B170" s="257"/>
      <c r="C170" s="247"/>
      <c r="D170" s="205"/>
      <c r="E170" s="226"/>
      <c r="F170" s="231"/>
      <c r="G170" s="205"/>
      <c r="H170" s="256"/>
    </row>
    <row r="171" spans="2:8" ht="13.5" customHeight="1">
      <c r="B171" s="257"/>
      <c r="C171" s="247"/>
      <c r="D171" s="205"/>
      <c r="E171" s="226"/>
      <c r="F171" s="231"/>
      <c r="G171" s="205"/>
      <c r="H171" s="256"/>
    </row>
    <row r="172" spans="2:8" ht="13.5" customHeight="1">
      <c r="B172" s="257"/>
      <c r="C172" s="247"/>
      <c r="D172" s="205"/>
      <c r="E172" s="226"/>
      <c r="F172" s="231"/>
      <c r="G172" s="205"/>
      <c r="H172" s="256"/>
    </row>
    <row r="173" spans="2:8" ht="13.5" customHeight="1">
      <c r="B173" s="257"/>
      <c r="C173" s="247"/>
      <c r="D173" s="205"/>
      <c r="E173" s="226"/>
      <c r="F173" s="231"/>
      <c r="G173" s="205"/>
      <c r="H173" s="256"/>
    </row>
    <row r="174" spans="2:8" ht="13.5" customHeight="1" thickBot="1">
      <c r="B174" s="259"/>
      <c r="C174" s="260"/>
      <c r="D174" s="228"/>
      <c r="E174" s="253"/>
      <c r="F174" s="304"/>
      <c r="G174" s="228"/>
      <c r="H174" s="261"/>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rintOptions horizontalCentered="1"/>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A1:N174"/>
  <sheetViews>
    <sheetView view="pageBreakPreview" zoomScaleNormal="100" zoomScaleSheetLayoutView="100" workbookViewId="0"/>
  </sheetViews>
  <sheetFormatPr defaultColWidth="9" defaultRowHeight="13.5" customHeight="1"/>
  <cols>
    <col min="1" max="1" width="9" style="37"/>
    <col min="2" max="2" width="25.6328125" style="37" customWidth="1"/>
    <col min="3" max="3" width="41.6328125" style="37" customWidth="1"/>
    <col min="4" max="5" width="5.6328125" style="37" customWidth="1"/>
    <col min="6" max="7" width="3.6328125" style="37" customWidth="1"/>
    <col min="8" max="8" width="41.6328125" style="37" customWidth="1"/>
    <col min="9" max="10" width="9" style="37"/>
    <col min="11" max="11" width="9" style="145"/>
    <col min="12" max="12" width="24" style="145" customWidth="1"/>
    <col min="13" max="16384" width="9" style="37"/>
  </cols>
  <sheetData>
    <row r="1" spans="1:14" ht="13.5" customHeight="1">
      <c r="A1" s="248"/>
    </row>
    <row r="2" spans="1:14" ht="13.5" customHeight="1">
      <c r="B2" s="37" t="s">
        <v>100</v>
      </c>
      <c r="C2" s="37" t="s">
        <v>378</v>
      </c>
      <c r="E2" s="38"/>
      <c r="F2" s="38"/>
      <c r="G2" s="38"/>
    </row>
    <row r="3" spans="1:14" ht="13.5" customHeight="1">
      <c r="E3" s="38"/>
      <c r="F3" s="63" t="s">
        <v>340</v>
      </c>
      <c r="G3" s="48"/>
    </row>
    <row r="4" spans="1:14" ht="13.5" customHeight="1" thickBot="1">
      <c r="B4" s="37" t="str">
        <f>点検対象設備一覧表!$C$6</f>
        <v>○○棟</v>
      </c>
      <c r="E4" s="38"/>
      <c r="F4" s="63" t="s">
        <v>341</v>
      </c>
      <c r="G4" s="48"/>
    </row>
    <row r="5" spans="1:14" ht="13.5" customHeight="1">
      <c r="B5" s="551" t="s">
        <v>342</v>
      </c>
      <c r="C5" s="552"/>
      <c r="D5" s="552"/>
      <c r="E5" s="552"/>
      <c r="F5" s="565" t="s">
        <v>441</v>
      </c>
      <c r="G5" s="552"/>
      <c r="H5" s="566" t="s">
        <v>399</v>
      </c>
      <c r="J5" s="41"/>
    </row>
    <row r="6" spans="1:14" ht="13.5" customHeight="1" thickBot="1">
      <c r="B6" s="49" t="s">
        <v>362</v>
      </c>
      <c r="C6" s="50" t="s">
        <v>344</v>
      </c>
      <c r="D6" s="50" t="s">
        <v>205</v>
      </c>
      <c r="E6" s="50" t="s">
        <v>398</v>
      </c>
      <c r="F6" s="50" t="s">
        <v>266</v>
      </c>
      <c r="G6" s="50" t="s">
        <v>267</v>
      </c>
      <c r="H6" s="567"/>
      <c r="J6" s="41"/>
      <c r="K6" s="145" t="s">
        <v>401</v>
      </c>
      <c r="M6" s="145"/>
      <c r="N6" s="145"/>
    </row>
    <row r="7" spans="1:14" ht="13.5" customHeight="1">
      <c r="B7" s="64" t="s">
        <v>378</v>
      </c>
      <c r="C7" s="52" t="s">
        <v>401</v>
      </c>
      <c r="D7" s="266"/>
      <c r="E7" s="423" t="s">
        <v>251</v>
      </c>
      <c r="F7" s="433"/>
      <c r="G7" s="434"/>
      <c r="H7" s="55"/>
      <c r="J7" s="145"/>
      <c r="K7" s="275" t="s">
        <v>651</v>
      </c>
      <c r="L7" s="275"/>
      <c r="M7" s="145"/>
      <c r="N7" s="145"/>
    </row>
    <row r="8" spans="1:14" ht="13.5" customHeight="1">
      <c r="B8" s="56"/>
      <c r="C8" s="52" t="s">
        <v>410</v>
      </c>
      <c r="D8" s="205"/>
      <c r="E8" s="226" t="s">
        <v>252</v>
      </c>
      <c r="F8" s="231"/>
      <c r="G8" s="315"/>
      <c r="H8" s="58"/>
      <c r="J8" s="145"/>
      <c r="K8" s="275"/>
      <c r="L8" s="276" t="s">
        <v>115</v>
      </c>
      <c r="M8" s="145"/>
      <c r="N8" s="145"/>
    </row>
    <row r="9" spans="1:14" ht="13.5" customHeight="1">
      <c r="B9" s="56"/>
      <c r="C9" s="52" t="s">
        <v>402</v>
      </c>
      <c r="D9" s="205"/>
      <c r="E9" s="226" t="s">
        <v>251</v>
      </c>
      <c r="F9" s="231"/>
      <c r="G9" s="315"/>
      <c r="H9" s="58"/>
      <c r="J9" s="145"/>
      <c r="K9" s="275"/>
      <c r="L9" s="277" t="s">
        <v>652</v>
      </c>
      <c r="M9" s="145"/>
      <c r="N9" s="145"/>
    </row>
    <row r="10" spans="1:14" ht="13.5" customHeight="1">
      <c r="B10" s="56"/>
      <c r="C10" s="52" t="s">
        <v>403</v>
      </c>
      <c r="D10" s="205"/>
      <c r="E10" s="226" t="s">
        <v>253</v>
      </c>
      <c r="F10" s="231"/>
      <c r="G10" s="315"/>
      <c r="H10" s="58"/>
      <c r="J10" s="145"/>
      <c r="K10" s="275"/>
      <c r="L10" s="277" t="s">
        <v>114</v>
      </c>
      <c r="M10" s="145"/>
      <c r="N10" s="145"/>
    </row>
    <row r="11" spans="1:14" ht="13.5" customHeight="1">
      <c r="B11" s="56"/>
      <c r="C11" s="52" t="s">
        <v>411</v>
      </c>
      <c r="D11" s="205"/>
      <c r="E11" s="226" t="s">
        <v>254</v>
      </c>
      <c r="F11" s="231"/>
      <c r="G11" s="315"/>
      <c r="H11" s="58"/>
      <c r="J11" s="145"/>
      <c r="K11" s="275"/>
      <c r="L11" s="278" t="s">
        <v>653</v>
      </c>
      <c r="M11" s="145"/>
      <c r="N11" s="145"/>
    </row>
    <row r="12" spans="1:14" ht="13.5" customHeight="1">
      <c r="B12" s="56"/>
      <c r="C12" s="52" t="s">
        <v>405</v>
      </c>
      <c r="D12" s="205"/>
      <c r="E12" s="226" t="s">
        <v>251</v>
      </c>
      <c r="F12" s="231"/>
      <c r="G12" s="315"/>
      <c r="H12" s="58"/>
      <c r="J12" s="145"/>
      <c r="K12" s="275" t="s">
        <v>654</v>
      </c>
      <c r="L12" s="279"/>
      <c r="M12"/>
      <c r="N12" s="145"/>
    </row>
    <row r="13" spans="1:14" ht="13.5" customHeight="1">
      <c r="B13" s="56"/>
      <c r="C13" s="52" t="s">
        <v>412</v>
      </c>
      <c r="D13" s="205"/>
      <c r="E13" s="226" t="s">
        <v>252</v>
      </c>
      <c r="F13" s="231"/>
      <c r="G13" s="315"/>
      <c r="H13" s="58"/>
      <c r="J13" s="145"/>
      <c r="K13"/>
      <c r="L13"/>
      <c r="M13"/>
      <c r="N13" s="145"/>
    </row>
    <row r="14" spans="1:14" ht="13.5" customHeight="1">
      <c r="B14" s="56"/>
      <c r="C14" s="52" t="s">
        <v>406</v>
      </c>
      <c r="D14" s="205"/>
      <c r="E14" s="226" t="s">
        <v>251</v>
      </c>
      <c r="F14" s="231"/>
      <c r="G14" s="315"/>
      <c r="H14" s="58"/>
      <c r="J14" s="145"/>
      <c r="K14" s="145" t="s">
        <v>402</v>
      </c>
      <c r="M14"/>
      <c r="N14" s="145"/>
    </row>
    <row r="15" spans="1:14" ht="13.5" customHeight="1">
      <c r="B15" s="56"/>
      <c r="C15" s="52" t="s">
        <v>407</v>
      </c>
      <c r="D15" s="205"/>
      <c r="E15" s="226" t="s">
        <v>251</v>
      </c>
      <c r="F15" s="231"/>
      <c r="G15" s="315"/>
      <c r="H15" s="58"/>
      <c r="J15" s="145"/>
      <c r="K15" s="145" t="s">
        <v>123</v>
      </c>
      <c r="M15" s="145"/>
      <c r="N15" s="145"/>
    </row>
    <row r="16" spans="1:14" ht="13.5" customHeight="1">
      <c r="B16" s="56"/>
      <c r="C16" s="52" t="s">
        <v>413</v>
      </c>
      <c r="D16" s="205"/>
      <c r="E16" s="226" t="s">
        <v>365</v>
      </c>
      <c r="F16" s="315"/>
      <c r="G16" s="205"/>
      <c r="H16" s="58"/>
      <c r="J16" s="145"/>
      <c r="L16" s="143" t="s">
        <v>124</v>
      </c>
      <c r="M16" s="145"/>
      <c r="N16" s="145"/>
    </row>
    <row r="17" spans="2:14" ht="13.5" customHeight="1">
      <c r="B17" s="56"/>
      <c r="C17" s="52" t="s">
        <v>408</v>
      </c>
      <c r="D17" s="205"/>
      <c r="E17" s="226" t="s">
        <v>251</v>
      </c>
      <c r="F17" s="315"/>
      <c r="G17" s="231"/>
      <c r="H17" s="58"/>
      <c r="I17" s="236" t="s">
        <v>85</v>
      </c>
      <c r="J17" s="145"/>
      <c r="L17" s="147" t="s">
        <v>125</v>
      </c>
      <c r="M17" s="145"/>
      <c r="N17" s="145"/>
    </row>
    <row r="18" spans="2:14" ht="13.5" customHeight="1">
      <c r="B18" s="56"/>
      <c r="C18" s="57"/>
      <c r="D18" s="52"/>
      <c r="E18" s="54"/>
      <c r="F18" s="303"/>
      <c r="G18" s="52"/>
      <c r="H18" s="58"/>
      <c r="J18" s="145"/>
      <c r="L18" s="148" t="s">
        <v>126</v>
      </c>
      <c r="M18" s="145"/>
      <c r="N18" s="145"/>
    </row>
    <row r="19" spans="2:14" ht="13.5" customHeight="1">
      <c r="B19" s="56"/>
      <c r="C19" s="57"/>
      <c r="D19" s="52"/>
      <c r="E19" s="54"/>
      <c r="F19" s="303"/>
      <c r="G19" s="52"/>
      <c r="H19" s="58"/>
      <c r="J19" s="145"/>
      <c r="M19" s="145"/>
      <c r="N19" s="145"/>
    </row>
    <row r="20" spans="2:14" ht="13.5" customHeight="1">
      <c r="B20" s="56"/>
      <c r="C20" s="57"/>
      <c r="D20" s="52"/>
      <c r="E20" s="54"/>
      <c r="F20" s="303"/>
      <c r="G20" s="52"/>
      <c r="H20" s="58"/>
      <c r="J20" s="145"/>
      <c r="K20" s="145" t="s">
        <v>403</v>
      </c>
      <c r="M20" s="145"/>
      <c r="N20" s="145"/>
    </row>
    <row r="21" spans="2:14" ht="13.5" customHeight="1">
      <c r="B21" s="56"/>
      <c r="C21" s="57"/>
      <c r="D21" s="52"/>
      <c r="E21" s="54"/>
      <c r="F21" s="303"/>
      <c r="G21" s="52"/>
      <c r="H21" s="58"/>
      <c r="J21" s="145"/>
      <c r="K21" s="275" t="s">
        <v>655</v>
      </c>
      <c r="M21" s="145"/>
      <c r="N21" s="145"/>
    </row>
    <row r="22" spans="2:14" ht="13.5" customHeight="1">
      <c r="B22" s="56"/>
      <c r="C22" s="57"/>
      <c r="D22" s="52"/>
      <c r="E22" s="54"/>
      <c r="F22" s="303"/>
      <c r="G22" s="52"/>
      <c r="H22" s="58"/>
      <c r="J22" s="145"/>
      <c r="M22" s="145"/>
      <c r="N22" s="145"/>
    </row>
    <row r="23" spans="2:14" ht="13.5" customHeight="1">
      <c r="B23" s="56"/>
      <c r="C23" s="57"/>
      <c r="D23" s="52"/>
      <c r="E23" s="54"/>
      <c r="F23" s="303"/>
      <c r="G23" s="52"/>
      <c r="H23" s="58"/>
      <c r="J23" s="145"/>
      <c r="K23" s="275" t="s">
        <v>411</v>
      </c>
      <c r="M23" s="145"/>
      <c r="N23" s="145"/>
    </row>
    <row r="24" spans="2:14" ht="13.5" customHeight="1">
      <c r="B24" s="56"/>
      <c r="C24" s="57"/>
      <c r="D24" s="52"/>
      <c r="E24" s="54"/>
      <c r="F24" s="303"/>
      <c r="G24" s="52"/>
      <c r="H24" s="58"/>
      <c r="J24" s="145"/>
      <c r="K24" s="275" t="s">
        <v>655</v>
      </c>
      <c r="M24" s="145"/>
      <c r="N24" s="145"/>
    </row>
    <row r="25" spans="2:14" ht="13.5" customHeight="1">
      <c r="B25" s="56"/>
      <c r="C25" s="57"/>
      <c r="D25" s="52"/>
      <c r="E25" s="54"/>
      <c r="F25" s="303"/>
      <c r="G25" s="52"/>
      <c r="H25" s="58"/>
      <c r="J25" s="145"/>
      <c r="M25" s="145"/>
      <c r="N25" s="145"/>
    </row>
    <row r="26" spans="2:14" ht="13.5" customHeight="1">
      <c r="B26" s="56"/>
      <c r="C26" s="57"/>
      <c r="D26" s="52"/>
      <c r="E26" s="54"/>
      <c r="F26" s="303"/>
      <c r="G26" s="52"/>
      <c r="H26" s="58"/>
      <c r="J26" s="145"/>
      <c r="K26" s="275" t="s">
        <v>656</v>
      </c>
      <c r="M26" s="145"/>
      <c r="N26" s="145"/>
    </row>
    <row r="27" spans="2:14" ht="13.5" customHeight="1">
      <c r="B27" s="56"/>
      <c r="C27" s="57"/>
      <c r="D27" s="52"/>
      <c r="E27" s="54"/>
      <c r="F27" s="303"/>
      <c r="G27" s="52"/>
      <c r="H27" s="58"/>
      <c r="J27" s="145"/>
      <c r="K27" s="275" t="s">
        <v>655</v>
      </c>
      <c r="M27" s="145"/>
      <c r="N27" s="145"/>
    </row>
    <row r="28" spans="2:14" ht="13.5" customHeight="1">
      <c r="B28" s="56"/>
      <c r="C28" s="57"/>
      <c r="D28" s="52"/>
      <c r="E28" s="54"/>
      <c r="F28" s="303"/>
      <c r="G28" s="52"/>
      <c r="H28" s="58"/>
      <c r="J28" s="145"/>
      <c r="M28" s="145"/>
      <c r="N28" s="145"/>
    </row>
    <row r="29" spans="2:14" ht="13.5" customHeight="1">
      <c r="B29" s="56"/>
      <c r="C29" s="57"/>
      <c r="D29" s="52"/>
      <c r="E29" s="54"/>
      <c r="F29" s="303"/>
      <c r="G29" s="52"/>
      <c r="H29" s="58"/>
      <c r="J29" s="145"/>
      <c r="K29" s="145" t="s">
        <v>412</v>
      </c>
      <c r="M29" s="145"/>
      <c r="N29" s="145"/>
    </row>
    <row r="30" spans="2:14" ht="13.5" customHeight="1">
      <c r="B30" s="56"/>
      <c r="C30" s="57"/>
      <c r="D30" s="52"/>
      <c r="E30" s="54"/>
      <c r="F30" s="303"/>
      <c r="G30" s="52"/>
      <c r="H30" s="58"/>
      <c r="J30" s="145"/>
      <c r="K30" s="145" t="s">
        <v>127</v>
      </c>
      <c r="M30" s="145"/>
      <c r="N30" s="145"/>
    </row>
    <row r="31" spans="2:14" ht="13.5" customHeight="1">
      <c r="B31" s="56"/>
      <c r="C31" s="57"/>
      <c r="D31" s="52"/>
      <c r="E31" s="54"/>
      <c r="F31" s="303"/>
      <c r="G31" s="52"/>
      <c r="H31" s="58"/>
      <c r="J31" s="145"/>
      <c r="M31" s="145"/>
      <c r="N31" s="145"/>
    </row>
    <row r="32" spans="2:14" ht="13.5" customHeight="1">
      <c r="B32" s="56"/>
      <c r="C32" s="57"/>
      <c r="D32" s="52"/>
      <c r="E32" s="54"/>
      <c r="F32" s="303"/>
      <c r="G32" s="52"/>
      <c r="H32" s="58"/>
      <c r="J32" s="145"/>
      <c r="K32" s="275" t="s">
        <v>657</v>
      </c>
      <c r="M32" s="145"/>
      <c r="N32" s="145"/>
    </row>
    <row r="33" spans="2:14" ht="13.5" customHeight="1">
      <c r="B33" s="56"/>
      <c r="C33" s="57"/>
      <c r="D33" s="52"/>
      <c r="E33" s="54"/>
      <c r="F33" s="303"/>
      <c r="G33" s="52"/>
      <c r="H33" s="58"/>
      <c r="J33" s="145"/>
      <c r="K33" s="275" t="s">
        <v>658</v>
      </c>
      <c r="M33" s="145"/>
      <c r="N33" s="145"/>
    </row>
    <row r="34" spans="2:14" ht="13.5" customHeight="1" thickBot="1">
      <c r="B34" s="59"/>
      <c r="C34" s="60"/>
      <c r="D34" s="61"/>
      <c r="E34" s="50"/>
      <c r="F34" s="311"/>
      <c r="G34" s="61"/>
      <c r="H34" s="62"/>
      <c r="M34" s="145"/>
      <c r="N34" s="145"/>
    </row>
    <row r="35" spans="2:14" ht="13.5" customHeight="1">
      <c r="K35" s="145" t="s">
        <v>407</v>
      </c>
      <c r="M35" s="145"/>
      <c r="N35" s="145"/>
    </row>
    <row r="36" spans="2:14" ht="13.5" customHeight="1">
      <c r="K36" s="145" t="s">
        <v>129</v>
      </c>
      <c r="M36" s="145"/>
      <c r="N36" s="145"/>
    </row>
    <row r="37" spans="2:14" ht="13.5" customHeight="1">
      <c r="B37" s="37" t="s">
        <v>100</v>
      </c>
      <c r="C37" s="37" t="s">
        <v>378</v>
      </c>
      <c r="E37" s="38"/>
      <c r="F37" s="38"/>
      <c r="G37" s="38"/>
      <c r="K37" s="145" t="s">
        <v>128</v>
      </c>
      <c r="M37" s="145"/>
      <c r="N37" s="145"/>
    </row>
    <row r="38" spans="2:14" ht="13.5" customHeight="1">
      <c r="E38" s="38"/>
      <c r="F38" s="63" t="s">
        <v>340</v>
      </c>
      <c r="G38" s="48"/>
      <c r="M38" s="145"/>
      <c r="N38" s="145"/>
    </row>
    <row r="39" spans="2:14" ht="13.5" customHeight="1" thickBot="1">
      <c r="B39" s="41" t="str">
        <f>点検対象設備一覧表!$D$6</f>
        <v>△△棟</v>
      </c>
      <c r="E39" s="38"/>
      <c r="F39" s="63" t="s">
        <v>341</v>
      </c>
      <c r="G39" s="48"/>
    </row>
    <row r="40" spans="2:14" ht="13.5" customHeight="1">
      <c r="B40" s="551" t="s">
        <v>342</v>
      </c>
      <c r="C40" s="552"/>
      <c r="D40" s="552"/>
      <c r="E40" s="552"/>
      <c r="F40" s="565" t="s">
        <v>441</v>
      </c>
      <c r="G40" s="552"/>
      <c r="H40" s="566" t="s">
        <v>399</v>
      </c>
    </row>
    <row r="41" spans="2:14" ht="13.5" customHeight="1" thickBot="1">
      <c r="B41" s="49" t="s">
        <v>362</v>
      </c>
      <c r="C41" s="50" t="s">
        <v>344</v>
      </c>
      <c r="D41" s="50" t="s">
        <v>205</v>
      </c>
      <c r="E41" s="50" t="s">
        <v>398</v>
      </c>
      <c r="F41" s="50" t="s">
        <v>266</v>
      </c>
      <c r="G41" s="50" t="s">
        <v>267</v>
      </c>
      <c r="H41" s="567"/>
    </row>
    <row r="42" spans="2:14" ht="13.5" customHeight="1">
      <c r="B42" s="64" t="s">
        <v>378</v>
      </c>
      <c r="C42" s="52" t="s">
        <v>401</v>
      </c>
      <c r="D42" s="266"/>
      <c r="E42" s="423" t="s">
        <v>251</v>
      </c>
      <c r="F42" s="433"/>
      <c r="G42" s="434"/>
      <c r="H42" s="55"/>
    </row>
    <row r="43" spans="2:14" ht="13.5" customHeight="1">
      <c r="B43" s="56"/>
      <c r="C43" s="52" t="s">
        <v>410</v>
      </c>
      <c r="D43" s="205"/>
      <c r="E43" s="226" t="s">
        <v>252</v>
      </c>
      <c r="F43" s="231"/>
      <c r="G43" s="315"/>
      <c r="H43" s="58"/>
    </row>
    <row r="44" spans="2:14" ht="13.5" customHeight="1">
      <c r="B44" s="56"/>
      <c r="C44" s="52" t="s">
        <v>402</v>
      </c>
      <c r="D44" s="205"/>
      <c r="E44" s="226" t="s">
        <v>251</v>
      </c>
      <c r="F44" s="231"/>
      <c r="G44" s="315"/>
      <c r="H44" s="58"/>
    </row>
    <row r="45" spans="2:14" ht="13.5" customHeight="1">
      <c r="B45" s="56"/>
      <c r="C45" s="52" t="s">
        <v>403</v>
      </c>
      <c r="D45" s="205"/>
      <c r="E45" s="226" t="s">
        <v>253</v>
      </c>
      <c r="F45" s="231"/>
      <c r="G45" s="315"/>
      <c r="H45" s="58"/>
    </row>
    <row r="46" spans="2:14" ht="13.5" customHeight="1">
      <c r="B46" s="56"/>
      <c r="C46" s="52" t="s">
        <v>411</v>
      </c>
      <c r="D46" s="205"/>
      <c r="E46" s="226" t="s">
        <v>254</v>
      </c>
      <c r="F46" s="231"/>
      <c r="G46" s="315"/>
      <c r="H46" s="58"/>
    </row>
    <row r="47" spans="2:14" ht="13.5" customHeight="1">
      <c r="B47" s="56"/>
      <c r="C47" s="52" t="s">
        <v>405</v>
      </c>
      <c r="D47" s="205"/>
      <c r="E47" s="226" t="s">
        <v>251</v>
      </c>
      <c r="F47" s="231"/>
      <c r="G47" s="315"/>
      <c r="H47" s="58"/>
    </row>
    <row r="48" spans="2:14" ht="13.5" customHeight="1">
      <c r="B48" s="56"/>
      <c r="C48" s="52" t="s">
        <v>412</v>
      </c>
      <c r="D48" s="205"/>
      <c r="E48" s="226" t="s">
        <v>252</v>
      </c>
      <c r="F48" s="231"/>
      <c r="G48" s="315"/>
      <c r="H48" s="58"/>
    </row>
    <row r="49" spans="2:9" ht="13.5" customHeight="1">
      <c r="B49" s="56"/>
      <c r="C49" s="52" t="s">
        <v>406</v>
      </c>
      <c r="D49" s="205"/>
      <c r="E49" s="226" t="s">
        <v>251</v>
      </c>
      <c r="F49" s="231"/>
      <c r="G49" s="315"/>
      <c r="H49" s="58"/>
    </row>
    <row r="50" spans="2:9" ht="13.5" customHeight="1">
      <c r="B50" s="56"/>
      <c r="C50" s="52" t="s">
        <v>407</v>
      </c>
      <c r="D50" s="205"/>
      <c r="E50" s="226" t="s">
        <v>251</v>
      </c>
      <c r="F50" s="231"/>
      <c r="G50" s="315"/>
      <c r="H50" s="58"/>
    </row>
    <row r="51" spans="2:9" ht="13.5" customHeight="1">
      <c r="B51" s="56"/>
      <c r="C51" s="52" t="s">
        <v>413</v>
      </c>
      <c r="D51" s="205"/>
      <c r="E51" s="226" t="s">
        <v>365</v>
      </c>
      <c r="F51" s="315"/>
      <c r="G51" s="205"/>
      <c r="H51" s="58"/>
    </row>
    <row r="52" spans="2:9" ht="13.5" customHeight="1">
      <c r="B52" s="56"/>
      <c r="C52" s="52" t="s">
        <v>408</v>
      </c>
      <c r="D52" s="205"/>
      <c r="E52" s="226" t="s">
        <v>251</v>
      </c>
      <c r="F52" s="315"/>
      <c r="G52" s="231"/>
      <c r="H52" s="58"/>
      <c r="I52" s="236" t="s">
        <v>85</v>
      </c>
    </row>
    <row r="53" spans="2:9" ht="13.5" customHeight="1">
      <c r="B53" s="56"/>
      <c r="C53" s="57"/>
      <c r="D53" s="52"/>
      <c r="E53" s="54"/>
      <c r="F53" s="303"/>
      <c r="G53" s="52"/>
      <c r="H53" s="58"/>
    </row>
    <row r="54" spans="2:9" ht="13.5" customHeight="1">
      <c r="B54" s="56"/>
      <c r="C54" s="57"/>
      <c r="D54" s="52"/>
      <c r="E54" s="54"/>
      <c r="F54" s="303"/>
      <c r="G54" s="52"/>
      <c r="H54" s="58"/>
    </row>
    <row r="55" spans="2:9" ht="13.5" customHeight="1">
      <c r="B55" s="56"/>
      <c r="C55" s="57"/>
      <c r="D55" s="52"/>
      <c r="E55" s="54"/>
      <c r="F55" s="303"/>
      <c r="G55" s="52"/>
      <c r="H55" s="58"/>
    </row>
    <row r="56" spans="2:9" ht="13.5" customHeight="1">
      <c r="B56" s="56"/>
      <c r="C56" s="57"/>
      <c r="D56" s="52"/>
      <c r="E56" s="54"/>
      <c r="F56" s="303"/>
      <c r="G56" s="52"/>
      <c r="H56" s="58"/>
    </row>
    <row r="57" spans="2:9" ht="13.5" customHeight="1">
      <c r="B57" s="56"/>
      <c r="C57" s="57"/>
      <c r="D57" s="52"/>
      <c r="E57" s="54"/>
      <c r="F57" s="303"/>
      <c r="G57" s="52"/>
      <c r="H57" s="58"/>
    </row>
    <row r="58" spans="2:9" ht="13.5" customHeight="1">
      <c r="B58" s="56"/>
      <c r="C58" s="57"/>
      <c r="D58" s="52"/>
      <c r="E58" s="54"/>
      <c r="F58" s="303"/>
      <c r="G58" s="52"/>
      <c r="H58" s="58"/>
    </row>
    <row r="59" spans="2:9" ht="13.5" customHeight="1">
      <c r="B59" s="56"/>
      <c r="C59" s="57"/>
      <c r="D59" s="52"/>
      <c r="E59" s="54"/>
      <c r="F59" s="303"/>
      <c r="G59" s="52"/>
      <c r="H59" s="58"/>
    </row>
    <row r="60" spans="2:9" ht="13.5" customHeight="1">
      <c r="B60" s="56"/>
      <c r="C60" s="57"/>
      <c r="D60" s="52"/>
      <c r="E60" s="54"/>
      <c r="F60" s="303"/>
      <c r="G60" s="52"/>
      <c r="H60" s="58"/>
    </row>
    <row r="61" spans="2:9" ht="13.5" customHeight="1">
      <c r="B61" s="56"/>
      <c r="C61" s="57"/>
      <c r="D61" s="52"/>
      <c r="E61" s="54"/>
      <c r="F61" s="303"/>
      <c r="G61" s="52"/>
      <c r="H61" s="58"/>
    </row>
    <row r="62" spans="2:9" ht="13.5" customHeight="1">
      <c r="B62" s="56"/>
      <c r="C62" s="57"/>
      <c r="D62" s="52"/>
      <c r="E62" s="54"/>
      <c r="F62" s="303"/>
      <c r="G62" s="52"/>
      <c r="H62" s="58"/>
    </row>
    <row r="63" spans="2:9" ht="13.5" customHeight="1">
      <c r="B63" s="56"/>
      <c r="C63" s="57"/>
      <c r="D63" s="52"/>
      <c r="E63" s="54"/>
      <c r="F63" s="303"/>
      <c r="G63" s="52"/>
      <c r="H63" s="58"/>
    </row>
    <row r="64" spans="2:9" ht="13.5" customHeight="1">
      <c r="B64" s="56"/>
      <c r="C64" s="57"/>
      <c r="D64" s="52"/>
      <c r="E64" s="54"/>
      <c r="F64" s="303"/>
      <c r="G64" s="52"/>
      <c r="H64" s="58"/>
    </row>
    <row r="65" spans="2:8" ht="13.5" customHeight="1">
      <c r="B65" s="56"/>
      <c r="C65" s="57"/>
      <c r="D65" s="52"/>
      <c r="E65" s="54"/>
      <c r="F65" s="303"/>
      <c r="G65" s="52"/>
      <c r="H65" s="58"/>
    </row>
    <row r="66" spans="2:8" ht="13.5" customHeight="1">
      <c r="B66" s="56"/>
      <c r="C66" s="57"/>
      <c r="D66" s="52"/>
      <c r="E66" s="54"/>
      <c r="F66" s="303"/>
      <c r="G66" s="52"/>
      <c r="H66" s="58"/>
    </row>
    <row r="67" spans="2:8" ht="13.5" customHeight="1">
      <c r="B67" s="56"/>
      <c r="C67" s="57"/>
      <c r="D67" s="52"/>
      <c r="E67" s="54"/>
      <c r="F67" s="303"/>
      <c r="G67" s="52"/>
      <c r="H67" s="58"/>
    </row>
    <row r="68" spans="2:8" ht="13.5" customHeight="1">
      <c r="B68" s="56"/>
      <c r="C68" s="57"/>
      <c r="D68" s="52"/>
      <c r="E68" s="54"/>
      <c r="F68" s="303"/>
      <c r="G68" s="52"/>
      <c r="H68" s="58"/>
    </row>
    <row r="69" spans="2:8" ht="13.5" customHeight="1" thickBot="1">
      <c r="B69" s="59"/>
      <c r="C69" s="60"/>
      <c r="D69" s="61"/>
      <c r="E69" s="50"/>
      <c r="F69" s="311"/>
      <c r="G69" s="61"/>
      <c r="H69" s="62"/>
    </row>
    <row r="72" spans="2:8" ht="13.5" customHeight="1">
      <c r="B72" s="37" t="s">
        <v>100</v>
      </c>
      <c r="C72" s="37" t="s">
        <v>378</v>
      </c>
      <c r="E72" s="38"/>
      <c r="F72" s="38"/>
      <c r="G72" s="38"/>
    </row>
    <row r="73" spans="2:8" ht="13.5" customHeight="1">
      <c r="E73" s="38"/>
      <c r="F73" s="63" t="s">
        <v>340</v>
      </c>
      <c r="G73" s="48"/>
    </row>
    <row r="74" spans="2:8" ht="13.5" customHeight="1" thickBot="1">
      <c r="B74" s="37" t="str">
        <f>点検対象設備一覧表!$E$6</f>
        <v>□□棟</v>
      </c>
      <c r="E74" s="38"/>
      <c r="F74" s="63" t="s">
        <v>341</v>
      </c>
      <c r="G74" s="48"/>
    </row>
    <row r="75" spans="2:8" ht="13.5" customHeight="1">
      <c r="B75" s="551" t="s">
        <v>342</v>
      </c>
      <c r="C75" s="552"/>
      <c r="D75" s="552"/>
      <c r="E75" s="552"/>
      <c r="F75" s="565" t="s">
        <v>441</v>
      </c>
      <c r="G75" s="552"/>
      <c r="H75" s="566" t="s">
        <v>399</v>
      </c>
    </row>
    <row r="76" spans="2:8" ht="13.5" customHeight="1" thickBot="1">
      <c r="B76" s="49" t="s">
        <v>362</v>
      </c>
      <c r="C76" s="50" t="s">
        <v>344</v>
      </c>
      <c r="D76" s="50" t="s">
        <v>205</v>
      </c>
      <c r="E76" s="50" t="s">
        <v>398</v>
      </c>
      <c r="F76" s="50" t="s">
        <v>266</v>
      </c>
      <c r="G76" s="50" t="s">
        <v>267</v>
      </c>
      <c r="H76" s="567"/>
    </row>
    <row r="77" spans="2:8" ht="13.5" customHeight="1">
      <c r="B77" s="64" t="s">
        <v>378</v>
      </c>
      <c r="C77" s="52" t="s">
        <v>401</v>
      </c>
      <c r="D77" s="266"/>
      <c r="E77" s="423" t="s">
        <v>251</v>
      </c>
      <c r="F77" s="433"/>
      <c r="G77" s="434"/>
      <c r="H77" s="55"/>
    </row>
    <row r="78" spans="2:8" ht="13.5" customHeight="1">
      <c r="B78" s="56"/>
      <c r="C78" s="52" t="s">
        <v>410</v>
      </c>
      <c r="D78" s="205"/>
      <c r="E78" s="226" t="s">
        <v>252</v>
      </c>
      <c r="F78" s="231"/>
      <c r="G78" s="315"/>
      <c r="H78" s="58"/>
    </row>
    <row r="79" spans="2:8" ht="13.5" customHeight="1">
      <c r="B79" s="56"/>
      <c r="C79" s="52" t="s">
        <v>402</v>
      </c>
      <c r="D79" s="205"/>
      <c r="E79" s="226" t="s">
        <v>251</v>
      </c>
      <c r="F79" s="231"/>
      <c r="G79" s="315"/>
      <c r="H79" s="58"/>
    </row>
    <row r="80" spans="2:8" ht="13.5" customHeight="1">
      <c r="B80" s="56"/>
      <c r="C80" s="52" t="s">
        <v>403</v>
      </c>
      <c r="D80" s="205"/>
      <c r="E80" s="226" t="s">
        <v>253</v>
      </c>
      <c r="F80" s="231"/>
      <c r="G80" s="315"/>
      <c r="H80" s="58"/>
    </row>
    <row r="81" spans="2:9" ht="13.5" customHeight="1">
      <c r="B81" s="56"/>
      <c r="C81" s="52" t="s">
        <v>411</v>
      </c>
      <c r="D81" s="205"/>
      <c r="E81" s="226" t="s">
        <v>254</v>
      </c>
      <c r="F81" s="231"/>
      <c r="G81" s="315"/>
      <c r="H81" s="58"/>
    </row>
    <row r="82" spans="2:9" ht="13.5" customHeight="1">
      <c r="B82" s="56"/>
      <c r="C82" s="52" t="s">
        <v>405</v>
      </c>
      <c r="D82" s="205"/>
      <c r="E82" s="226" t="s">
        <v>251</v>
      </c>
      <c r="F82" s="231"/>
      <c r="G82" s="315"/>
      <c r="H82" s="58"/>
    </row>
    <row r="83" spans="2:9" ht="13.5" customHeight="1">
      <c r="B83" s="56"/>
      <c r="C83" s="52" t="s">
        <v>412</v>
      </c>
      <c r="D83" s="205"/>
      <c r="E83" s="226" t="s">
        <v>252</v>
      </c>
      <c r="F83" s="231"/>
      <c r="G83" s="315"/>
      <c r="H83" s="58"/>
    </row>
    <row r="84" spans="2:9" ht="13.5" customHeight="1">
      <c r="B84" s="56"/>
      <c r="C84" s="52" t="s">
        <v>406</v>
      </c>
      <c r="D84" s="205"/>
      <c r="E84" s="226" t="s">
        <v>251</v>
      </c>
      <c r="F84" s="231"/>
      <c r="G84" s="315"/>
      <c r="H84" s="58"/>
    </row>
    <row r="85" spans="2:9" ht="13.5" customHeight="1">
      <c r="B85" s="56"/>
      <c r="C85" s="52" t="s">
        <v>407</v>
      </c>
      <c r="D85" s="205"/>
      <c r="E85" s="226" t="s">
        <v>251</v>
      </c>
      <c r="F85" s="231"/>
      <c r="G85" s="315"/>
      <c r="H85" s="58"/>
    </row>
    <row r="86" spans="2:9" ht="13.5" customHeight="1">
      <c r="B86" s="56"/>
      <c r="C86" s="52" t="s">
        <v>413</v>
      </c>
      <c r="D86" s="205"/>
      <c r="E86" s="226" t="s">
        <v>365</v>
      </c>
      <c r="F86" s="315"/>
      <c r="G86" s="205"/>
      <c r="H86" s="58"/>
    </row>
    <row r="87" spans="2:9" ht="13.5" customHeight="1">
      <c r="B87" s="56"/>
      <c r="C87" s="52" t="s">
        <v>408</v>
      </c>
      <c r="D87" s="205"/>
      <c r="E87" s="226" t="s">
        <v>251</v>
      </c>
      <c r="F87" s="315"/>
      <c r="G87" s="231"/>
      <c r="H87" s="58"/>
      <c r="I87" s="236" t="s">
        <v>85</v>
      </c>
    </row>
    <row r="88" spans="2:9" ht="13.5" customHeight="1">
      <c r="B88" s="56"/>
      <c r="C88" s="57"/>
      <c r="D88" s="52"/>
      <c r="E88" s="54"/>
      <c r="F88" s="303"/>
      <c r="G88" s="52"/>
      <c r="H88" s="58"/>
    </row>
    <row r="89" spans="2:9" ht="13.5" customHeight="1">
      <c r="B89" s="56"/>
      <c r="C89" s="57"/>
      <c r="D89" s="52"/>
      <c r="E89" s="54"/>
      <c r="F89" s="303"/>
      <c r="G89" s="52"/>
      <c r="H89" s="58"/>
    </row>
    <row r="90" spans="2:9" ht="13.5" customHeight="1">
      <c r="B90" s="56"/>
      <c r="C90" s="57"/>
      <c r="D90" s="52"/>
      <c r="E90" s="54"/>
      <c r="F90" s="303"/>
      <c r="G90" s="52"/>
      <c r="H90" s="58"/>
    </row>
    <row r="91" spans="2:9" ht="13.5" customHeight="1">
      <c r="B91" s="56"/>
      <c r="C91" s="57"/>
      <c r="D91" s="52"/>
      <c r="E91" s="54"/>
      <c r="F91" s="303"/>
      <c r="G91" s="52"/>
      <c r="H91" s="58"/>
    </row>
    <row r="92" spans="2:9" ht="13.5" customHeight="1">
      <c r="B92" s="56"/>
      <c r="C92" s="57"/>
      <c r="D92" s="52"/>
      <c r="E92" s="54"/>
      <c r="F92" s="303"/>
      <c r="G92" s="52"/>
      <c r="H92" s="58"/>
    </row>
    <row r="93" spans="2:9" ht="13.5" customHeight="1">
      <c r="B93" s="56"/>
      <c r="C93" s="57"/>
      <c r="D93" s="52"/>
      <c r="E93" s="54"/>
      <c r="F93" s="303"/>
      <c r="G93" s="52"/>
      <c r="H93" s="58"/>
    </row>
    <row r="94" spans="2:9" ht="13.5" customHeight="1">
      <c r="B94" s="56"/>
      <c r="C94" s="57"/>
      <c r="D94" s="52"/>
      <c r="E94" s="54"/>
      <c r="F94" s="303"/>
      <c r="G94" s="52"/>
      <c r="H94" s="58"/>
    </row>
    <row r="95" spans="2:9" ht="13.5" customHeight="1">
      <c r="B95" s="56"/>
      <c r="C95" s="57"/>
      <c r="D95" s="52"/>
      <c r="E95" s="54"/>
      <c r="F95" s="303"/>
      <c r="G95" s="52"/>
      <c r="H95" s="58"/>
    </row>
    <row r="96" spans="2:9" ht="13.5" customHeight="1">
      <c r="B96" s="56"/>
      <c r="C96" s="57"/>
      <c r="D96" s="52"/>
      <c r="E96" s="54"/>
      <c r="F96" s="303"/>
      <c r="G96" s="52"/>
      <c r="H96" s="58"/>
    </row>
    <row r="97" spans="2:8" ht="13.5" customHeight="1">
      <c r="B97" s="56"/>
      <c r="C97" s="57"/>
      <c r="D97" s="52"/>
      <c r="E97" s="54"/>
      <c r="F97" s="303"/>
      <c r="G97" s="52"/>
      <c r="H97" s="58"/>
    </row>
    <row r="98" spans="2:8" ht="13.5" customHeight="1">
      <c r="B98" s="56"/>
      <c r="C98" s="57"/>
      <c r="D98" s="52"/>
      <c r="E98" s="54"/>
      <c r="F98" s="303"/>
      <c r="G98" s="52"/>
      <c r="H98" s="58"/>
    </row>
    <row r="99" spans="2:8" ht="13.5" customHeight="1">
      <c r="B99" s="56"/>
      <c r="C99" s="57"/>
      <c r="D99" s="52"/>
      <c r="E99" s="54"/>
      <c r="F99" s="303"/>
      <c r="G99" s="52"/>
      <c r="H99" s="58"/>
    </row>
    <row r="100" spans="2:8" ht="13.5" customHeight="1">
      <c r="B100" s="56"/>
      <c r="C100" s="57"/>
      <c r="D100" s="52"/>
      <c r="E100" s="54"/>
      <c r="F100" s="303"/>
      <c r="G100" s="52"/>
      <c r="H100" s="58"/>
    </row>
    <row r="101" spans="2:8" ht="13.5" customHeight="1">
      <c r="B101" s="56"/>
      <c r="C101" s="57"/>
      <c r="D101" s="52"/>
      <c r="E101" s="54"/>
      <c r="F101" s="303"/>
      <c r="G101" s="52"/>
      <c r="H101" s="58"/>
    </row>
    <row r="102" spans="2:8" ht="13.5" customHeight="1">
      <c r="B102" s="56"/>
      <c r="C102" s="57"/>
      <c r="D102" s="52"/>
      <c r="E102" s="54"/>
      <c r="F102" s="303"/>
      <c r="G102" s="52"/>
      <c r="H102" s="58"/>
    </row>
    <row r="103" spans="2:8" ht="13.5" customHeight="1">
      <c r="B103" s="56"/>
      <c r="C103" s="57"/>
      <c r="D103" s="52"/>
      <c r="E103" s="54"/>
      <c r="F103" s="303"/>
      <c r="G103" s="52"/>
      <c r="H103" s="58"/>
    </row>
    <row r="104" spans="2:8" ht="13.5" customHeight="1" thickBot="1">
      <c r="B104" s="59"/>
      <c r="C104" s="60"/>
      <c r="D104" s="61"/>
      <c r="E104" s="50"/>
      <c r="F104" s="311"/>
      <c r="G104" s="61"/>
      <c r="H104" s="62"/>
    </row>
    <row r="107" spans="2:8" ht="13.5" customHeight="1">
      <c r="B107" s="37" t="s">
        <v>100</v>
      </c>
      <c r="C107" s="37" t="s">
        <v>378</v>
      </c>
      <c r="E107" s="38"/>
      <c r="F107" s="38"/>
      <c r="G107" s="38"/>
    </row>
    <row r="108" spans="2:8" ht="13.5" customHeight="1">
      <c r="E108" s="38"/>
      <c r="F108" s="63" t="s">
        <v>340</v>
      </c>
      <c r="G108" s="48"/>
    </row>
    <row r="109" spans="2:8" ht="13.5" customHeight="1" thickBot="1">
      <c r="B109" s="37" t="str">
        <f>点検対象設備一覧表!$F$6</f>
        <v>××棟</v>
      </c>
      <c r="E109" s="38"/>
      <c r="F109" s="63" t="s">
        <v>341</v>
      </c>
      <c r="G109" s="48"/>
    </row>
    <row r="110" spans="2:8" ht="13.5" customHeight="1">
      <c r="B110" s="551" t="s">
        <v>342</v>
      </c>
      <c r="C110" s="552"/>
      <c r="D110" s="552"/>
      <c r="E110" s="552"/>
      <c r="F110" s="565" t="s">
        <v>441</v>
      </c>
      <c r="G110" s="552"/>
      <c r="H110" s="566" t="s">
        <v>399</v>
      </c>
    </row>
    <row r="111" spans="2:8" ht="13.5" customHeight="1" thickBot="1">
      <c r="B111" s="49" t="s">
        <v>362</v>
      </c>
      <c r="C111" s="50" t="s">
        <v>344</v>
      </c>
      <c r="D111" s="50" t="s">
        <v>205</v>
      </c>
      <c r="E111" s="50" t="s">
        <v>398</v>
      </c>
      <c r="F111" s="50" t="s">
        <v>266</v>
      </c>
      <c r="G111" s="50" t="s">
        <v>267</v>
      </c>
      <c r="H111" s="567"/>
    </row>
    <row r="112" spans="2:8" ht="13.5" customHeight="1">
      <c r="B112" s="64" t="s">
        <v>378</v>
      </c>
      <c r="C112" s="52" t="s">
        <v>401</v>
      </c>
      <c r="D112" s="266"/>
      <c r="E112" s="423" t="s">
        <v>251</v>
      </c>
      <c r="F112" s="433"/>
      <c r="G112" s="434"/>
      <c r="H112" s="55"/>
    </row>
    <row r="113" spans="2:9" ht="13.5" customHeight="1">
      <c r="B113" s="56"/>
      <c r="C113" s="52" t="s">
        <v>410</v>
      </c>
      <c r="D113" s="205"/>
      <c r="E113" s="226" t="s">
        <v>252</v>
      </c>
      <c r="F113" s="231"/>
      <c r="G113" s="315"/>
      <c r="H113" s="58"/>
    </row>
    <row r="114" spans="2:9" ht="13.5" customHeight="1">
      <c r="B114" s="56"/>
      <c r="C114" s="52" t="s">
        <v>402</v>
      </c>
      <c r="D114" s="205"/>
      <c r="E114" s="226" t="s">
        <v>251</v>
      </c>
      <c r="F114" s="231"/>
      <c r="G114" s="315"/>
      <c r="H114" s="58"/>
    </row>
    <row r="115" spans="2:9" ht="13.5" customHeight="1">
      <c r="B115" s="56"/>
      <c r="C115" s="52" t="s">
        <v>403</v>
      </c>
      <c r="D115" s="205"/>
      <c r="E115" s="226" t="s">
        <v>253</v>
      </c>
      <c r="F115" s="231"/>
      <c r="G115" s="315"/>
      <c r="H115" s="58"/>
    </row>
    <row r="116" spans="2:9" ht="13.5" customHeight="1">
      <c r="B116" s="56"/>
      <c r="C116" s="52" t="s">
        <v>411</v>
      </c>
      <c r="D116" s="205"/>
      <c r="E116" s="226" t="s">
        <v>254</v>
      </c>
      <c r="F116" s="231"/>
      <c r="G116" s="315"/>
      <c r="H116" s="58"/>
    </row>
    <row r="117" spans="2:9" ht="13.5" customHeight="1">
      <c r="B117" s="56"/>
      <c r="C117" s="52" t="s">
        <v>405</v>
      </c>
      <c r="D117" s="205"/>
      <c r="E117" s="226" t="s">
        <v>251</v>
      </c>
      <c r="F117" s="231"/>
      <c r="G117" s="315"/>
      <c r="H117" s="58"/>
    </row>
    <row r="118" spans="2:9" ht="13.5" customHeight="1">
      <c r="B118" s="56"/>
      <c r="C118" s="52" t="s">
        <v>412</v>
      </c>
      <c r="D118" s="205"/>
      <c r="E118" s="226" t="s">
        <v>252</v>
      </c>
      <c r="F118" s="231"/>
      <c r="G118" s="315"/>
      <c r="H118" s="58"/>
    </row>
    <row r="119" spans="2:9" ht="13.5" customHeight="1">
      <c r="B119" s="56"/>
      <c r="C119" s="52" t="s">
        <v>406</v>
      </c>
      <c r="D119" s="205"/>
      <c r="E119" s="226" t="s">
        <v>251</v>
      </c>
      <c r="F119" s="231"/>
      <c r="G119" s="315"/>
      <c r="H119" s="58"/>
    </row>
    <row r="120" spans="2:9" ht="13.5" customHeight="1">
      <c r="B120" s="56"/>
      <c r="C120" s="52" t="s">
        <v>407</v>
      </c>
      <c r="D120" s="205"/>
      <c r="E120" s="226" t="s">
        <v>251</v>
      </c>
      <c r="F120" s="231"/>
      <c r="G120" s="315"/>
      <c r="H120" s="58"/>
    </row>
    <row r="121" spans="2:9" ht="13.5" customHeight="1">
      <c r="B121" s="56"/>
      <c r="C121" s="52" t="s">
        <v>413</v>
      </c>
      <c r="D121" s="205"/>
      <c r="E121" s="226" t="s">
        <v>365</v>
      </c>
      <c r="F121" s="315"/>
      <c r="G121" s="205"/>
      <c r="H121" s="58"/>
    </row>
    <row r="122" spans="2:9" ht="13.5" customHeight="1">
      <c r="B122" s="56"/>
      <c r="C122" s="52" t="s">
        <v>408</v>
      </c>
      <c r="D122" s="205"/>
      <c r="E122" s="226" t="s">
        <v>251</v>
      </c>
      <c r="F122" s="315"/>
      <c r="G122" s="231"/>
      <c r="H122" s="58"/>
      <c r="I122" s="236" t="s">
        <v>85</v>
      </c>
    </row>
    <row r="123" spans="2:9" ht="13.5" customHeight="1">
      <c r="B123" s="56"/>
      <c r="C123" s="57"/>
      <c r="D123" s="52"/>
      <c r="E123" s="54"/>
      <c r="F123" s="303"/>
      <c r="G123" s="52"/>
      <c r="H123" s="58"/>
    </row>
    <row r="124" spans="2:9" ht="13.5" customHeight="1">
      <c r="B124" s="56"/>
      <c r="C124" s="57"/>
      <c r="D124" s="52"/>
      <c r="E124" s="54"/>
      <c r="F124" s="303"/>
      <c r="G124" s="52"/>
      <c r="H124" s="58"/>
    </row>
    <row r="125" spans="2:9" ht="13.5" customHeight="1">
      <c r="B125" s="56"/>
      <c r="C125" s="57"/>
      <c r="D125" s="52"/>
      <c r="E125" s="54"/>
      <c r="F125" s="303"/>
      <c r="G125" s="52"/>
      <c r="H125" s="58"/>
    </row>
    <row r="126" spans="2:9" ht="13.5" customHeight="1">
      <c r="B126" s="56"/>
      <c r="C126" s="57"/>
      <c r="D126" s="52"/>
      <c r="E126" s="54"/>
      <c r="F126" s="303"/>
      <c r="G126" s="52"/>
      <c r="H126" s="58"/>
    </row>
    <row r="127" spans="2:9" ht="13.5" customHeight="1">
      <c r="B127" s="56"/>
      <c r="C127" s="57"/>
      <c r="D127" s="52"/>
      <c r="E127" s="54"/>
      <c r="F127" s="303"/>
      <c r="G127" s="52"/>
      <c r="H127" s="58"/>
    </row>
    <row r="128" spans="2:9" ht="13.5" customHeight="1">
      <c r="B128" s="56"/>
      <c r="C128" s="57"/>
      <c r="D128" s="52"/>
      <c r="E128" s="54"/>
      <c r="F128" s="303"/>
      <c r="G128" s="52"/>
      <c r="H128" s="58"/>
    </row>
    <row r="129" spans="2:8" ht="13.5" customHeight="1">
      <c r="B129" s="56"/>
      <c r="C129" s="57"/>
      <c r="D129" s="52"/>
      <c r="E129" s="54"/>
      <c r="F129" s="303"/>
      <c r="G129" s="52"/>
      <c r="H129" s="58"/>
    </row>
    <row r="130" spans="2:8" ht="13.5" customHeight="1">
      <c r="B130" s="56"/>
      <c r="C130" s="57"/>
      <c r="D130" s="52"/>
      <c r="E130" s="54"/>
      <c r="F130" s="303"/>
      <c r="G130" s="52"/>
      <c r="H130" s="58"/>
    </row>
    <row r="131" spans="2:8" ht="13.5" customHeight="1">
      <c r="B131" s="56"/>
      <c r="C131" s="57"/>
      <c r="D131" s="52"/>
      <c r="E131" s="54"/>
      <c r="F131" s="303"/>
      <c r="G131" s="52"/>
      <c r="H131" s="58"/>
    </row>
    <row r="132" spans="2:8" ht="13.5" customHeight="1">
      <c r="B132" s="56"/>
      <c r="C132" s="57"/>
      <c r="D132" s="52"/>
      <c r="E132" s="54"/>
      <c r="F132" s="303"/>
      <c r="G132" s="52"/>
      <c r="H132" s="58"/>
    </row>
    <row r="133" spans="2:8" ht="13.5" customHeight="1">
      <c r="B133" s="56"/>
      <c r="C133" s="57"/>
      <c r="D133" s="52"/>
      <c r="E133" s="54"/>
      <c r="F133" s="303"/>
      <c r="G133" s="52"/>
      <c r="H133" s="58"/>
    </row>
    <row r="134" spans="2:8" ht="13.5" customHeight="1">
      <c r="B134" s="56"/>
      <c r="C134" s="57"/>
      <c r="D134" s="52"/>
      <c r="E134" s="54"/>
      <c r="F134" s="303"/>
      <c r="G134" s="52"/>
      <c r="H134" s="58"/>
    </row>
    <row r="135" spans="2:8" ht="13.5" customHeight="1">
      <c r="B135" s="56"/>
      <c r="C135" s="57"/>
      <c r="D135" s="52"/>
      <c r="E135" s="54"/>
      <c r="F135" s="303"/>
      <c r="G135" s="52"/>
      <c r="H135" s="58"/>
    </row>
    <row r="136" spans="2:8" ht="13.5" customHeight="1">
      <c r="B136" s="56"/>
      <c r="C136" s="57"/>
      <c r="D136" s="52"/>
      <c r="E136" s="54"/>
      <c r="F136" s="303"/>
      <c r="G136" s="52"/>
      <c r="H136" s="58"/>
    </row>
    <row r="137" spans="2:8" ht="13.5" customHeight="1">
      <c r="B137" s="56"/>
      <c r="C137" s="57"/>
      <c r="D137" s="52"/>
      <c r="E137" s="54"/>
      <c r="F137" s="303"/>
      <c r="G137" s="52"/>
      <c r="H137" s="58"/>
    </row>
    <row r="138" spans="2:8" ht="13.5" customHeight="1">
      <c r="B138" s="56"/>
      <c r="C138" s="57"/>
      <c r="D138" s="52"/>
      <c r="E138" s="54"/>
      <c r="F138" s="303"/>
      <c r="G138" s="52"/>
      <c r="H138" s="58"/>
    </row>
    <row r="139" spans="2:8" ht="13.5" customHeight="1" thickBot="1">
      <c r="B139" s="59"/>
      <c r="C139" s="60"/>
      <c r="D139" s="61"/>
      <c r="E139" s="50"/>
      <c r="F139" s="311"/>
      <c r="G139" s="61"/>
      <c r="H139" s="62"/>
    </row>
    <row r="142" spans="2:8" ht="13.5" customHeight="1">
      <c r="B142" s="37" t="s">
        <v>100</v>
      </c>
      <c r="C142" s="37" t="s">
        <v>378</v>
      </c>
      <c r="E142" s="38"/>
      <c r="F142" s="38"/>
      <c r="G142" s="38"/>
    </row>
    <row r="143" spans="2:8" ht="13.5" customHeight="1">
      <c r="E143" s="38"/>
      <c r="F143" s="63" t="s">
        <v>340</v>
      </c>
      <c r="G143" s="48"/>
    </row>
    <row r="144" spans="2:8" ht="13.5" customHeight="1" thickBot="1">
      <c r="B144" s="37" t="str">
        <f>点検対象設備一覧表!$G$6</f>
        <v>――棟</v>
      </c>
      <c r="E144" s="38"/>
      <c r="F144" s="63" t="s">
        <v>341</v>
      </c>
      <c r="G144" s="48"/>
    </row>
    <row r="145" spans="2:9" ht="13.5" customHeight="1">
      <c r="B145" s="551" t="s">
        <v>342</v>
      </c>
      <c r="C145" s="552"/>
      <c r="D145" s="552"/>
      <c r="E145" s="552"/>
      <c r="F145" s="565" t="s">
        <v>441</v>
      </c>
      <c r="G145" s="552"/>
      <c r="H145" s="566" t="s">
        <v>399</v>
      </c>
    </row>
    <row r="146" spans="2:9" ht="13.5" customHeight="1" thickBot="1">
      <c r="B146" s="49" t="s">
        <v>362</v>
      </c>
      <c r="C146" s="50" t="s">
        <v>344</v>
      </c>
      <c r="D146" s="50" t="s">
        <v>205</v>
      </c>
      <c r="E146" s="50" t="s">
        <v>398</v>
      </c>
      <c r="F146" s="50" t="s">
        <v>266</v>
      </c>
      <c r="G146" s="50" t="s">
        <v>267</v>
      </c>
      <c r="H146" s="567"/>
    </row>
    <row r="147" spans="2:9" ht="13.5" customHeight="1">
      <c r="B147" s="64" t="s">
        <v>378</v>
      </c>
      <c r="C147" s="52" t="s">
        <v>401</v>
      </c>
      <c r="D147" s="266"/>
      <c r="E147" s="423" t="s">
        <v>251</v>
      </c>
      <c r="F147" s="433"/>
      <c r="G147" s="434"/>
      <c r="H147" s="55"/>
    </row>
    <row r="148" spans="2:9" ht="13.5" customHeight="1">
      <c r="B148" s="56"/>
      <c r="C148" s="52" t="s">
        <v>410</v>
      </c>
      <c r="D148" s="205"/>
      <c r="E148" s="226" t="s">
        <v>252</v>
      </c>
      <c r="F148" s="231"/>
      <c r="G148" s="315"/>
      <c r="H148" s="58"/>
    </row>
    <row r="149" spans="2:9" ht="13.5" customHeight="1">
      <c r="B149" s="56"/>
      <c r="C149" s="52" t="s">
        <v>402</v>
      </c>
      <c r="D149" s="205"/>
      <c r="E149" s="226" t="s">
        <v>251</v>
      </c>
      <c r="F149" s="231"/>
      <c r="G149" s="315"/>
      <c r="H149" s="58"/>
    </row>
    <row r="150" spans="2:9" ht="13.5" customHeight="1">
      <c r="B150" s="56"/>
      <c r="C150" s="52" t="s">
        <v>403</v>
      </c>
      <c r="D150" s="205"/>
      <c r="E150" s="226" t="s">
        <v>253</v>
      </c>
      <c r="F150" s="231"/>
      <c r="G150" s="315"/>
      <c r="H150" s="58"/>
    </row>
    <row r="151" spans="2:9" ht="13.5" customHeight="1">
      <c r="B151" s="56"/>
      <c r="C151" s="52" t="s">
        <v>411</v>
      </c>
      <c r="D151" s="205"/>
      <c r="E151" s="226" t="s">
        <v>254</v>
      </c>
      <c r="F151" s="231"/>
      <c r="G151" s="315"/>
      <c r="H151" s="58"/>
    </row>
    <row r="152" spans="2:9" ht="13.5" customHeight="1">
      <c r="B152" s="56"/>
      <c r="C152" s="52" t="s">
        <v>405</v>
      </c>
      <c r="D152" s="205"/>
      <c r="E152" s="226" t="s">
        <v>251</v>
      </c>
      <c r="F152" s="231"/>
      <c r="G152" s="315"/>
      <c r="H152" s="58"/>
    </row>
    <row r="153" spans="2:9" ht="13.5" customHeight="1">
      <c r="B153" s="56"/>
      <c r="C153" s="52" t="s">
        <v>412</v>
      </c>
      <c r="D153" s="205"/>
      <c r="E153" s="226" t="s">
        <v>252</v>
      </c>
      <c r="F153" s="231"/>
      <c r="G153" s="315"/>
      <c r="H153" s="58"/>
    </row>
    <row r="154" spans="2:9" ht="13.5" customHeight="1">
      <c r="B154" s="56"/>
      <c r="C154" s="52" t="s">
        <v>406</v>
      </c>
      <c r="D154" s="205"/>
      <c r="E154" s="226" t="s">
        <v>251</v>
      </c>
      <c r="F154" s="231"/>
      <c r="G154" s="315"/>
      <c r="H154" s="58"/>
    </row>
    <row r="155" spans="2:9" ht="13.5" customHeight="1">
      <c r="B155" s="56"/>
      <c r="C155" s="52" t="s">
        <v>407</v>
      </c>
      <c r="D155" s="205"/>
      <c r="E155" s="226" t="s">
        <v>251</v>
      </c>
      <c r="F155" s="231"/>
      <c r="G155" s="315"/>
      <c r="H155" s="58"/>
    </row>
    <row r="156" spans="2:9" ht="13.5" customHeight="1">
      <c r="B156" s="56"/>
      <c r="C156" s="52" t="s">
        <v>413</v>
      </c>
      <c r="D156" s="205"/>
      <c r="E156" s="226" t="s">
        <v>365</v>
      </c>
      <c r="F156" s="315"/>
      <c r="G156" s="205"/>
      <c r="H156" s="58"/>
    </row>
    <row r="157" spans="2:9" ht="13.5" customHeight="1">
      <c r="B157" s="56"/>
      <c r="C157" s="52" t="s">
        <v>408</v>
      </c>
      <c r="D157" s="205"/>
      <c r="E157" s="226" t="s">
        <v>251</v>
      </c>
      <c r="F157" s="315"/>
      <c r="G157" s="231"/>
      <c r="H157" s="58"/>
      <c r="I157" s="236" t="s">
        <v>85</v>
      </c>
    </row>
    <row r="158" spans="2:9" ht="13.5" customHeight="1">
      <c r="B158" s="56"/>
      <c r="C158" s="57"/>
      <c r="D158" s="52"/>
      <c r="E158" s="54"/>
      <c r="F158" s="303"/>
      <c r="G158" s="52"/>
      <c r="H158" s="58"/>
    </row>
    <row r="159" spans="2:9" ht="13.5" customHeight="1">
      <c r="B159" s="56"/>
      <c r="C159" s="57"/>
      <c r="D159" s="52"/>
      <c r="E159" s="54"/>
      <c r="F159" s="303"/>
      <c r="G159" s="52"/>
      <c r="H159" s="58"/>
    </row>
    <row r="160" spans="2:9" ht="13.5" customHeight="1">
      <c r="B160" s="56"/>
      <c r="C160" s="57"/>
      <c r="D160" s="52"/>
      <c r="E160" s="54"/>
      <c r="F160" s="303"/>
      <c r="G160" s="52"/>
      <c r="H160" s="58"/>
    </row>
    <row r="161" spans="2:8" ht="13.5" customHeight="1">
      <c r="B161" s="56"/>
      <c r="C161" s="57"/>
      <c r="D161" s="52"/>
      <c r="E161" s="54"/>
      <c r="F161" s="303"/>
      <c r="G161" s="52"/>
      <c r="H161" s="58"/>
    </row>
    <row r="162" spans="2:8" ht="13.5" customHeight="1">
      <c r="B162" s="56"/>
      <c r="C162" s="57"/>
      <c r="D162" s="52"/>
      <c r="E162" s="54"/>
      <c r="F162" s="303"/>
      <c r="G162" s="52"/>
      <c r="H162" s="58"/>
    </row>
    <row r="163" spans="2:8" ht="13.5" customHeight="1">
      <c r="B163" s="56"/>
      <c r="C163" s="57"/>
      <c r="D163" s="52"/>
      <c r="E163" s="54"/>
      <c r="F163" s="303"/>
      <c r="G163" s="52"/>
      <c r="H163" s="58"/>
    </row>
    <row r="164" spans="2:8" ht="13.5" customHeight="1">
      <c r="B164" s="56"/>
      <c r="C164" s="57"/>
      <c r="D164" s="52"/>
      <c r="E164" s="54"/>
      <c r="F164" s="303"/>
      <c r="G164" s="52"/>
      <c r="H164" s="58"/>
    </row>
    <row r="165" spans="2:8" ht="13.5" customHeight="1">
      <c r="B165" s="56"/>
      <c r="C165" s="57"/>
      <c r="D165" s="52"/>
      <c r="E165" s="54"/>
      <c r="F165" s="303"/>
      <c r="G165" s="52"/>
      <c r="H165" s="58"/>
    </row>
    <row r="166" spans="2:8" ht="13.5" customHeight="1">
      <c r="B166" s="56"/>
      <c r="C166" s="57"/>
      <c r="D166" s="52"/>
      <c r="E166" s="54"/>
      <c r="F166" s="303"/>
      <c r="G166" s="52"/>
      <c r="H166" s="58"/>
    </row>
    <row r="167" spans="2:8" ht="13.5" customHeight="1">
      <c r="B167" s="56"/>
      <c r="C167" s="57"/>
      <c r="D167" s="52"/>
      <c r="E167" s="54"/>
      <c r="F167" s="303"/>
      <c r="G167" s="52"/>
      <c r="H167" s="58"/>
    </row>
    <row r="168" spans="2:8" ht="13.5" customHeight="1">
      <c r="B168" s="56"/>
      <c r="C168" s="57"/>
      <c r="D168" s="52"/>
      <c r="E168" s="54"/>
      <c r="F168" s="303"/>
      <c r="G168" s="52"/>
      <c r="H168" s="58"/>
    </row>
    <row r="169" spans="2:8" ht="13.5" customHeight="1">
      <c r="B169" s="56"/>
      <c r="C169" s="57"/>
      <c r="D169" s="52"/>
      <c r="E169" s="54"/>
      <c r="F169" s="303"/>
      <c r="G169" s="52"/>
      <c r="H169" s="58"/>
    </row>
    <row r="170" spans="2:8" ht="13.5" customHeight="1">
      <c r="B170" s="56"/>
      <c r="C170" s="57"/>
      <c r="D170" s="52"/>
      <c r="E170" s="54"/>
      <c r="F170" s="303"/>
      <c r="G170" s="52"/>
      <c r="H170" s="58"/>
    </row>
    <row r="171" spans="2:8" ht="13.5" customHeight="1">
      <c r="B171" s="56"/>
      <c r="C171" s="57"/>
      <c r="D171" s="52"/>
      <c r="E171" s="54"/>
      <c r="F171" s="303"/>
      <c r="G171" s="52"/>
      <c r="H171" s="58"/>
    </row>
    <row r="172" spans="2:8" ht="13.5" customHeight="1">
      <c r="B172" s="56"/>
      <c r="C172" s="57"/>
      <c r="D172" s="52"/>
      <c r="E172" s="54"/>
      <c r="F172" s="303"/>
      <c r="G172" s="52"/>
      <c r="H172" s="58"/>
    </row>
    <row r="173" spans="2:8" ht="13.5" customHeight="1">
      <c r="B173" s="56"/>
      <c r="C173" s="57"/>
      <c r="D173" s="52"/>
      <c r="E173" s="54"/>
      <c r="F173" s="303"/>
      <c r="G173" s="52"/>
      <c r="H173" s="58"/>
    </row>
    <row r="174" spans="2:8" ht="13.5" customHeight="1" thickBot="1">
      <c r="B174" s="59"/>
      <c r="C174" s="60"/>
      <c r="D174" s="61"/>
      <c r="E174" s="50"/>
      <c r="F174" s="311"/>
      <c r="G174" s="61"/>
      <c r="H174" s="62"/>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ax="16383" man="1"/>
    <brk id="70" min="1" max="7" man="1"/>
    <brk id="105" min="1" max="7" man="1"/>
    <brk id="140" min="1"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L174"/>
  <sheetViews>
    <sheetView view="pageBreakPreview" zoomScaleNormal="115" zoomScaleSheetLayoutView="100" workbookViewId="0"/>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10" width="9" style="37"/>
    <col min="11" max="11" width="12.453125" style="145" customWidth="1"/>
    <col min="12" max="12" width="24" style="145" customWidth="1"/>
    <col min="13" max="16384" width="9" style="37"/>
  </cols>
  <sheetData>
    <row r="2" spans="2:12" ht="13.5" customHeight="1">
      <c r="B2" s="37" t="s">
        <v>100</v>
      </c>
      <c r="C2" s="37" t="s">
        <v>379</v>
      </c>
      <c r="F2" s="38"/>
      <c r="G2" s="38"/>
    </row>
    <row r="3" spans="2:12" ht="13.5" customHeight="1">
      <c r="F3" s="63" t="s">
        <v>340</v>
      </c>
      <c r="G3" s="48"/>
    </row>
    <row r="4" spans="2:12" ht="13.5" customHeight="1" thickBot="1">
      <c r="B4" s="37" t="str">
        <f>点検対象設備一覧表!$C$6</f>
        <v>○○棟</v>
      </c>
      <c r="F4" s="63" t="s">
        <v>341</v>
      </c>
      <c r="G4" s="48"/>
    </row>
    <row r="5" spans="2:12" ht="13.5" customHeight="1">
      <c r="B5" s="551" t="s">
        <v>342</v>
      </c>
      <c r="C5" s="552"/>
      <c r="D5" s="552"/>
      <c r="E5" s="552"/>
      <c r="F5" s="565" t="s">
        <v>441</v>
      </c>
      <c r="G5" s="552"/>
      <c r="H5" s="566" t="s">
        <v>399</v>
      </c>
    </row>
    <row r="6" spans="2:12" ht="13.5" customHeight="1" thickBot="1">
      <c r="B6" s="49" t="s">
        <v>362</v>
      </c>
      <c r="C6" s="50" t="s">
        <v>344</v>
      </c>
      <c r="D6" s="50" t="s">
        <v>205</v>
      </c>
      <c r="E6" s="50" t="s">
        <v>398</v>
      </c>
      <c r="F6" s="50" t="s">
        <v>266</v>
      </c>
      <c r="G6" s="50" t="s">
        <v>267</v>
      </c>
      <c r="H6" s="567"/>
      <c r="K6" s="91" t="s">
        <v>401</v>
      </c>
      <c r="L6" s="143"/>
    </row>
    <row r="7" spans="2:12" ht="13.5" customHeight="1">
      <c r="B7" s="51" t="s">
        <v>379</v>
      </c>
      <c r="C7" s="52" t="s">
        <v>401</v>
      </c>
      <c r="D7" s="53"/>
      <c r="E7" s="54" t="s">
        <v>251</v>
      </c>
      <c r="F7" s="290"/>
      <c r="G7" s="359"/>
      <c r="H7" s="55"/>
      <c r="K7" s="280" t="s">
        <v>410</v>
      </c>
      <c r="L7" s="147"/>
    </row>
    <row r="8" spans="2:12" ht="13.5" customHeight="1">
      <c r="B8" s="56"/>
      <c r="C8" s="52" t="s">
        <v>440</v>
      </c>
      <c r="D8" s="52"/>
      <c r="E8" s="54" t="s">
        <v>251</v>
      </c>
      <c r="F8" s="303"/>
      <c r="G8" s="314"/>
      <c r="H8" s="58"/>
      <c r="K8" s="91" t="s">
        <v>412</v>
      </c>
      <c r="L8" s="147" t="s">
        <v>130</v>
      </c>
    </row>
    <row r="9" spans="2:12" ht="13.5" customHeight="1">
      <c r="B9" s="56"/>
      <c r="C9" s="52" t="s">
        <v>268</v>
      </c>
      <c r="D9" s="52"/>
      <c r="E9" s="54" t="s">
        <v>253</v>
      </c>
      <c r="F9" s="303"/>
      <c r="G9" s="314"/>
      <c r="H9" s="58"/>
      <c r="K9" s="91" t="s">
        <v>407</v>
      </c>
      <c r="L9" s="147"/>
    </row>
    <row r="10" spans="2:12" ht="13.5" customHeight="1">
      <c r="B10" s="56"/>
      <c r="C10" s="52" t="s">
        <v>410</v>
      </c>
      <c r="D10" s="52"/>
      <c r="E10" s="54" t="s">
        <v>252</v>
      </c>
      <c r="F10" s="303"/>
      <c r="G10" s="314"/>
      <c r="H10" s="58"/>
      <c r="K10" s="280" t="s">
        <v>657</v>
      </c>
      <c r="L10" s="148"/>
    </row>
    <row r="11" spans="2:12" ht="13.5" customHeight="1">
      <c r="B11" s="56"/>
      <c r="C11" s="52" t="s">
        <v>206</v>
      </c>
      <c r="D11" s="52"/>
      <c r="E11" s="54" t="s">
        <v>251</v>
      </c>
      <c r="F11" s="303"/>
      <c r="G11" s="314"/>
      <c r="H11" s="58"/>
      <c r="K11" s="275" t="s">
        <v>659</v>
      </c>
    </row>
    <row r="12" spans="2:12" ht="13.5" customHeight="1">
      <c r="B12" s="56"/>
      <c r="C12" s="52" t="s">
        <v>412</v>
      </c>
      <c r="D12" s="52"/>
      <c r="E12" s="54" t="s">
        <v>252</v>
      </c>
      <c r="F12" s="303"/>
      <c r="G12" s="314"/>
      <c r="H12" s="58"/>
    </row>
    <row r="13" spans="2:12" ht="13.5" customHeight="1">
      <c r="B13" s="56"/>
      <c r="C13" s="52" t="s">
        <v>407</v>
      </c>
      <c r="D13" s="52"/>
      <c r="E13" s="54" t="s">
        <v>251</v>
      </c>
      <c r="F13" s="303"/>
      <c r="G13" s="314"/>
      <c r="H13" s="58"/>
      <c r="K13" s="146" t="s">
        <v>440</v>
      </c>
      <c r="L13" s="146"/>
    </row>
    <row r="14" spans="2:12" ht="13.5" customHeight="1">
      <c r="B14" s="56"/>
      <c r="C14" s="52" t="s">
        <v>207</v>
      </c>
      <c r="D14" s="52"/>
      <c r="E14" s="54" t="s">
        <v>255</v>
      </c>
      <c r="F14" s="303"/>
      <c r="G14" s="314"/>
      <c r="H14" s="58"/>
      <c r="K14" s="146" t="s">
        <v>131</v>
      </c>
      <c r="L14" s="146"/>
    </row>
    <row r="15" spans="2:12" ht="13.5" customHeight="1">
      <c r="B15" s="56"/>
      <c r="C15" s="52" t="s">
        <v>208</v>
      </c>
      <c r="D15" s="52"/>
      <c r="E15" s="54" t="s">
        <v>253</v>
      </c>
      <c r="F15" s="303"/>
      <c r="G15" s="314"/>
      <c r="H15" s="58"/>
      <c r="K15" s="146"/>
      <c r="L15" s="143" t="s">
        <v>132</v>
      </c>
    </row>
    <row r="16" spans="2:12" ht="13.5" customHeight="1">
      <c r="B16" s="56"/>
      <c r="C16" s="52" t="s">
        <v>209</v>
      </c>
      <c r="D16" s="52"/>
      <c r="E16" s="54" t="s">
        <v>253</v>
      </c>
      <c r="F16" s="303"/>
      <c r="G16" s="314"/>
      <c r="H16" s="58"/>
      <c r="K16" s="146"/>
      <c r="L16" s="147" t="s">
        <v>208</v>
      </c>
    </row>
    <row r="17" spans="2:12" ht="13.5" customHeight="1">
      <c r="B17" s="56"/>
      <c r="C17" s="52" t="s">
        <v>210</v>
      </c>
      <c r="D17" s="52"/>
      <c r="E17" s="54" t="s">
        <v>253</v>
      </c>
      <c r="F17" s="303"/>
      <c r="G17" s="314"/>
      <c r="H17" s="58"/>
      <c r="K17" s="146"/>
      <c r="L17" s="148" t="s">
        <v>133</v>
      </c>
    </row>
    <row r="18" spans="2:12" ht="13.5" customHeight="1">
      <c r="B18" s="56"/>
      <c r="C18" s="52" t="s">
        <v>406</v>
      </c>
      <c r="D18" s="52"/>
      <c r="E18" s="54" t="s">
        <v>251</v>
      </c>
      <c r="F18" s="303"/>
      <c r="G18" s="314"/>
      <c r="H18" s="58"/>
    </row>
    <row r="19" spans="2:12" ht="13.5" customHeight="1">
      <c r="B19" s="56"/>
      <c r="C19" s="52" t="s">
        <v>211</v>
      </c>
      <c r="D19" s="52"/>
      <c r="E19" s="54" t="s">
        <v>253</v>
      </c>
      <c r="F19" s="303"/>
      <c r="G19" s="314"/>
      <c r="H19" s="58"/>
      <c r="K19" s="146" t="s">
        <v>206</v>
      </c>
      <c r="L19" s="146"/>
    </row>
    <row r="20" spans="2:12" ht="13.5" customHeight="1">
      <c r="B20" s="56"/>
      <c r="C20" s="52" t="s">
        <v>212</v>
      </c>
      <c r="D20" s="52"/>
      <c r="E20" s="54" t="s">
        <v>253</v>
      </c>
      <c r="F20" s="303"/>
      <c r="G20" s="314"/>
      <c r="H20" s="58"/>
      <c r="K20" s="146" t="s">
        <v>134</v>
      </c>
      <c r="L20" s="146"/>
    </row>
    <row r="21" spans="2:12" ht="13.5" customHeight="1">
      <c r="B21" s="56"/>
      <c r="C21" s="52" t="s">
        <v>213</v>
      </c>
      <c r="D21" s="52"/>
      <c r="E21" s="54" t="s">
        <v>253</v>
      </c>
      <c r="F21" s="303"/>
      <c r="G21" s="314"/>
      <c r="H21" s="58"/>
      <c r="K21" s="146"/>
      <c r="L21" s="143" t="s">
        <v>206</v>
      </c>
    </row>
    <row r="22" spans="2:12" ht="13.5" customHeight="1">
      <c r="B22" s="56"/>
      <c r="C22" s="52" t="s">
        <v>214</v>
      </c>
      <c r="D22" s="52"/>
      <c r="E22" s="54" t="s">
        <v>251</v>
      </c>
      <c r="F22" s="303"/>
      <c r="G22" s="314"/>
      <c r="H22" s="58"/>
      <c r="I22" s="236" t="s">
        <v>85</v>
      </c>
      <c r="K22" s="146"/>
      <c r="L22" s="147" t="s">
        <v>135</v>
      </c>
    </row>
    <row r="23" spans="2:12" ht="13.5" customHeight="1">
      <c r="B23" s="56"/>
      <c r="C23" s="52" t="s">
        <v>215</v>
      </c>
      <c r="D23" s="52"/>
      <c r="E23" s="54" t="s">
        <v>365</v>
      </c>
      <c r="F23" s="314"/>
      <c r="G23" s="52"/>
      <c r="H23" s="58"/>
      <c r="K23" s="146"/>
      <c r="L23" s="148" t="s">
        <v>136</v>
      </c>
    </row>
    <row r="24" spans="2:12" ht="13.5" customHeight="1">
      <c r="B24" s="56"/>
      <c r="D24" s="52"/>
      <c r="E24" s="54"/>
      <c r="F24" s="303"/>
      <c r="G24" s="52"/>
      <c r="H24" s="58"/>
      <c r="K24" s="275" t="s">
        <v>660</v>
      </c>
    </row>
    <row r="25" spans="2:12" ht="13.5" customHeight="1">
      <c r="B25" s="56"/>
      <c r="C25" s="57"/>
      <c r="D25" s="52"/>
      <c r="E25" s="54"/>
      <c r="F25" s="303"/>
      <c r="G25" s="52"/>
      <c r="H25" s="58"/>
    </row>
    <row r="26" spans="2:12" ht="13.5" customHeight="1">
      <c r="B26" s="56"/>
      <c r="C26" s="57"/>
      <c r="D26" s="52"/>
      <c r="E26" s="54"/>
      <c r="F26" s="303"/>
      <c r="G26" s="52"/>
      <c r="H26" s="58"/>
      <c r="K26" s="275" t="s">
        <v>661</v>
      </c>
    </row>
    <row r="27" spans="2:12" ht="13.5" customHeight="1">
      <c r="B27" s="56"/>
      <c r="C27" s="57"/>
      <c r="D27" s="52"/>
      <c r="E27" s="54"/>
      <c r="F27" s="303"/>
      <c r="G27" s="52"/>
      <c r="H27" s="58"/>
      <c r="K27" s="281" t="s">
        <v>662</v>
      </c>
      <c r="L27" s="146"/>
    </row>
    <row r="28" spans="2:12" ht="13.5" customHeight="1">
      <c r="B28" s="56"/>
      <c r="C28" s="57"/>
      <c r="D28" s="52"/>
      <c r="E28" s="54"/>
      <c r="F28" s="303"/>
      <c r="G28" s="52"/>
      <c r="H28" s="58"/>
      <c r="K28" s="146"/>
      <c r="L28" s="146"/>
    </row>
    <row r="29" spans="2:12" ht="13.5" customHeight="1">
      <c r="B29" s="56"/>
      <c r="C29" s="57"/>
      <c r="D29" s="52"/>
      <c r="E29" s="54"/>
      <c r="F29" s="303"/>
      <c r="G29" s="52"/>
      <c r="H29" s="58"/>
      <c r="K29" s="146" t="s">
        <v>208</v>
      </c>
      <c r="L29" s="146"/>
    </row>
    <row r="30" spans="2:12" ht="13.5" customHeight="1">
      <c r="B30" s="56"/>
      <c r="C30" s="57"/>
      <c r="D30" s="52"/>
      <c r="E30" s="54"/>
      <c r="F30" s="303"/>
      <c r="G30" s="52"/>
      <c r="H30" s="58"/>
      <c r="K30" s="146" t="s">
        <v>137</v>
      </c>
      <c r="L30" s="146"/>
    </row>
    <row r="31" spans="2:12" ht="13.5" customHeight="1">
      <c r="B31" s="56"/>
      <c r="C31" s="57"/>
      <c r="D31" s="52"/>
      <c r="E31" s="54"/>
      <c r="F31" s="303"/>
      <c r="G31" s="52"/>
      <c r="H31" s="58"/>
      <c r="K31" s="146"/>
      <c r="L31" s="146"/>
    </row>
    <row r="32" spans="2:12" ht="13.5" customHeight="1">
      <c r="B32" s="56"/>
      <c r="C32" s="57"/>
      <c r="D32" s="52"/>
      <c r="E32" s="54"/>
      <c r="F32" s="303"/>
      <c r="G32" s="52"/>
      <c r="H32" s="58"/>
      <c r="K32" s="281" t="s">
        <v>663</v>
      </c>
      <c r="L32" s="146"/>
    </row>
    <row r="33" spans="2:12" ht="13.5" customHeight="1">
      <c r="B33" s="56"/>
      <c r="C33" s="57"/>
      <c r="D33" s="52"/>
      <c r="E33" s="54"/>
      <c r="F33" s="303"/>
      <c r="G33" s="52"/>
      <c r="H33" s="58"/>
      <c r="K33" s="281" t="s">
        <v>664</v>
      </c>
      <c r="L33" s="146"/>
    </row>
    <row r="34" spans="2:12" ht="13.5" customHeight="1" thickBot="1">
      <c r="B34" s="59"/>
      <c r="C34" s="60"/>
      <c r="D34" s="61"/>
      <c r="E34" s="50"/>
      <c r="F34" s="311"/>
      <c r="G34" s="61"/>
      <c r="H34" s="62"/>
      <c r="K34" s="146"/>
      <c r="L34" s="146"/>
    </row>
    <row r="35" spans="2:12" ht="13.5" customHeight="1">
      <c r="K35" s="281" t="s">
        <v>665</v>
      </c>
      <c r="L35" s="281"/>
    </row>
    <row r="36" spans="2:12" ht="13.5" customHeight="1">
      <c r="K36" s="281" t="s">
        <v>134</v>
      </c>
      <c r="L36" s="281"/>
    </row>
    <row r="37" spans="2:12" ht="13.5" customHeight="1">
      <c r="B37" s="37" t="s">
        <v>100</v>
      </c>
      <c r="C37" s="37" t="s">
        <v>379</v>
      </c>
      <c r="F37" s="38"/>
      <c r="G37" s="38"/>
      <c r="K37" s="281"/>
      <c r="L37" s="276" t="s">
        <v>666</v>
      </c>
    </row>
    <row r="38" spans="2:12" ht="13.5" customHeight="1">
      <c r="F38" s="63" t="s">
        <v>340</v>
      </c>
      <c r="G38" s="48"/>
      <c r="K38" s="281"/>
      <c r="L38" s="277" t="s">
        <v>667</v>
      </c>
    </row>
    <row r="39" spans="2:12" ht="13.5" customHeight="1" thickBot="1">
      <c r="B39" s="41" t="str">
        <f>点検対象設備一覧表!$D$6</f>
        <v>△△棟</v>
      </c>
      <c r="F39" s="63" t="s">
        <v>341</v>
      </c>
      <c r="G39" s="48"/>
      <c r="K39" s="281"/>
      <c r="L39" s="278" t="s">
        <v>133</v>
      </c>
    </row>
    <row r="40" spans="2:12" ht="13.5" customHeight="1">
      <c r="B40" s="551" t="s">
        <v>342</v>
      </c>
      <c r="C40" s="552"/>
      <c r="D40" s="552"/>
      <c r="E40" s="552"/>
      <c r="F40" s="565" t="s">
        <v>441</v>
      </c>
      <c r="G40" s="552"/>
      <c r="H40" s="566" t="s">
        <v>399</v>
      </c>
    </row>
    <row r="41" spans="2:12" ht="13.5" customHeight="1" thickBot="1">
      <c r="B41" s="49" t="s">
        <v>362</v>
      </c>
      <c r="C41" s="50" t="s">
        <v>344</v>
      </c>
      <c r="D41" s="50" t="s">
        <v>205</v>
      </c>
      <c r="E41" s="50" t="s">
        <v>398</v>
      </c>
      <c r="F41" s="50" t="s">
        <v>266</v>
      </c>
      <c r="G41" s="50" t="s">
        <v>267</v>
      </c>
      <c r="H41" s="567"/>
    </row>
    <row r="42" spans="2:12" ht="13.5" customHeight="1">
      <c r="B42" s="51" t="s">
        <v>379</v>
      </c>
      <c r="C42" s="52" t="s">
        <v>401</v>
      </c>
      <c r="D42" s="53"/>
      <c r="E42" s="54" t="s">
        <v>251</v>
      </c>
      <c r="F42" s="420"/>
      <c r="G42" s="359"/>
      <c r="H42" s="55"/>
    </row>
    <row r="43" spans="2:12" ht="13.5" customHeight="1">
      <c r="B43" s="56"/>
      <c r="C43" s="52" t="s">
        <v>440</v>
      </c>
      <c r="D43" s="52"/>
      <c r="E43" s="54" t="s">
        <v>251</v>
      </c>
      <c r="F43" s="303"/>
      <c r="G43" s="314"/>
      <c r="H43" s="58"/>
    </row>
    <row r="44" spans="2:12" ht="13.5" customHeight="1">
      <c r="B44" s="56"/>
      <c r="C44" s="52" t="s">
        <v>268</v>
      </c>
      <c r="D44" s="52"/>
      <c r="E44" s="54" t="s">
        <v>253</v>
      </c>
      <c r="F44" s="303"/>
      <c r="G44" s="314"/>
      <c r="H44" s="58"/>
    </row>
    <row r="45" spans="2:12" ht="13.5" customHeight="1">
      <c r="B45" s="56"/>
      <c r="C45" s="52" t="s">
        <v>410</v>
      </c>
      <c r="D45" s="52"/>
      <c r="E45" s="54" t="s">
        <v>252</v>
      </c>
      <c r="F45" s="303"/>
      <c r="G45" s="314"/>
      <c r="H45" s="58"/>
    </row>
    <row r="46" spans="2:12" ht="13.5" customHeight="1">
      <c r="B46" s="56"/>
      <c r="C46" s="52" t="s">
        <v>206</v>
      </c>
      <c r="D46" s="52"/>
      <c r="E46" s="54" t="s">
        <v>251</v>
      </c>
      <c r="F46" s="303"/>
      <c r="G46" s="314"/>
      <c r="H46" s="58"/>
    </row>
    <row r="47" spans="2:12" ht="13.5" customHeight="1">
      <c r="B47" s="56"/>
      <c r="C47" s="52" t="s">
        <v>412</v>
      </c>
      <c r="D47" s="52"/>
      <c r="E47" s="54" t="s">
        <v>252</v>
      </c>
      <c r="F47" s="303"/>
      <c r="G47" s="314"/>
      <c r="H47" s="58"/>
    </row>
    <row r="48" spans="2:12" ht="13.5" customHeight="1">
      <c r="B48" s="56"/>
      <c r="C48" s="52" t="s">
        <v>407</v>
      </c>
      <c r="D48" s="52"/>
      <c r="E48" s="54" t="s">
        <v>251</v>
      </c>
      <c r="F48" s="303"/>
      <c r="G48" s="314"/>
      <c r="H48" s="58"/>
    </row>
    <row r="49" spans="2:9" ht="13.5" customHeight="1">
      <c r="B49" s="56"/>
      <c r="C49" s="52" t="s">
        <v>207</v>
      </c>
      <c r="D49" s="52"/>
      <c r="E49" s="54" t="s">
        <v>255</v>
      </c>
      <c r="F49" s="303"/>
      <c r="G49" s="314"/>
      <c r="H49" s="58"/>
    </row>
    <row r="50" spans="2:9" ht="13.5" customHeight="1">
      <c r="B50" s="56"/>
      <c r="C50" s="52" t="s">
        <v>208</v>
      </c>
      <c r="D50" s="52"/>
      <c r="E50" s="54" t="s">
        <v>253</v>
      </c>
      <c r="F50" s="303"/>
      <c r="G50" s="314"/>
      <c r="H50" s="58"/>
    </row>
    <row r="51" spans="2:9" ht="13.5" customHeight="1">
      <c r="B51" s="56"/>
      <c r="C51" s="52" t="s">
        <v>209</v>
      </c>
      <c r="D51" s="52"/>
      <c r="E51" s="54" t="s">
        <v>253</v>
      </c>
      <c r="F51" s="303"/>
      <c r="G51" s="314"/>
      <c r="H51" s="58"/>
    </row>
    <row r="52" spans="2:9" ht="13.5" customHeight="1">
      <c r="B52" s="56"/>
      <c r="C52" s="52" t="s">
        <v>210</v>
      </c>
      <c r="D52" s="52"/>
      <c r="E52" s="54" t="s">
        <v>253</v>
      </c>
      <c r="F52" s="303"/>
      <c r="G52" s="314"/>
      <c r="H52" s="58"/>
    </row>
    <row r="53" spans="2:9" ht="13.5" customHeight="1">
      <c r="B53" s="56"/>
      <c r="C53" s="52" t="s">
        <v>406</v>
      </c>
      <c r="D53" s="52"/>
      <c r="E53" s="54" t="s">
        <v>251</v>
      </c>
      <c r="F53" s="303"/>
      <c r="G53" s="314"/>
      <c r="H53" s="58"/>
    </row>
    <row r="54" spans="2:9" ht="13.5" customHeight="1">
      <c r="B54" s="56"/>
      <c r="C54" s="52" t="s">
        <v>211</v>
      </c>
      <c r="D54" s="52"/>
      <c r="E54" s="54" t="s">
        <v>253</v>
      </c>
      <c r="F54" s="303"/>
      <c r="G54" s="314"/>
      <c r="H54" s="58"/>
    </row>
    <row r="55" spans="2:9" ht="13.5" customHeight="1">
      <c r="B55" s="56"/>
      <c r="C55" s="52" t="s">
        <v>212</v>
      </c>
      <c r="D55" s="52"/>
      <c r="E55" s="54" t="s">
        <v>253</v>
      </c>
      <c r="F55" s="303"/>
      <c r="G55" s="314"/>
      <c r="H55" s="58"/>
    </row>
    <row r="56" spans="2:9" ht="13.5" customHeight="1">
      <c r="B56" s="56"/>
      <c r="C56" s="52" t="s">
        <v>213</v>
      </c>
      <c r="D56" s="52"/>
      <c r="E56" s="54" t="s">
        <v>253</v>
      </c>
      <c r="F56" s="303"/>
      <c r="G56" s="314"/>
      <c r="H56" s="58"/>
    </row>
    <row r="57" spans="2:9" ht="13.5" customHeight="1">
      <c r="B57" s="56"/>
      <c r="C57" s="52" t="s">
        <v>214</v>
      </c>
      <c r="D57" s="52"/>
      <c r="E57" s="54" t="s">
        <v>251</v>
      </c>
      <c r="F57" s="303"/>
      <c r="G57" s="314"/>
      <c r="H57" s="58"/>
      <c r="I57" s="236" t="s">
        <v>85</v>
      </c>
    </row>
    <row r="58" spans="2:9" ht="13.5" customHeight="1">
      <c r="B58" s="56"/>
      <c r="C58" s="52" t="s">
        <v>215</v>
      </c>
      <c r="D58" s="52"/>
      <c r="E58" s="54" t="s">
        <v>365</v>
      </c>
      <c r="F58" s="314"/>
      <c r="G58" s="52"/>
      <c r="H58" s="58"/>
    </row>
    <row r="59" spans="2:9" ht="13.5" customHeight="1">
      <c r="B59" s="56"/>
      <c r="D59" s="52"/>
      <c r="E59" s="54"/>
      <c r="F59" s="303"/>
      <c r="G59" s="52"/>
      <c r="H59" s="58"/>
    </row>
    <row r="60" spans="2:9" ht="13.5" customHeight="1">
      <c r="B60" s="56"/>
      <c r="C60" s="57"/>
      <c r="D60" s="52"/>
      <c r="E60" s="54"/>
      <c r="F60" s="303"/>
      <c r="G60" s="52"/>
      <c r="H60" s="58"/>
    </row>
    <row r="61" spans="2:9" ht="13.5" customHeight="1">
      <c r="B61" s="56"/>
      <c r="C61" s="57"/>
      <c r="D61" s="52"/>
      <c r="E61" s="54"/>
      <c r="F61" s="303"/>
      <c r="G61" s="52"/>
      <c r="H61" s="58"/>
    </row>
    <row r="62" spans="2:9" ht="13.5" customHeight="1">
      <c r="B62" s="56"/>
      <c r="C62" s="57"/>
      <c r="D62" s="52"/>
      <c r="E62" s="54"/>
      <c r="F62" s="303"/>
      <c r="G62" s="52"/>
      <c r="H62" s="58"/>
    </row>
    <row r="63" spans="2:9" ht="13.5" customHeight="1">
      <c r="B63" s="56"/>
      <c r="C63" s="57"/>
      <c r="D63" s="52"/>
      <c r="E63" s="54"/>
      <c r="F63" s="303"/>
      <c r="G63" s="52"/>
      <c r="H63" s="58"/>
    </row>
    <row r="64" spans="2:9" ht="13.5" customHeight="1">
      <c r="B64" s="56"/>
      <c r="C64" s="57"/>
      <c r="D64" s="52"/>
      <c r="E64" s="54"/>
      <c r="F64" s="303"/>
      <c r="G64" s="52"/>
      <c r="H64" s="58"/>
    </row>
    <row r="65" spans="2:8" ht="13.5" customHeight="1">
      <c r="B65" s="56"/>
      <c r="C65" s="57"/>
      <c r="D65" s="52"/>
      <c r="E65" s="54"/>
      <c r="F65" s="303"/>
      <c r="G65" s="52"/>
      <c r="H65" s="58"/>
    </row>
    <row r="66" spans="2:8" ht="13.5" customHeight="1">
      <c r="B66" s="56"/>
      <c r="C66" s="57"/>
      <c r="D66" s="52"/>
      <c r="E66" s="54"/>
      <c r="F66" s="303"/>
      <c r="G66" s="52"/>
      <c r="H66" s="58"/>
    </row>
    <row r="67" spans="2:8" ht="13.5" customHeight="1">
      <c r="B67" s="56"/>
      <c r="C67" s="57"/>
      <c r="D67" s="52"/>
      <c r="E67" s="54"/>
      <c r="F67" s="303"/>
      <c r="G67" s="52"/>
      <c r="H67" s="58"/>
    </row>
    <row r="68" spans="2:8" ht="13.5" customHeight="1">
      <c r="B68" s="56"/>
      <c r="C68" s="57"/>
      <c r="D68" s="52"/>
      <c r="E68" s="54"/>
      <c r="F68" s="303"/>
      <c r="G68" s="52"/>
      <c r="H68" s="58"/>
    </row>
    <row r="69" spans="2:8" ht="13.5" customHeight="1" thickBot="1">
      <c r="B69" s="59"/>
      <c r="C69" s="60"/>
      <c r="D69" s="61"/>
      <c r="E69" s="50"/>
      <c r="F69" s="311"/>
      <c r="G69" s="61"/>
      <c r="H69" s="62"/>
    </row>
    <row r="72" spans="2:8" ht="13.5" customHeight="1">
      <c r="B72" s="37" t="s">
        <v>100</v>
      </c>
      <c r="C72" s="37" t="s">
        <v>379</v>
      </c>
      <c r="F72" s="38"/>
      <c r="G72" s="38"/>
    </row>
    <row r="73" spans="2:8" ht="13.5" customHeight="1">
      <c r="F73" s="63" t="s">
        <v>340</v>
      </c>
      <c r="G73" s="48"/>
    </row>
    <row r="74" spans="2:8" ht="13.5" customHeight="1" thickBot="1">
      <c r="B74" s="37" t="str">
        <f>点検対象設備一覧表!$E$6</f>
        <v>□□棟</v>
      </c>
      <c r="F74" s="63" t="s">
        <v>341</v>
      </c>
      <c r="G74" s="48"/>
    </row>
    <row r="75" spans="2:8" ht="13.5" customHeight="1">
      <c r="B75" s="551" t="s">
        <v>342</v>
      </c>
      <c r="C75" s="552"/>
      <c r="D75" s="552"/>
      <c r="E75" s="552"/>
      <c r="F75" s="565" t="s">
        <v>441</v>
      </c>
      <c r="G75" s="552"/>
      <c r="H75" s="566" t="s">
        <v>399</v>
      </c>
    </row>
    <row r="76" spans="2:8" ht="13.5" customHeight="1" thickBot="1">
      <c r="B76" s="49" t="s">
        <v>362</v>
      </c>
      <c r="C76" s="50" t="s">
        <v>344</v>
      </c>
      <c r="D76" s="50" t="s">
        <v>205</v>
      </c>
      <c r="E76" s="50" t="s">
        <v>398</v>
      </c>
      <c r="F76" s="50" t="s">
        <v>266</v>
      </c>
      <c r="G76" s="50" t="s">
        <v>267</v>
      </c>
      <c r="H76" s="567"/>
    </row>
    <row r="77" spans="2:8" ht="13.5" customHeight="1">
      <c r="B77" s="51" t="s">
        <v>379</v>
      </c>
      <c r="C77" s="52" t="s">
        <v>401</v>
      </c>
      <c r="D77" s="53"/>
      <c r="E77" s="54" t="s">
        <v>251</v>
      </c>
      <c r="F77" s="420"/>
      <c r="G77" s="359"/>
      <c r="H77" s="55"/>
    </row>
    <row r="78" spans="2:8" ht="13.5" customHeight="1">
      <c r="B78" s="56"/>
      <c r="C78" s="52" t="s">
        <v>440</v>
      </c>
      <c r="D78" s="52"/>
      <c r="E78" s="54" t="s">
        <v>251</v>
      </c>
      <c r="F78" s="303"/>
      <c r="G78" s="314"/>
      <c r="H78" s="58"/>
    </row>
    <row r="79" spans="2:8" ht="13.5" customHeight="1">
      <c r="B79" s="56"/>
      <c r="C79" s="52" t="s">
        <v>268</v>
      </c>
      <c r="D79" s="52"/>
      <c r="E79" s="54" t="s">
        <v>253</v>
      </c>
      <c r="F79" s="303"/>
      <c r="G79" s="314"/>
      <c r="H79" s="58"/>
    </row>
    <row r="80" spans="2:8" ht="13.5" customHeight="1">
      <c r="B80" s="56"/>
      <c r="C80" s="52" t="s">
        <v>410</v>
      </c>
      <c r="D80" s="52"/>
      <c r="E80" s="54" t="s">
        <v>252</v>
      </c>
      <c r="F80" s="303"/>
      <c r="G80" s="314"/>
      <c r="H80" s="58"/>
    </row>
    <row r="81" spans="2:9" ht="13.5" customHeight="1">
      <c r="B81" s="56"/>
      <c r="C81" s="52" t="s">
        <v>206</v>
      </c>
      <c r="D81" s="52"/>
      <c r="E81" s="54" t="s">
        <v>251</v>
      </c>
      <c r="F81" s="303"/>
      <c r="G81" s="314"/>
      <c r="H81" s="58"/>
    </row>
    <row r="82" spans="2:9" ht="13.5" customHeight="1">
      <c r="B82" s="56"/>
      <c r="C82" s="52" t="s">
        <v>412</v>
      </c>
      <c r="D82" s="52"/>
      <c r="E82" s="54" t="s">
        <v>252</v>
      </c>
      <c r="F82" s="303"/>
      <c r="G82" s="314"/>
      <c r="H82" s="58"/>
    </row>
    <row r="83" spans="2:9" ht="13.5" customHeight="1">
      <c r="B83" s="56"/>
      <c r="C83" s="52" t="s">
        <v>407</v>
      </c>
      <c r="D83" s="52"/>
      <c r="E83" s="54" t="s">
        <v>251</v>
      </c>
      <c r="F83" s="303"/>
      <c r="G83" s="314"/>
      <c r="H83" s="58"/>
    </row>
    <row r="84" spans="2:9" ht="13.5" customHeight="1">
      <c r="B84" s="56"/>
      <c r="C84" s="52" t="s">
        <v>207</v>
      </c>
      <c r="D84" s="52"/>
      <c r="E84" s="54" t="s">
        <v>255</v>
      </c>
      <c r="F84" s="303"/>
      <c r="G84" s="314"/>
      <c r="H84" s="58"/>
    </row>
    <row r="85" spans="2:9" ht="13.5" customHeight="1">
      <c r="B85" s="56"/>
      <c r="C85" s="52" t="s">
        <v>208</v>
      </c>
      <c r="D85" s="52"/>
      <c r="E85" s="54" t="s">
        <v>253</v>
      </c>
      <c r="F85" s="303"/>
      <c r="G85" s="314"/>
      <c r="H85" s="58"/>
    </row>
    <row r="86" spans="2:9" ht="13.5" customHeight="1">
      <c r="B86" s="56"/>
      <c r="C86" s="52" t="s">
        <v>209</v>
      </c>
      <c r="D86" s="52"/>
      <c r="E86" s="54" t="s">
        <v>253</v>
      </c>
      <c r="F86" s="303"/>
      <c r="G86" s="314"/>
      <c r="H86" s="58"/>
    </row>
    <row r="87" spans="2:9" ht="13.5" customHeight="1">
      <c r="B87" s="56"/>
      <c r="C87" s="52" t="s">
        <v>210</v>
      </c>
      <c r="D87" s="52"/>
      <c r="E87" s="54" t="s">
        <v>253</v>
      </c>
      <c r="F87" s="303"/>
      <c r="G87" s="314"/>
      <c r="H87" s="58"/>
    </row>
    <row r="88" spans="2:9" ht="13.5" customHeight="1">
      <c r="B88" s="56"/>
      <c r="C88" s="52" t="s">
        <v>406</v>
      </c>
      <c r="D88" s="52"/>
      <c r="E88" s="54" t="s">
        <v>251</v>
      </c>
      <c r="F88" s="303"/>
      <c r="G88" s="314"/>
      <c r="H88" s="58"/>
    </row>
    <row r="89" spans="2:9" ht="13.5" customHeight="1">
      <c r="B89" s="56"/>
      <c r="C89" s="52" t="s">
        <v>211</v>
      </c>
      <c r="D89" s="52"/>
      <c r="E89" s="54" t="s">
        <v>253</v>
      </c>
      <c r="F89" s="303"/>
      <c r="G89" s="314"/>
      <c r="H89" s="58"/>
    </row>
    <row r="90" spans="2:9" ht="13.5" customHeight="1">
      <c r="B90" s="56"/>
      <c r="C90" s="52" t="s">
        <v>212</v>
      </c>
      <c r="D90" s="52"/>
      <c r="E90" s="54" t="s">
        <v>253</v>
      </c>
      <c r="F90" s="303"/>
      <c r="G90" s="314"/>
      <c r="H90" s="58"/>
    </row>
    <row r="91" spans="2:9" ht="13.5" customHeight="1">
      <c r="B91" s="56"/>
      <c r="C91" s="52" t="s">
        <v>213</v>
      </c>
      <c r="D91" s="52"/>
      <c r="E91" s="54" t="s">
        <v>253</v>
      </c>
      <c r="F91" s="303"/>
      <c r="G91" s="314"/>
      <c r="H91" s="58"/>
    </row>
    <row r="92" spans="2:9" ht="13.5" customHeight="1">
      <c r="B92" s="56"/>
      <c r="C92" s="52" t="s">
        <v>214</v>
      </c>
      <c r="D92" s="52"/>
      <c r="E92" s="54" t="s">
        <v>251</v>
      </c>
      <c r="F92" s="303"/>
      <c r="G92" s="314"/>
      <c r="H92" s="58"/>
      <c r="I92" s="236" t="s">
        <v>85</v>
      </c>
    </row>
    <row r="93" spans="2:9" ht="13.5" customHeight="1">
      <c r="B93" s="56"/>
      <c r="C93" s="52" t="s">
        <v>215</v>
      </c>
      <c r="D93" s="52"/>
      <c r="E93" s="54" t="s">
        <v>365</v>
      </c>
      <c r="F93" s="314"/>
      <c r="G93" s="52"/>
      <c r="H93" s="58"/>
    </row>
    <row r="94" spans="2:9" ht="13.5" customHeight="1">
      <c r="B94" s="56"/>
      <c r="D94" s="52"/>
      <c r="E94" s="54"/>
      <c r="F94" s="303"/>
      <c r="G94" s="52"/>
      <c r="H94" s="58"/>
    </row>
    <row r="95" spans="2:9" ht="13.5" customHeight="1">
      <c r="B95" s="56"/>
      <c r="C95" s="57"/>
      <c r="D95" s="52"/>
      <c r="E95" s="54"/>
      <c r="F95" s="303"/>
      <c r="G95" s="52"/>
      <c r="H95" s="58"/>
    </row>
    <row r="96" spans="2:9" ht="13.5" customHeight="1">
      <c r="B96" s="56"/>
      <c r="C96" s="57"/>
      <c r="D96" s="52"/>
      <c r="E96" s="54"/>
      <c r="F96" s="303"/>
      <c r="G96" s="52"/>
      <c r="H96" s="58"/>
    </row>
    <row r="97" spans="2:8" ht="13.5" customHeight="1">
      <c r="B97" s="56"/>
      <c r="C97" s="57"/>
      <c r="D97" s="52"/>
      <c r="E97" s="54"/>
      <c r="F97" s="303"/>
      <c r="G97" s="52"/>
      <c r="H97" s="58"/>
    </row>
    <row r="98" spans="2:8" ht="13.5" customHeight="1">
      <c r="B98" s="56"/>
      <c r="C98" s="57"/>
      <c r="D98" s="52"/>
      <c r="E98" s="54"/>
      <c r="F98" s="303"/>
      <c r="G98" s="52"/>
      <c r="H98" s="58"/>
    </row>
    <row r="99" spans="2:8" ht="13.5" customHeight="1">
      <c r="B99" s="56"/>
      <c r="C99" s="57"/>
      <c r="D99" s="52"/>
      <c r="E99" s="54"/>
      <c r="F99" s="303"/>
      <c r="G99" s="52"/>
      <c r="H99" s="58"/>
    </row>
    <row r="100" spans="2:8" ht="13.5" customHeight="1">
      <c r="B100" s="56"/>
      <c r="C100" s="57"/>
      <c r="D100" s="52"/>
      <c r="E100" s="54"/>
      <c r="F100" s="303"/>
      <c r="G100" s="52"/>
      <c r="H100" s="58"/>
    </row>
    <row r="101" spans="2:8" ht="13.5" customHeight="1">
      <c r="B101" s="56"/>
      <c r="C101" s="57"/>
      <c r="D101" s="52"/>
      <c r="E101" s="54"/>
      <c r="F101" s="303"/>
      <c r="G101" s="52"/>
      <c r="H101" s="58"/>
    </row>
    <row r="102" spans="2:8" ht="13.5" customHeight="1">
      <c r="B102" s="56"/>
      <c r="C102" s="57"/>
      <c r="D102" s="52"/>
      <c r="E102" s="54"/>
      <c r="F102" s="303"/>
      <c r="G102" s="52"/>
      <c r="H102" s="58"/>
    </row>
    <row r="103" spans="2:8" ht="13.5" customHeight="1">
      <c r="B103" s="56"/>
      <c r="C103" s="57"/>
      <c r="D103" s="52"/>
      <c r="E103" s="54"/>
      <c r="F103" s="303"/>
      <c r="G103" s="52"/>
      <c r="H103" s="58"/>
    </row>
    <row r="104" spans="2:8" ht="13.5" customHeight="1" thickBot="1">
      <c r="B104" s="59"/>
      <c r="C104" s="60"/>
      <c r="D104" s="61"/>
      <c r="E104" s="50"/>
      <c r="F104" s="311"/>
      <c r="G104" s="61"/>
      <c r="H104" s="62"/>
    </row>
    <row r="107" spans="2:8" ht="13.5" customHeight="1">
      <c r="B107" s="37" t="s">
        <v>100</v>
      </c>
      <c r="C107" s="37" t="s">
        <v>379</v>
      </c>
      <c r="F107" s="38"/>
      <c r="G107" s="38"/>
    </row>
    <row r="108" spans="2:8" ht="13.5" customHeight="1">
      <c r="F108" s="63" t="s">
        <v>340</v>
      </c>
      <c r="G108" s="48"/>
    </row>
    <row r="109" spans="2:8" ht="13.5" customHeight="1" thickBot="1">
      <c r="B109" s="37" t="str">
        <f>点検対象設備一覧表!$F$6</f>
        <v>××棟</v>
      </c>
      <c r="F109" s="63" t="s">
        <v>341</v>
      </c>
      <c r="G109" s="48"/>
    </row>
    <row r="110" spans="2:8" ht="13.5" customHeight="1">
      <c r="B110" s="551" t="s">
        <v>342</v>
      </c>
      <c r="C110" s="552"/>
      <c r="D110" s="552"/>
      <c r="E110" s="552"/>
      <c r="F110" s="565" t="s">
        <v>441</v>
      </c>
      <c r="G110" s="552"/>
      <c r="H110" s="566" t="s">
        <v>399</v>
      </c>
    </row>
    <row r="111" spans="2:8" ht="13.5" customHeight="1" thickBot="1">
      <c r="B111" s="49" t="s">
        <v>362</v>
      </c>
      <c r="C111" s="50" t="s">
        <v>344</v>
      </c>
      <c r="D111" s="50" t="s">
        <v>205</v>
      </c>
      <c r="E111" s="50" t="s">
        <v>398</v>
      </c>
      <c r="F111" s="50" t="s">
        <v>266</v>
      </c>
      <c r="G111" s="50" t="s">
        <v>267</v>
      </c>
      <c r="H111" s="567"/>
    </row>
    <row r="112" spans="2:8" ht="13.5" customHeight="1">
      <c r="B112" s="51" t="s">
        <v>379</v>
      </c>
      <c r="C112" s="52" t="s">
        <v>401</v>
      </c>
      <c r="D112" s="53"/>
      <c r="E112" s="54" t="s">
        <v>251</v>
      </c>
      <c r="F112" s="420"/>
      <c r="G112" s="359"/>
      <c r="H112" s="55"/>
    </row>
    <row r="113" spans="2:9" ht="13.5" customHeight="1">
      <c r="B113" s="56"/>
      <c r="C113" s="52" t="s">
        <v>440</v>
      </c>
      <c r="D113" s="52"/>
      <c r="E113" s="54" t="s">
        <v>251</v>
      </c>
      <c r="F113" s="303"/>
      <c r="G113" s="314"/>
      <c r="H113" s="58"/>
    </row>
    <row r="114" spans="2:9" ht="13.5" customHeight="1">
      <c r="B114" s="56"/>
      <c r="C114" s="52" t="s">
        <v>268</v>
      </c>
      <c r="D114" s="52"/>
      <c r="E114" s="54" t="s">
        <v>253</v>
      </c>
      <c r="F114" s="303"/>
      <c r="G114" s="314"/>
      <c r="H114" s="58"/>
    </row>
    <row r="115" spans="2:9" ht="13.5" customHeight="1">
      <c r="B115" s="56"/>
      <c r="C115" s="52" t="s">
        <v>410</v>
      </c>
      <c r="D115" s="52"/>
      <c r="E115" s="54" t="s">
        <v>252</v>
      </c>
      <c r="F115" s="303"/>
      <c r="G115" s="314"/>
      <c r="H115" s="58"/>
    </row>
    <row r="116" spans="2:9" ht="13.5" customHeight="1">
      <c r="B116" s="56"/>
      <c r="C116" s="52" t="s">
        <v>206</v>
      </c>
      <c r="D116" s="52"/>
      <c r="E116" s="54" t="s">
        <v>251</v>
      </c>
      <c r="F116" s="303"/>
      <c r="G116" s="314"/>
      <c r="H116" s="58"/>
    </row>
    <row r="117" spans="2:9" ht="13.5" customHeight="1">
      <c r="B117" s="56"/>
      <c r="C117" s="52" t="s">
        <v>412</v>
      </c>
      <c r="D117" s="52"/>
      <c r="E117" s="54" t="s">
        <v>252</v>
      </c>
      <c r="F117" s="303"/>
      <c r="G117" s="314"/>
      <c r="H117" s="58"/>
    </row>
    <row r="118" spans="2:9" ht="13.5" customHeight="1">
      <c r="B118" s="56"/>
      <c r="C118" s="52" t="s">
        <v>407</v>
      </c>
      <c r="D118" s="52"/>
      <c r="E118" s="54" t="s">
        <v>251</v>
      </c>
      <c r="F118" s="303"/>
      <c r="G118" s="314"/>
      <c r="H118" s="58"/>
    </row>
    <row r="119" spans="2:9" ht="13.5" customHeight="1">
      <c r="B119" s="56"/>
      <c r="C119" s="52" t="s">
        <v>207</v>
      </c>
      <c r="D119" s="52"/>
      <c r="E119" s="54" t="s">
        <v>255</v>
      </c>
      <c r="F119" s="303"/>
      <c r="G119" s="314"/>
      <c r="H119" s="58"/>
    </row>
    <row r="120" spans="2:9" ht="13.5" customHeight="1">
      <c r="B120" s="56"/>
      <c r="C120" s="52" t="s">
        <v>208</v>
      </c>
      <c r="D120" s="52"/>
      <c r="E120" s="54" t="s">
        <v>253</v>
      </c>
      <c r="F120" s="303"/>
      <c r="G120" s="314"/>
      <c r="H120" s="58"/>
    </row>
    <row r="121" spans="2:9" ht="13.5" customHeight="1">
      <c r="B121" s="56"/>
      <c r="C121" s="52" t="s">
        <v>209</v>
      </c>
      <c r="D121" s="52"/>
      <c r="E121" s="54" t="s">
        <v>253</v>
      </c>
      <c r="F121" s="303"/>
      <c r="G121" s="314"/>
      <c r="H121" s="58"/>
    </row>
    <row r="122" spans="2:9" ht="13.5" customHeight="1">
      <c r="B122" s="56"/>
      <c r="C122" s="52" t="s">
        <v>210</v>
      </c>
      <c r="D122" s="52"/>
      <c r="E122" s="54" t="s">
        <v>253</v>
      </c>
      <c r="F122" s="303"/>
      <c r="G122" s="314"/>
      <c r="H122" s="58"/>
    </row>
    <row r="123" spans="2:9" ht="13.5" customHeight="1">
      <c r="B123" s="56"/>
      <c r="C123" s="52" t="s">
        <v>406</v>
      </c>
      <c r="D123" s="52"/>
      <c r="E123" s="54" t="s">
        <v>251</v>
      </c>
      <c r="F123" s="303"/>
      <c r="G123" s="314"/>
      <c r="H123" s="58"/>
    </row>
    <row r="124" spans="2:9" ht="13.5" customHeight="1">
      <c r="B124" s="56"/>
      <c r="C124" s="52" t="s">
        <v>211</v>
      </c>
      <c r="D124" s="52"/>
      <c r="E124" s="54" t="s">
        <v>253</v>
      </c>
      <c r="F124" s="303"/>
      <c r="G124" s="314"/>
      <c r="H124" s="58"/>
    </row>
    <row r="125" spans="2:9" ht="13.5" customHeight="1">
      <c r="B125" s="56"/>
      <c r="C125" s="52" t="s">
        <v>212</v>
      </c>
      <c r="D125" s="52"/>
      <c r="E125" s="54" t="s">
        <v>253</v>
      </c>
      <c r="F125" s="303"/>
      <c r="G125" s="314"/>
      <c r="H125" s="58"/>
    </row>
    <row r="126" spans="2:9" ht="13.5" customHeight="1">
      <c r="B126" s="56"/>
      <c r="C126" s="52" t="s">
        <v>213</v>
      </c>
      <c r="D126" s="52"/>
      <c r="E126" s="54" t="s">
        <v>253</v>
      </c>
      <c r="F126" s="303"/>
      <c r="G126" s="314"/>
      <c r="H126" s="58"/>
    </row>
    <row r="127" spans="2:9" ht="13.5" customHeight="1">
      <c r="B127" s="56"/>
      <c r="C127" s="52" t="s">
        <v>214</v>
      </c>
      <c r="D127" s="52"/>
      <c r="E127" s="54" t="s">
        <v>251</v>
      </c>
      <c r="F127" s="303"/>
      <c r="G127" s="314"/>
      <c r="H127" s="58"/>
      <c r="I127" s="236" t="s">
        <v>85</v>
      </c>
    </row>
    <row r="128" spans="2:9" ht="13.5" customHeight="1">
      <c r="B128" s="56"/>
      <c r="C128" s="52" t="s">
        <v>215</v>
      </c>
      <c r="D128" s="52"/>
      <c r="E128" s="54" t="s">
        <v>365</v>
      </c>
      <c r="F128" s="314"/>
      <c r="G128" s="52"/>
      <c r="H128" s="58"/>
    </row>
    <row r="129" spans="2:8" ht="13.5" customHeight="1">
      <c r="B129" s="56"/>
      <c r="D129" s="52"/>
      <c r="E129" s="54"/>
      <c r="F129" s="303"/>
      <c r="G129" s="52"/>
      <c r="H129" s="58"/>
    </row>
    <row r="130" spans="2:8" ht="13.5" customHeight="1">
      <c r="B130" s="56"/>
      <c r="C130" s="57"/>
      <c r="D130" s="52"/>
      <c r="E130" s="54"/>
      <c r="F130" s="303"/>
      <c r="G130" s="52"/>
      <c r="H130" s="58"/>
    </row>
    <row r="131" spans="2:8" ht="13.5" customHeight="1">
      <c r="B131" s="56"/>
      <c r="C131" s="57"/>
      <c r="D131" s="52"/>
      <c r="E131" s="54"/>
      <c r="F131" s="303"/>
      <c r="G131" s="52"/>
      <c r="H131" s="58"/>
    </row>
    <row r="132" spans="2:8" ht="13.5" customHeight="1">
      <c r="B132" s="56"/>
      <c r="C132" s="57"/>
      <c r="D132" s="52"/>
      <c r="E132" s="54"/>
      <c r="F132" s="303"/>
      <c r="G132" s="52"/>
      <c r="H132" s="58"/>
    </row>
    <row r="133" spans="2:8" ht="13.5" customHeight="1">
      <c r="B133" s="56"/>
      <c r="C133" s="57"/>
      <c r="D133" s="52"/>
      <c r="E133" s="54"/>
      <c r="F133" s="303"/>
      <c r="G133" s="52"/>
      <c r="H133" s="58"/>
    </row>
    <row r="134" spans="2:8" ht="13.5" customHeight="1">
      <c r="B134" s="56"/>
      <c r="C134" s="57"/>
      <c r="D134" s="52"/>
      <c r="E134" s="54"/>
      <c r="F134" s="303"/>
      <c r="G134" s="52"/>
      <c r="H134" s="58"/>
    </row>
    <row r="135" spans="2:8" ht="13.5" customHeight="1">
      <c r="B135" s="56"/>
      <c r="C135" s="57"/>
      <c r="D135" s="52"/>
      <c r="E135" s="54"/>
      <c r="F135" s="303"/>
      <c r="G135" s="52"/>
      <c r="H135" s="58"/>
    </row>
    <row r="136" spans="2:8" ht="13.5" customHeight="1">
      <c r="B136" s="56"/>
      <c r="C136" s="57"/>
      <c r="D136" s="52"/>
      <c r="E136" s="54"/>
      <c r="F136" s="303"/>
      <c r="G136" s="52"/>
      <c r="H136" s="58"/>
    </row>
    <row r="137" spans="2:8" ht="13.5" customHeight="1">
      <c r="B137" s="56"/>
      <c r="C137" s="57"/>
      <c r="D137" s="52"/>
      <c r="E137" s="54"/>
      <c r="F137" s="303"/>
      <c r="G137" s="52"/>
      <c r="H137" s="58"/>
    </row>
    <row r="138" spans="2:8" ht="13.5" customHeight="1">
      <c r="B138" s="56"/>
      <c r="C138" s="57"/>
      <c r="D138" s="52"/>
      <c r="E138" s="54"/>
      <c r="F138" s="303"/>
      <c r="G138" s="52"/>
      <c r="H138" s="58"/>
    </row>
    <row r="139" spans="2:8" ht="13.5" customHeight="1" thickBot="1">
      <c r="B139" s="59"/>
      <c r="C139" s="60"/>
      <c r="D139" s="61"/>
      <c r="E139" s="50"/>
      <c r="F139" s="311"/>
      <c r="G139" s="61"/>
      <c r="H139" s="62"/>
    </row>
    <row r="142" spans="2:8" ht="13.5" customHeight="1">
      <c r="B142" s="37" t="s">
        <v>100</v>
      </c>
      <c r="C142" s="37" t="s">
        <v>379</v>
      </c>
      <c r="F142" s="38"/>
      <c r="G142" s="38"/>
    </row>
    <row r="143" spans="2:8" ht="13.5" customHeight="1">
      <c r="F143" s="63" t="s">
        <v>340</v>
      </c>
      <c r="G143" s="48"/>
    </row>
    <row r="144" spans="2:8" ht="13.5" customHeight="1" thickBot="1">
      <c r="B144" s="37" t="str">
        <f>点検対象設備一覧表!$G$6</f>
        <v>――棟</v>
      </c>
      <c r="F144" s="63" t="s">
        <v>341</v>
      </c>
      <c r="G144" s="48"/>
    </row>
    <row r="145" spans="2:8" ht="13.5" customHeight="1">
      <c r="B145" s="551" t="s">
        <v>342</v>
      </c>
      <c r="C145" s="552"/>
      <c r="D145" s="552"/>
      <c r="E145" s="552"/>
      <c r="F145" s="565" t="s">
        <v>441</v>
      </c>
      <c r="G145" s="552"/>
      <c r="H145" s="566" t="s">
        <v>399</v>
      </c>
    </row>
    <row r="146" spans="2:8" ht="13.5" customHeight="1" thickBot="1">
      <c r="B146" s="49" t="s">
        <v>362</v>
      </c>
      <c r="C146" s="50" t="s">
        <v>344</v>
      </c>
      <c r="D146" s="50" t="s">
        <v>205</v>
      </c>
      <c r="E146" s="50" t="s">
        <v>398</v>
      </c>
      <c r="F146" s="50" t="s">
        <v>266</v>
      </c>
      <c r="G146" s="50" t="s">
        <v>267</v>
      </c>
      <c r="H146" s="567"/>
    </row>
    <row r="147" spans="2:8" ht="13.5" customHeight="1">
      <c r="B147" s="51" t="s">
        <v>379</v>
      </c>
      <c r="C147" s="52" t="s">
        <v>401</v>
      </c>
      <c r="D147" s="53"/>
      <c r="E147" s="54" t="s">
        <v>251</v>
      </c>
      <c r="F147" s="420"/>
      <c r="G147" s="359"/>
      <c r="H147" s="55"/>
    </row>
    <row r="148" spans="2:8" ht="13.5" customHeight="1">
      <c r="B148" s="56"/>
      <c r="C148" s="52" t="s">
        <v>440</v>
      </c>
      <c r="D148" s="52"/>
      <c r="E148" s="54" t="s">
        <v>251</v>
      </c>
      <c r="F148" s="303"/>
      <c r="G148" s="314"/>
      <c r="H148" s="58"/>
    </row>
    <row r="149" spans="2:8" ht="13.5" customHeight="1">
      <c r="B149" s="56"/>
      <c r="C149" s="52" t="s">
        <v>268</v>
      </c>
      <c r="D149" s="52"/>
      <c r="E149" s="54" t="s">
        <v>253</v>
      </c>
      <c r="F149" s="303"/>
      <c r="G149" s="314"/>
      <c r="H149" s="58"/>
    </row>
    <row r="150" spans="2:8" ht="13.5" customHeight="1">
      <c r="B150" s="56"/>
      <c r="C150" s="52" t="s">
        <v>410</v>
      </c>
      <c r="D150" s="52"/>
      <c r="E150" s="54" t="s">
        <v>252</v>
      </c>
      <c r="F150" s="303"/>
      <c r="G150" s="314"/>
      <c r="H150" s="58"/>
    </row>
    <row r="151" spans="2:8" ht="13.5" customHeight="1">
      <c r="B151" s="56"/>
      <c r="C151" s="52" t="s">
        <v>206</v>
      </c>
      <c r="D151" s="52"/>
      <c r="E151" s="54" t="s">
        <v>251</v>
      </c>
      <c r="F151" s="303"/>
      <c r="G151" s="314"/>
      <c r="H151" s="58"/>
    </row>
    <row r="152" spans="2:8" ht="13.5" customHeight="1">
      <c r="B152" s="56"/>
      <c r="C152" s="52" t="s">
        <v>412</v>
      </c>
      <c r="D152" s="52"/>
      <c r="E152" s="54" t="s">
        <v>252</v>
      </c>
      <c r="F152" s="303"/>
      <c r="G152" s="314"/>
      <c r="H152" s="58"/>
    </row>
    <row r="153" spans="2:8" ht="13.5" customHeight="1">
      <c r="B153" s="56"/>
      <c r="C153" s="52" t="s">
        <v>407</v>
      </c>
      <c r="D153" s="52"/>
      <c r="E153" s="54" t="s">
        <v>251</v>
      </c>
      <c r="F153" s="303"/>
      <c r="G153" s="314"/>
      <c r="H153" s="58"/>
    </row>
    <row r="154" spans="2:8" ht="13.5" customHeight="1">
      <c r="B154" s="56"/>
      <c r="C154" s="52" t="s">
        <v>207</v>
      </c>
      <c r="D154" s="52"/>
      <c r="E154" s="54" t="s">
        <v>255</v>
      </c>
      <c r="F154" s="303"/>
      <c r="G154" s="314"/>
      <c r="H154" s="58"/>
    </row>
    <row r="155" spans="2:8" ht="13.5" customHeight="1">
      <c r="B155" s="56"/>
      <c r="C155" s="52" t="s">
        <v>208</v>
      </c>
      <c r="D155" s="52"/>
      <c r="E155" s="54" t="s">
        <v>253</v>
      </c>
      <c r="F155" s="303"/>
      <c r="G155" s="314"/>
      <c r="H155" s="58"/>
    </row>
    <row r="156" spans="2:8" ht="13.5" customHeight="1">
      <c r="B156" s="56"/>
      <c r="C156" s="52" t="s">
        <v>209</v>
      </c>
      <c r="D156" s="52"/>
      <c r="E156" s="54" t="s">
        <v>253</v>
      </c>
      <c r="F156" s="303"/>
      <c r="G156" s="314"/>
      <c r="H156" s="58"/>
    </row>
    <row r="157" spans="2:8" ht="13.5" customHeight="1">
      <c r="B157" s="56"/>
      <c r="C157" s="52" t="s">
        <v>210</v>
      </c>
      <c r="D157" s="52"/>
      <c r="E157" s="54" t="s">
        <v>253</v>
      </c>
      <c r="F157" s="303"/>
      <c r="G157" s="314"/>
      <c r="H157" s="58"/>
    </row>
    <row r="158" spans="2:8" ht="13.5" customHeight="1">
      <c r="B158" s="56"/>
      <c r="C158" s="52" t="s">
        <v>406</v>
      </c>
      <c r="D158" s="52"/>
      <c r="E158" s="54" t="s">
        <v>251</v>
      </c>
      <c r="F158" s="303"/>
      <c r="G158" s="314"/>
      <c r="H158" s="58"/>
    </row>
    <row r="159" spans="2:8" ht="13.5" customHeight="1">
      <c r="B159" s="56"/>
      <c r="C159" s="52" t="s">
        <v>211</v>
      </c>
      <c r="D159" s="52"/>
      <c r="E159" s="54" t="s">
        <v>253</v>
      </c>
      <c r="F159" s="303"/>
      <c r="G159" s="314"/>
      <c r="H159" s="58"/>
    </row>
    <row r="160" spans="2:8" ht="13.5" customHeight="1">
      <c r="B160" s="56"/>
      <c r="C160" s="52" t="s">
        <v>212</v>
      </c>
      <c r="D160" s="52"/>
      <c r="E160" s="54" t="s">
        <v>253</v>
      </c>
      <c r="F160" s="303"/>
      <c r="G160" s="314"/>
      <c r="H160" s="58"/>
    </row>
    <row r="161" spans="2:9" ht="13.5" customHeight="1">
      <c r="B161" s="56"/>
      <c r="C161" s="52" t="s">
        <v>213</v>
      </c>
      <c r="D161" s="52"/>
      <c r="E161" s="54" t="s">
        <v>253</v>
      </c>
      <c r="F161" s="303"/>
      <c r="G161" s="314"/>
      <c r="H161" s="58"/>
    </row>
    <row r="162" spans="2:9" ht="13.5" customHeight="1">
      <c r="B162" s="56"/>
      <c r="C162" s="52" t="s">
        <v>214</v>
      </c>
      <c r="D162" s="52"/>
      <c r="E162" s="54" t="s">
        <v>251</v>
      </c>
      <c r="F162" s="303"/>
      <c r="G162" s="314"/>
      <c r="H162" s="58"/>
      <c r="I162" s="236" t="s">
        <v>85</v>
      </c>
    </row>
    <row r="163" spans="2:9" ht="13.5" customHeight="1">
      <c r="B163" s="56"/>
      <c r="C163" s="52" t="s">
        <v>215</v>
      </c>
      <c r="D163" s="52"/>
      <c r="E163" s="54" t="s">
        <v>365</v>
      </c>
      <c r="F163" s="314"/>
      <c r="G163" s="52"/>
      <c r="H163" s="58"/>
    </row>
    <row r="164" spans="2:9" ht="13.5" customHeight="1">
      <c r="B164" s="56"/>
      <c r="D164" s="52"/>
      <c r="E164" s="54"/>
      <c r="F164" s="303"/>
      <c r="G164" s="52"/>
      <c r="H164" s="58"/>
    </row>
    <row r="165" spans="2:9" ht="13.5" customHeight="1">
      <c r="B165" s="56"/>
      <c r="C165" s="57"/>
      <c r="D165" s="52"/>
      <c r="E165" s="54"/>
      <c r="F165" s="303"/>
      <c r="G165" s="52"/>
      <c r="H165" s="58"/>
    </row>
    <row r="166" spans="2:9" ht="13.5" customHeight="1">
      <c r="B166" s="56"/>
      <c r="C166" s="57"/>
      <c r="D166" s="52"/>
      <c r="E166" s="54"/>
      <c r="F166" s="303"/>
      <c r="G166" s="52"/>
      <c r="H166" s="58"/>
    </row>
    <row r="167" spans="2:9" ht="13.5" customHeight="1">
      <c r="B167" s="56"/>
      <c r="C167" s="57"/>
      <c r="D167" s="52"/>
      <c r="E167" s="54"/>
      <c r="F167" s="303"/>
      <c r="G167" s="52"/>
      <c r="H167" s="58"/>
    </row>
    <row r="168" spans="2:9" ht="13.5" customHeight="1">
      <c r="B168" s="56"/>
      <c r="C168" s="57"/>
      <c r="D168" s="52"/>
      <c r="E168" s="54"/>
      <c r="F168" s="303"/>
      <c r="G168" s="52"/>
      <c r="H168" s="58"/>
    </row>
    <row r="169" spans="2:9" ht="13.5" customHeight="1">
      <c r="B169" s="56"/>
      <c r="C169" s="57"/>
      <c r="D169" s="52"/>
      <c r="E169" s="54"/>
      <c r="F169" s="303"/>
      <c r="G169" s="52"/>
      <c r="H169" s="58"/>
    </row>
    <row r="170" spans="2:9" ht="13.5" customHeight="1">
      <c r="B170" s="56"/>
      <c r="C170" s="57"/>
      <c r="D170" s="52"/>
      <c r="E170" s="54"/>
      <c r="F170" s="303"/>
      <c r="G170" s="52"/>
      <c r="H170" s="58"/>
    </row>
    <row r="171" spans="2:9" ht="13.5" customHeight="1">
      <c r="B171" s="56"/>
      <c r="C171" s="57"/>
      <c r="D171" s="52"/>
      <c r="E171" s="54"/>
      <c r="F171" s="303"/>
      <c r="G171" s="52"/>
      <c r="H171" s="58"/>
    </row>
    <row r="172" spans="2:9" ht="13.5" customHeight="1">
      <c r="B172" s="56"/>
      <c r="C172" s="57"/>
      <c r="D172" s="52"/>
      <c r="E172" s="54"/>
      <c r="F172" s="303"/>
      <c r="G172" s="52"/>
      <c r="H172" s="58"/>
    </row>
    <row r="173" spans="2:9" ht="13.5" customHeight="1">
      <c r="B173" s="56"/>
      <c r="C173" s="57"/>
      <c r="D173" s="52"/>
      <c r="E173" s="54"/>
      <c r="F173" s="303"/>
      <c r="G173" s="52"/>
      <c r="H173" s="58"/>
    </row>
    <row r="174" spans="2:9" ht="13.5" customHeight="1" thickBot="1">
      <c r="B174" s="59"/>
      <c r="C174" s="60"/>
      <c r="D174" s="61"/>
      <c r="E174" s="50"/>
      <c r="F174" s="311"/>
      <c r="G174" s="61"/>
      <c r="H174" s="62"/>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L174"/>
  <sheetViews>
    <sheetView view="pageBreakPreview" zoomScaleNormal="70" zoomScaleSheetLayoutView="100" workbookViewId="0"/>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10" width="9" style="37"/>
    <col min="11" max="11" width="13.26953125" style="37" customWidth="1"/>
    <col min="12" max="12" width="19.6328125" style="37" bestFit="1" customWidth="1"/>
    <col min="13" max="16384" width="9" style="37"/>
  </cols>
  <sheetData>
    <row r="2" spans="2:12" ht="13.5" customHeight="1">
      <c r="B2" s="37" t="s">
        <v>100</v>
      </c>
      <c r="C2" s="37" t="s">
        <v>380</v>
      </c>
      <c r="F2" s="38"/>
      <c r="G2" s="38"/>
    </row>
    <row r="3" spans="2:12" ht="13.5" customHeight="1">
      <c r="F3" s="63" t="s">
        <v>340</v>
      </c>
      <c r="G3" s="48"/>
    </row>
    <row r="4" spans="2:12" ht="13.5" customHeight="1" thickBot="1">
      <c r="B4" s="37" t="str">
        <f>点検対象設備一覧表!$C$6</f>
        <v>○○棟</v>
      </c>
      <c r="F4" s="63" t="s">
        <v>341</v>
      </c>
      <c r="G4" s="48"/>
    </row>
    <row r="5" spans="2:12" ht="13.5" customHeight="1">
      <c r="B5" s="551" t="s">
        <v>342</v>
      </c>
      <c r="C5" s="552"/>
      <c r="D5" s="552"/>
      <c r="E5" s="552"/>
      <c r="F5" s="565" t="s">
        <v>441</v>
      </c>
      <c r="G5" s="552"/>
      <c r="H5" s="566" t="s">
        <v>399</v>
      </c>
    </row>
    <row r="6" spans="2:12" ht="13.5" customHeight="1" thickBot="1">
      <c r="B6" s="49" t="s">
        <v>362</v>
      </c>
      <c r="C6" s="50" t="s">
        <v>344</v>
      </c>
      <c r="D6" s="50" t="s">
        <v>205</v>
      </c>
      <c r="E6" s="50" t="s">
        <v>398</v>
      </c>
      <c r="F6" s="50" t="s">
        <v>266</v>
      </c>
      <c r="G6" s="50" t="s">
        <v>267</v>
      </c>
      <c r="H6" s="567"/>
      <c r="K6" s="280" t="s">
        <v>401</v>
      </c>
      <c r="L6" s="276" t="s">
        <v>130</v>
      </c>
    </row>
    <row r="7" spans="2:12" ht="13.5" customHeight="1">
      <c r="B7" s="66" t="s">
        <v>380</v>
      </c>
      <c r="C7" s="67" t="s">
        <v>401</v>
      </c>
      <c r="D7" s="67"/>
      <c r="E7" s="54" t="s">
        <v>251</v>
      </c>
      <c r="F7" s="312"/>
      <c r="G7" s="357"/>
      <c r="H7" s="70"/>
      <c r="K7" s="280" t="s">
        <v>652</v>
      </c>
      <c r="L7" s="277"/>
    </row>
    <row r="8" spans="2:12" ht="13.5" customHeight="1">
      <c r="B8" s="56"/>
      <c r="C8" s="52" t="s">
        <v>440</v>
      </c>
      <c r="D8" s="52"/>
      <c r="E8" s="54" t="s">
        <v>251</v>
      </c>
      <c r="F8" s="303"/>
      <c r="G8" s="314"/>
      <c r="H8" s="58"/>
      <c r="K8" s="280" t="s">
        <v>668</v>
      </c>
      <c r="L8" s="147"/>
    </row>
    <row r="9" spans="2:12" ht="13.5" customHeight="1">
      <c r="B9" s="56"/>
      <c r="C9" s="52" t="s">
        <v>269</v>
      </c>
      <c r="D9" s="52"/>
      <c r="E9" s="54" t="s">
        <v>253</v>
      </c>
      <c r="F9" s="303"/>
      <c r="G9" s="314"/>
      <c r="H9" s="58"/>
      <c r="K9" s="280" t="s">
        <v>669</v>
      </c>
      <c r="L9" s="277"/>
    </row>
    <row r="10" spans="2:12" ht="13.5" customHeight="1">
      <c r="B10" s="56"/>
      <c r="C10" s="52" t="s">
        <v>410</v>
      </c>
      <c r="D10" s="52"/>
      <c r="E10" s="54" t="s">
        <v>252</v>
      </c>
      <c r="F10" s="303"/>
      <c r="G10" s="314"/>
      <c r="H10" s="58"/>
      <c r="K10" s="280" t="s">
        <v>407</v>
      </c>
      <c r="L10" s="282"/>
    </row>
    <row r="11" spans="2:12" ht="13.5" customHeight="1">
      <c r="B11" s="257"/>
      <c r="C11" s="205" t="s">
        <v>206</v>
      </c>
      <c r="D11" s="52"/>
      <c r="E11" s="226" t="s">
        <v>253</v>
      </c>
      <c r="F11" s="303"/>
      <c r="G11" s="315"/>
      <c r="H11" s="256"/>
      <c r="K11" s="280" t="s">
        <v>657</v>
      </c>
      <c r="L11" s="278"/>
    </row>
    <row r="12" spans="2:12" ht="13.5" customHeight="1">
      <c r="B12" s="257"/>
      <c r="C12" s="205" t="s">
        <v>208</v>
      </c>
      <c r="D12" s="52"/>
      <c r="E12" s="226" t="s">
        <v>253</v>
      </c>
      <c r="F12" s="303"/>
      <c r="G12" s="315"/>
      <c r="H12" s="256"/>
      <c r="K12" s="145"/>
      <c r="L12" s="145"/>
    </row>
    <row r="13" spans="2:12" ht="13.5" customHeight="1">
      <c r="B13" s="257"/>
      <c r="C13" s="205" t="s">
        <v>330</v>
      </c>
      <c r="D13" s="52"/>
      <c r="E13" s="226" t="s">
        <v>253</v>
      </c>
      <c r="F13" s="303"/>
      <c r="G13" s="315"/>
      <c r="H13" s="256"/>
      <c r="K13" s="281" t="s">
        <v>208</v>
      </c>
      <c r="L13" s="145"/>
    </row>
    <row r="14" spans="2:12" ht="13.5" customHeight="1">
      <c r="B14" s="257"/>
      <c r="C14" s="205" t="s">
        <v>331</v>
      </c>
      <c r="D14" s="52"/>
      <c r="E14" s="226" t="s">
        <v>253</v>
      </c>
      <c r="F14" s="303"/>
      <c r="G14" s="315"/>
      <c r="H14" s="256"/>
      <c r="K14" s="281" t="s">
        <v>137</v>
      </c>
      <c r="L14" s="145"/>
    </row>
    <row r="15" spans="2:12" ht="13.5" customHeight="1">
      <c r="B15" s="257"/>
      <c r="C15" s="205" t="s">
        <v>412</v>
      </c>
      <c r="D15" s="52"/>
      <c r="E15" s="226" t="s">
        <v>252</v>
      </c>
      <c r="F15" s="303"/>
      <c r="G15" s="315"/>
      <c r="H15" s="256"/>
    </row>
    <row r="16" spans="2:12" ht="13.5" customHeight="1">
      <c r="B16" s="257"/>
      <c r="C16" s="205" t="s">
        <v>212</v>
      </c>
      <c r="D16" s="52"/>
      <c r="E16" s="226" t="s">
        <v>253</v>
      </c>
      <c r="F16" s="303"/>
      <c r="G16" s="315"/>
      <c r="H16" s="256"/>
    </row>
    <row r="17" spans="2:11" ht="13.5" customHeight="1">
      <c r="B17" s="257"/>
      <c r="C17" s="205" t="s">
        <v>407</v>
      </c>
      <c r="D17" s="52"/>
      <c r="E17" s="226" t="s">
        <v>251</v>
      </c>
      <c r="F17" s="303"/>
      <c r="G17" s="315"/>
      <c r="H17" s="256"/>
      <c r="K17" s="145" t="s">
        <v>413</v>
      </c>
    </row>
    <row r="18" spans="2:11" ht="13.5" customHeight="1">
      <c r="B18" s="257"/>
      <c r="C18" s="205" t="s">
        <v>406</v>
      </c>
      <c r="D18" s="52"/>
      <c r="E18" s="226" t="s">
        <v>251</v>
      </c>
      <c r="F18" s="303"/>
      <c r="G18" s="315"/>
      <c r="H18" s="256"/>
      <c r="K18" s="145" t="s">
        <v>139</v>
      </c>
    </row>
    <row r="19" spans="2:11" ht="13.5" customHeight="1">
      <c r="B19" s="257"/>
      <c r="C19" s="205" t="s">
        <v>413</v>
      </c>
      <c r="D19" s="52"/>
      <c r="E19" s="226" t="s">
        <v>365</v>
      </c>
      <c r="F19" s="315"/>
      <c r="G19" s="205"/>
      <c r="H19" s="256"/>
      <c r="K19" s="145"/>
    </row>
    <row r="20" spans="2:11" ht="13.5" customHeight="1">
      <c r="B20" s="257"/>
      <c r="C20" s="205" t="s">
        <v>628</v>
      </c>
      <c r="D20" s="52"/>
      <c r="E20" s="226" t="s">
        <v>365</v>
      </c>
      <c r="F20" s="315"/>
      <c r="G20" s="205"/>
      <c r="H20" s="256"/>
      <c r="I20" s="236" t="s">
        <v>85</v>
      </c>
      <c r="K20" s="145" t="s">
        <v>219</v>
      </c>
    </row>
    <row r="21" spans="2:11" ht="13.5" customHeight="1">
      <c r="B21" s="257"/>
      <c r="C21" s="205" t="s">
        <v>408</v>
      </c>
      <c r="D21" s="52"/>
      <c r="E21" s="226" t="s">
        <v>251</v>
      </c>
      <c r="F21" s="315"/>
      <c r="G21" s="231"/>
      <c r="H21" s="256"/>
      <c r="I21" s="236" t="s">
        <v>85</v>
      </c>
      <c r="K21" s="145" t="s">
        <v>140</v>
      </c>
    </row>
    <row r="22" spans="2:11" ht="13.5" customHeight="1">
      <c r="B22" s="257"/>
      <c r="C22" s="205"/>
      <c r="D22" s="205"/>
      <c r="E22" s="226"/>
      <c r="F22" s="205"/>
      <c r="G22" s="205"/>
      <c r="H22" s="256"/>
    </row>
    <row r="23" spans="2:11" ht="13.5" customHeight="1">
      <c r="B23" s="257"/>
      <c r="C23" s="205"/>
      <c r="D23" s="205"/>
      <c r="E23" s="226"/>
      <c r="F23" s="205"/>
      <c r="G23" s="205"/>
      <c r="H23" s="256"/>
    </row>
    <row r="24" spans="2:11" ht="13.5" customHeight="1">
      <c r="B24" s="257"/>
      <c r="C24" s="205"/>
      <c r="D24" s="205"/>
      <c r="E24" s="226"/>
      <c r="F24" s="205"/>
      <c r="G24" s="205"/>
      <c r="H24" s="256"/>
    </row>
    <row r="25" spans="2:11" ht="13.5" customHeight="1">
      <c r="B25" s="257"/>
      <c r="C25" s="247"/>
      <c r="D25" s="205"/>
      <c r="E25" s="226"/>
      <c r="F25" s="231"/>
      <c r="G25" s="205"/>
      <c r="H25" s="256"/>
    </row>
    <row r="26" spans="2:11" ht="13.5" customHeight="1">
      <c r="B26" s="257"/>
      <c r="C26" s="247"/>
      <c r="D26" s="205"/>
      <c r="E26" s="226"/>
      <c r="F26" s="231"/>
      <c r="G26" s="205"/>
      <c r="H26" s="256"/>
    </row>
    <row r="27" spans="2:11" ht="13.5" customHeight="1">
      <c r="B27" s="257"/>
      <c r="C27" s="247"/>
      <c r="D27" s="205"/>
      <c r="E27" s="226"/>
      <c r="F27" s="231"/>
      <c r="G27" s="205"/>
      <c r="H27" s="256"/>
    </row>
    <row r="28" spans="2:11" ht="13.5" customHeight="1">
      <c r="B28" s="257"/>
      <c r="C28" s="247"/>
      <c r="D28" s="205"/>
      <c r="E28" s="226"/>
      <c r="F28" s="231"/>
      <c r="G28" s="205"/>
      <c r="H28" s="256"/>
    </row>
    <row r="29" spans="2:11" ht="13.5" customHeight="1">
      <c r="B29" s="257"/>
      <c r="C29" s="247"/>
      <c r="D29" s="205"/>
      <c r="E29" s="226"/>
      <c r="F29" s="231"/>
      <c r="G29" s="205"/>
      <c r="H29" s="256"/>
    </row>
    <row r="30" spans="2:11" ht="13.5" customHeight="1">
      <c r="B30" s="257"/>
      <c r="C30" s="247"/>
      <c r="D30" s="205"/>
      <c r="E30" s="226"/>
      <c r="F30" s="231"/>
      <c r="G30" s="205"/>
      <c r="H30" s="256"/>
    </row>
    <row r="31" spans="2:11" ht="13.5" customHeight="1">
      <c r="B31" s="257"/>
      <c r="C31" s="247"/>
      <c r="D31" s="205"/>
      <c r="E31" s="226"/>
      <c r="F31" s="231"/>
      <c r="G31" s="205"/>
      <c r="H31" s="256"/>
    </row>
    <row r="32" spans="2:11" ht="13.5" customHeight="1">
      <c r="B32" s="257"/>
      <c r="C32" s="247"/>
      <c r="D32" s="205"/>
      <c r="E32" s="226"/>
      <c r="F32" s="231"/>
      <c r="G32" s="205"/>
      <c r="H32" s="256"/>
    </row>
    <row r="33" spans="2:8" ht="13.5" customHeight="1">
      <c r="B33" s="257"/>
      <c r="C33" s="247"/>
      <c r="D33" s="205"/>
      <c r="E33" s="226"/>
      <c r="F33" s="231"/>
      <c r="G33" s="205"/>
      <c r="H33" s="256"/>
    </row>
    <row r="34" spans="2:8" ht="13.5" customHeight="1" thickBot="1">
      <c r="B34" s="259"/>
      <c r="C34" s="260"/>
      <c r="D34" s="228"/>
      <c r="E34" s="253"/>
      <c r="F34" s="304"/>
      <c r="G34" s="228"/>
      <c r="H34" s="261"/>
    </row>
    <row r="35" spans="2:8" ht="13.5" customHeight="1">
      <c r="B35" s="248"/>
      <c r="C35" s="248"/>
      <c r="D35" s="248"/>
      <c r="E35" s="249"/>
      <c r="F35" s="248"/>
      <c r="G35" s="248"/>
      <c r="H35" s="248"/>
    </row>
    <row r="36" spans="2:8" ht="13.5" customHeight="1">
      <c r="B36" s="248"/>
      <c r="C36" s="248"/>
      <c r="D36" s="248"/>
      <c r="E36" s="249"/>
      <c r="F36" s="248"/>
      <c r="G36" s="248"/>
      <c r="H36" s="248"/>
    </row>
    <row r="37" spans="2:8" ht="13.5" customHeight="1">
      <c r="B37" s="248" t="s">
        <v>100</v>
      </c>
      <c r="C37" s="248" t="s">
        <v>380</v>
      </c>
      <c r="D37" s="248"/>
      <c r="E37" s="249"/>
      <c r="F37" s="249"/>
      <c r="G37" s="249"/>
      <c r="H37" s="248"/>
    </row>
    <row r="38" spans="2:8" ht="13.5" customHeight="1">
      <c r="B38" s="248"/>
      <c r="C38" s="248"/>
      <c r="D38" s="248"/>
      <c r="E38" s="249"/>
      <c r="F38" s="250" t="s">
        <v>340</v>
      </c>
      <c r="G38" s="251"/>
      <c r="H38" s="248"/>
    </row>
    <row r="39" spans="2:8" ht="13.5" customHeight="1" thickBot="1">
      <c r="B39" s="248" t="str">
        <f>点検対象設備一覧表!$D$6</f>
        <v>△△棟</v>
      </c>
      <c r="C39" s="248"/>
      <c r="D39" s="248"/>
      <c r="E39" s="249"/>
      <c r="F39" s="250" t="s">
        <v>341</v>
      </c>
      <c r="G39" s="251"/>
      <c r="H39" s="248"/>
    </row>
    <row r="40" spans="2:8" ht="13.5" customHeight="1">
      <c r="B40" s="600" t="s">
        <v>342</v>
      </c>
      <c r="C40" s="565"/>
      <c r="D40" s="565"/>
      <c r="E40" s="565"/>
      <c r="F40" s="565" t="s">
        <v>441</v>
      </c>
      <c r="G40" s="552"/>
      <c r="H40" s="601" t="s">
        <v>399</v>
      </c>
    </row>
    <row r="41" spans="2:8" ht="13.5" customHeight="1" thickBot="1">
      <c r="B41" s="252" t="s">
        <v>362</v>
      </c>
      <c r="C41" s="253" t="s">
        <v>344</v>
      </c>
      <c r="D41" s="253" t="s">
        <v>205</v>
      </c>
      <c r="E41" s="253" t="s">
        <v>398</v>
      </c>
      <c r="F41" s="253" t="s">
        <v>266</v>
      </c>
      <c r="G41" s="253" t="s">
        <v>267</v>
      </c>
      <c r="H41" s="613"/>
    </row>
    <row r="42" spans="2:8" ht="13.5" customHeight="1">
      <c r="B42" s="242" t="s">
        <v>380</v>
      </c>
      <c r="C42" s="227" t="s">
        <v>401</v>
      </c>
      <c r="D42" s="67"/>
      <c r="E42" s="54" t="s">
        <v>251</v>
      </c>
      <c r="F42" s="312"/>
      <c r="G42" s="357"/>
      <c r="H42" s="255"/>
    </row>
    <row r="43" spans="2:8" ht="13.5" customHeight="1">
      <c r="B43" s="257"/>
      <c r="C43" s="205" t="s">
        <v>440</v>
      </c>
      <c r="D43" s="52"/>
      <c r="E43" s="54" t="s">
        <v>251</v>
      </c>
      <c r="F43" s="303"/>
      <c r="G43" s="314"/>
      <c r="H43" s="256"/>
    </row>
    <row r="44" spans="2:8" ht="13.5" customHeight="1">
      <c r="B44" s="257"/>
      <c r="C44" s="205" t="s">
        <v>269</v>
      </c>
      <c r="D44" s="52"/>
      <c r="E44" s="54" t="s">
        <v>253</v>
      </c>
      <c r="F44" s="303"/>
      <c r="G44" s="314"/>
      <c r="H44" s="256"/>
    </row>
    <row r="45" spans="2:8" ht="13.5" customHeight="1">
      <c r="B45" s="257"/>
      <c r="C45" s="205" t="s">
        <v>410</v>
      </c>
      <c r="D45" s="52"/>
      <c r="E45" s="54" t="s">
        <v>252</v>
      </c>
      <c r="F45" s="303"/>
      <c r="G45" s="314"/>
      <c r="H45" s="256"/>
    </row>
    <row r="46" spans="2:8" ht="13.5" customHeight="1">
      <c r="B46" s="257"/>
      <c r="C46" s="205" t="s">
        <v>206</v>
      </c>
      <c r="D46" s="52"/>
      <c r="E46" s="226" t="s">
        <v>253</v>
      </c>
      <c r="F46" s="303"/>
      <c r="G46" s="315"/>
      <c r="H46" s="256"/>
    </row>
    <row r="47" spans="2:8" ht="13.5" customHeight="1">
      <c r="B47" s="257"/>
      <c r="C47" s="205" t="s">
        <v>208</v>
      </c>
      <c r="D47" s="52"/>
      <c r="E47" s="226" t="s">
        <v>253</v>
      </c>
      <c r="F47" s="303"/>
      <c r="G47" s="315"/>
      <c r="H47" s="256"/>
    </row>
    <row r="48" spans="2:8" ht="13.5" customHeight="1">
      <c r="B48" s="257"/>
      <c r="C48" s="205" t="s">
        <v>330</v>
      </c>
      <c r="D48" s="52"/>
      <c r="E48" s="226" t="s">
        <v>253</v>
      </c>
      <c r="F48" s="303"/>
      <c r="G48" s="315"/>
      <c r="H48" s="256"/>
    </row>
    <row r="49" spans="2:9" ht="13.5" customHeight="1">
      <c r="B49" s="257"/>
      <c r="C49" s="205" t="s">
        <v>331</v>
      </c>
      <c r="D49" s="52"/>
      <c r="E49" s="226" t="s">
        <v>253</v>
      </c>
      <c r="F49" s="303"/>
      <c r="G49" s="315"/>
      <c r="H49" s="256"/>
    </row>
    <row r="50" spans="2:9" ht="13.5" customHeight="1">
      <c r="B50" s="257"/>
      <c r="C50" s="205" t="s">
        <v>412</v>
      </c>
      <c r="D50" s="52"/>
      <c r="E50" s="226" t="s">
        <v>252</v>
      </c>
      <c r="F50" s="303"/>
      <c r="G50" s="315"/>
      <c r="H50" s="256"/>
    </row>
    <row r="51" spans="2:9" ht="13.5" customHeight="1">
      <c r="B51" s="257"/>
      <c r="C51" s="205" t="s">
        <v>212</v>
      </c>
      <c r="D51" s="52"/>
      <c r="E51" s="226" t="s">
        <v>253</v>
      </c>
      <c r="F51" s="303"/>
      <c r="G51" s="315"/>
      <c r="H51" s="256"/>
    </row>
    <row r="52" spans="2:9" ht="13.5" customHeight="1">
      <c r="B52" s="257"/>
      <c r="C52" s="205" t="s">
        <v>407</v>
      </c>
      <c r="D52" s="52"/>
      <c r="E52" s="226" t="s">
        <v>251</v>
      </c>
      <c r="F52" s="303"/>
      <c r="G52" s="315"/>
      <c r="H52" s="256"/>
    </row>
    <row r="53" spans="2:9" ht="13.5" customHeight="1">
      <c r="B53" s="257"/>
      <c r="C53" s="205" t="s">
        <v>406</v>
      </c>
      <c r="D53" s="52"/>
      <c r="E53" s="226" t="s">
        <v>251</v>
      </c>
      <c r="F53" s="303"/>
      <c r="G53" s="315"/>
      <c r="H53" s="256"/>
    </row>
    <row r="54" spans="2:9" ht="13.5" customHeight="1">
      <c r="B54" s="257"/>
      <c r="C54" s="205" t="s">
        <v>413</v>
      </c>
      <c r="D54" s="52"/>
      <c r="E54" s="226" t="s">
        <v>365</v>
      </c>
      <c r="F54" s="315"/>
      <c r="G54" s="205"/>
      <c r="H54" s="256"/>
    </row>
    <row r="55" spans="2:9" ht="13.5" customHeight="1">
      <c r="B55" s="257"/>
      <c r="C55" s="205" t="s">
        <v>628</v>
      </c>
      <c r="D55" s="52"/>
      <c r="E55" s="226" t="s">
        <v>365</v>
      </c>
      <c r="F55" s="315"/>
      <c r="G55" s="205"/>
      <c r="H55" s="256"/>
      <c r="I55" s="236" t="s">
        <v>85</v>
      </c>
    </row>
    <row r="56" spans="2:9" ht="13.5" customHeight="1">
      <c r="B56" s="257"/>
      <c r="C56" s="205" t="s">
        <v>408</v>
      </c>
      <c r="D56" s="52"/>
      <c r="E56" s="226" t="s">
        <v>251</v>
      </c>
      <c r="F56" s="315"/>
      <c r="G56" s="231"/>
      <c r="H56" s="256"/>
      <c r="I56" s="236" t="s">
        <v>85</v>
      </c>
    </row>
    <row r="57" spans="2:9" ht="13.5" customHeight="1">
      <c r="B57" s="257"/>
      <c r="C57" s="205"/>
      <c r="D57" s="205"/>
      <c r="E57" s="226"/>
      <c r="F57" s="205"/>
      <c r="G57" s="205"/>
      <c r="H57" s="256"/>
    </row>
    <row r="58" spans="2:9" ht="13.5" customHeight="1">
      <c r="B58" s="257"/>
      <c r="C58" s="205"/>
      <c r="D58" s="205"/>
      <c r="E58" s="226"/>
      <c r="F58" s="205"/>
      <c r="G58" s="205"/>
      <c r="H58" s="256"/>
    </row>
    <row r="59" spans="2:9" ht="13.5" customHeight="1">
      <c r="B59" s="257"/>
      <c r="C59" s="205"/>
      <c r="D59" s="205"/>
      <c r="E59" s="226"/>
      <c r="F59" s="205"/>
      <c r="G59" s="205"/>
      <c r="H59" s="256"/>
    </row>
    <row r="60" spans="2:9" ht="13.5" customHeight="1">
      <c r="B60" s="257"/>
      <c r="C60" s="247"/>
      <c r="D60" s="205"/>
      <c r="E60" s="226"/>
      <c r="F60" s="231"/>
      <c r="G60" s="205"/>
      <c r="H60" s="256"/>
    </row>
    <row r="61" spans="2:9" ht="13.5" customHeight="1">
      <c r="B61" s="257"/>
      <c r="C61" s="247"/>
      <c r="D61" s="205"/>
      <c r="E61" s="226"/>
      <c r="F61" s="231"/>
      <c r="G61" s="205"/>
      <c r="H61" s="256"/>
    </row>
    <row r="62" spans="2:9" ht="13.5" customHeight="1">
      <c r="B62" s="257"/>
      <c r="C62" s="247"/>
      <c r="D62" s="205"/>
      <c r="E62" s="226"/>
      <c r="F62" s="231"/>
      <c r="G62" s="205"/>
      <c r="H62" s="256"/>
    </row>
    <row r="63" spans="2:9" ht="13.5" customHeight="1">
      <c r="B63" s="257"/>
      <c r="C63" s="247"/>
      <c r="D63" s="205"/>
      <c r="E63" s="226"/>
      <c r="F63" s="231"/>
      <c r="G63" s="205"/>
      <c r="H63" s="256"/>
    </row>
    <row r="64" spans="2:9" ht="13.5" customHeight="1">
      <c r="B64" s="257"/>
      <c r="C64" s="247"/>
      <c r="D64" s="205"/>
      <c r="E64" s="226"/>
      <c r="F64" s="231"/>
      <c r="G64" s="205"/>
      <c r="H64" s="256"/>
    </row>
    <row r="65" spans="2:8" ht="13.5" customHeight="1">
      <c r="B65" s="257"/>
      <c r="C65" s="247"/>
      <c r="D65" s="205"/>
      <c r="E65" s="226"/>
      <c r="F65" s="231"/>
      <c r="G65" s="205"/>
      <c r="H65" s="256"/>
    </row>
    <row r="66" spans="2:8" ht="13.5" customHeight="1">
      <c r="B66" s="257"/>
      <c r="C66" s="247"/>
      <c r="D66" s="205"/>
      <c r="E66" s="226"/>
      <c r="F66" s="231"/>
      <c r="G66" s="205"/>
      <c r="H66" s="256"/>
    </row>
    <row r="67" spans="2:8" ht="13.5" customHeight="1">
      <c r="B67" s="257"/>
      <c r="C67" s="247"/>
      <c r="D67" s="205"/>
      <c r="E67" s="226"/>
      <c r="F67" s="231"/>
      <c r="G67" s="205"/>
      <c r="H67" s="256"/>
    </row>
    <row r="68" spans="2:8" ht="13.5" customHeight="1">
      <c r="B68" s="257"/>
      <c r="C68" s="247"/>
      <c r="D68" s="205"/>
      <c r="E68" s="226"/>
      <c r="F68" s="231"/>
      <c r="G68" s="205"/>
      <c r="H68" s="256"/>
    </row>
    <row r="69" spans="2:8" ht="13.5" customHeight="1" thickBot="1">
      <c r="B69" s="259"/>
      <c r="C69" s="260"/>
      <c r="D69" s="228"/>
      <c r="E69" s="253"/>
      <c r="F69" s="304"/>
      <c r="G69" s="228"/>
      <c r="H69" s="261"/>
    </row>
    <row r="70" spans="2:8" ht="13.5" customHeight="1">
      <c r="B70" s="248"/>
      <c r="C70" s="248"/>
      <c r="D70" s="248"/>
      <c r="E70" s="249"/>
      <c r="F70" s="248"/>
      <c r="G70" s="248"/>
      <c r="H70" s="248"/>
    </row>
    <row r="71" spans="2:8" ht="13.5" customHeight="1">
      <c r="B71" s="248"/>
      <c r="C71" s="248"/>
      <c r="D71" s="248"/>
      <c r="E71" s="249"/>
      <c r="F71" s="248"/>
      <c r="G71" s="248"/>
      <c r="H71" s="248"/>
    </row>
    <row r="72" spans="2:8" ht="13.5" customHeight="1">
      <c r="B72" s="248" t="s">
        <v>100</v>
      </c>
      <c r="C72" s="248" t="s">
        <v>380</v>
      </c>
      <c r="D72" s="248"/>
      <c r="E72" s="249"/>
      <c r="F72" s="249"/>
      <c r="G72" s="249"/>
      <c r="H72" s="248"/>
    </row>
    <row r="73" spans="2:8" ht="13.5" customHeight="1">
      <c r="B73" s="248"/>
      <c r="C73" s="248"/>
      <c r="D73" s="248"/>
      <c r="E73" s="249"/>
      <c r="F73" s="250" t="s">
        <v>340</v>
      </c>
      <c r="G73" s="251"/>
      <c r="H73" s="248"/>
    </row>
    <row r="74" spans="2:8" ht="13.5" customHeight="1" thickBot="1">
      <c r="B74" s="248" t="str">
        <f>点検対象設備一覧表!$E$6</f>
        <v>□□棟</v>
      </c>
      <c r="C74" s="248"/>
      <c r="D74" s="248"/>
      <c r="E74" s="249"/>
      <c r="F74" s="250" t="s">
        <v>341</v>
      </c>
      <c r="G74" s="251"/>
      <c r="H74" s="248"/>
    </row>
    <row r="75" spans="2:8" ht="13.5" customHeight="1">
      <c r="B75" s="600" t="s">
        <v>342</v>
      </c>
      <c r="C75" s="565"/>
      <c r="D75" s="565"/>
      <c r="E75" s="565"/>
      <c r="F75" s="565" t="s">
        <v>441</v>
      </c>
      <c r="G75" s="552"/>
      <c r="H75" s="601" t="s">
        <v>399</v>
      </c>
    </row>
    <row r="76" spans="2:8" ht="13.5" customHeight="1" thickBot="1">
      <c r="B76" s="252" t="s">
        <v>362</v>
      </c>
      <c r="C76" s="253" t="s">
        <v>344</v>
      </c>
      <c r="D76" s="253" t="s">
        <v>205</v>
      </c>
      <c r="E76" s="253" t="s">
        <v>398</v>
      </c>
      <c r="F76" s="253" t="s">
        <v>266</v>
      </c>
      <c r="G76" s="253" t="s">
        <v>267</v>
      </c>
      <c r="H76" s="613"/>
    </row>
    <row r="77" spans="2:8" ht="13.5" customHeight="1">
      <c r="B77" s="242" t="s">
        <v>380</v>
      </c>
      <c r="C77" s="227" t="s">
        <v>401</v>
      </c>
      <c r="D77" s="67"/>
      <c r="E77" s="54" t="s">
        <v>251</v>
      </c>
      <c r="F77" s="312"/>
      <c r="G77" s="357"/>
      <c r="H77" s="255"/>
    </row>
    <row r="78" spans="2:8" ht="13.5" customHeight="1">
      <c r="B78" s="257"/>
      <c r="C78" s="205" t="s">
        <v>440</v>
      </c>
      <c r="D78" s="52"/>
      <c r="E78" s="54" t="s">
        <v>251</v>
      </c>
      <c r="F78" s="303"/>
      <c r="G78" s="314"/>
      <c r="H78" s="256"/>
    </row>
    <row r="79" spans="2:8" ht="13.5" customHeight="1">
      <c r="B79" s="257"/>
      <c r="C79" s="205" t="s">
        <v>269</v>
      </c>
      <c r="D79" s="52"/>
      <c r="E79" s="54" t="s">
        <v>253</v>
      </c>
      <c r="F79" s="303"/>
      <c r="G79" s="314"/>
      <c r="H79" s="256"/>
    </row>
    <row r="80" spans="2:8" ht="13.5" customHeight="1">
      <c r="B80" s="257"/>
      <c r="C80" s="205" t="s">
        <v>410</v>
      </c>
      <c r="D80" s="52"/>
      <c r="E80" s="54" t="s">
        <v>252</v>
      </c>
      <c r="F80" s="303"/>
      <c r="G80" s="314"/>
      <c r="H80" s="256"/>
    </row>
    <row r="81" spans="2:9" ht="13.5" customHeight="1">
      <c r="B81" s="257"/>
      <c r="C81" s="205" t="s">
        <v>206</v>
      </c>
      <c r="D81" s="52"/>
      <c r="E81" s="226" t="s">
        <v>253</v>
      </c>
      <c r="F81" s="303"/>
      <c r="G81" s="315"/>
      <c r="H81" s="256"/>
    </row>
    <row r="82" spans="2:9" ht="13.5" customHeight="1">
      <c r="B82" s="257"/>
      <c r="C82" s="205" t="s">
        <v>208</v>
      </c>
      <c r="D82" s="52"/>
      <c r="E82" s="226" t="s">
        <v>253</v>
      </c>
      <c r="F82" s="303"/>
      <c r="G82" s="315"/>
      <c r="H82" s="256"/>
    </row>
    <row r="83" spans="2:9" ht="13.5" customHeight="1">
      <c r="B83" s="257"/>
      <c r="C83" s="205" t="s">
        <v>330</v>
      </c>
      <c r="D83" s="52"/>
      <c r="E83" s="226" t="s">
        <v>253</v>
      </c>
      <c r="F83" s="303"/>
      <c r="G83" s="315"/>
      <c r="H83" s="256"/>
    </row>
    <row r="84" spans="2:9" ht="13.5" customHeight="1">
      <c r="B84" s="257"/>
      <c r="C84" s="205" t="s">
        <v>331</v>
      </c>
      <c r="D84" s="52"/>
      <c r="E84" s="226" t="s">
        <v>253</v>
      </c>
      <c r="F84" s="303"/>
      <c r="G84" s="315"/>
      <c r="H84" s="256"/>
    </row>
    <row r="85" spans="2:9" ht="13.5" customHeight="1">
      <c r="B85" s="257"/>
      <c r="C85" s="205" t="s">
        <v>412</v>
      </c>
      <c r="D85" s="52"/>
      <c r="E85" s="226" t="s">
        <v>252</v>
      </c>
      <c r="F85" s="303"/>
      <c r="G85" s="315"/>
      <c r="H85" s="256"/>
    </row>
    <row r="86" spans="2:9" ht="13.5" customHeight="1">
      <c r="B86" s="257"/>
      <c r="C86" s="205" t="s">
        <v>212</v>
      </c>
      <c r="D86" s="52"/>
      <c r="E86" s="226" t="s">
        <v>253</v>
      </c>
      <c r="F86" s="303"/>
      <c r="G86" s="315"/>
      <c r="H86" s="256"/>
    </row>
    <row r="87" spans="2:9" ht="13.5" customHeight="1">
      <c r="B87" s="257"/>
      <c r="C87" s="205" t="s">
        <v>407</v>
      </c>
      <c r="D87" s="52"/>
      <c r="E87" s="226" t="s">
        <v>251</v>
      </c>
      <c r="F87" s="303"/>
      <c r="G87" s="315"/>
      <c r="H87" s="256"/>
    </row>
    <row r="88" spans="2:9" ht="13.5" customHeight="1">
      <c r="B88" s="257"/>
      <c r="C88" s="205" t="s">
        <v>406</v>
      </c>
      <c r="D88" s="52"/>
      <c r="E88" s="226" t="s">
        <v>251</v>
      </c>
      <c r="F88" s="303"/>
      <c r="G88" s="315"/>
      <c r="H88" s="256"/>
    </row>
    <row r="89" spans="2:9" ht="13.5" customHeight="1">
      <c r="B89" s="257"/>
      <c r="C89" s="205" t="s">
        <v>413</v>
      </c>
      <c r="D89" s="52"/>
      <c r="E89" s="226" t="s">
        <v>365</v>
      </c>
      <c r="F89" s="315"/>
      <c r="G89" s="205"/>
      <c r="H89" s="256"/>
    </row>
    <row r="90" spans="2:9" ht="13.5" customHeight="1">
      <c r="B90" s="257"/>
      <c r="C90" s="205" t="s">
        <v>628</v>
      </c>
      <c r="D90" s="52"/>
      <c r="E90" s="226" t="s">
        <v>365</v>
      </c>
      <c r="F90" s="315"/>
      <c r="G90" s="205"/>
      <c r="H90" s="256"/>
      <c r="I90" s="236" t="s">
        <v>85</v>
      </c>
    </row>
    <row r="91" spans="2:9" ht="13.5" customHeight="1">
      <c r="B91" s="257"/>
      <c r="C91" s="205" t="s">
        <v>408</v>
      </c>
      <c r="D91" s="52"/>
      <c r="E91" s="226" t="s">
        <v>251</v>
      </c>
      <c r="F91" s="315"/>
      <c r="G91" s="231"/>
      <c r="H91" s="256"/>
      <c r="I91" s="236" t="s">
        <v>85</v>
      </c>
    </row>
    <row r="92" spans="2:9" ht="13.5" customHeight="1">
      <c r="B92" s="257"/>
      <c r="C92" s="205"/>
      <c r="D92" s="205"/>
      <c r="E92" s="226"/>
      <c r="F92" s="205"/>
      <c r="G92" s="205"/>
      <c r="H92" s="256"/>
    </row>
    <row r="93" spans="2:9" ht="13.5" customHeight="1">
      <c r="B93" s="257"/>
      <c r="C93" s="205"/>
      <c r="D93" s="205"/>
      <c r="E93" s="226"/>
      <c r="F93" s="205"/>
      <c r="G93" s="205"/>
      <c r="H93" s="256"/>
    </row>
    <row r="94" spans="2:9" ht="13.5" customHeight="1">
      <c r="B94" s="257"/>
      <c r="C94" s="205"/>
      <c r="D94" s="205"/>
      <c r="E94" s="226"/>
      <c r="F94" s="205"/>
      <c r="G94" s="205"/>
      <c r="H94" s="256"/>
    </row>
    <row r="95" spans="2:9" ht="13.5" customHeight="1">
      <c r="B95" s="257"/>
      <c r="C95" s="247"/>
      <c r="D95" s="205"/>
      <c r="E95" s="226"/>
      <c r="F95" s="231"/>
      <c r="G95" s="205"/>
      <c r="H95" s="256"/>
    </row>
    <row r="96" spans="2:9" ht="13.5" customHeight="1">
      <c r="B96" s="257"/>
      <c r="C96" s="247"/>
      <c r="D96" s="205"/>
      <c r="E96" s="226"/>
      <c r="F96" s="231"/>
      <c r="G96" s="205"/>
      <c r="H96" s="256"/>
    </row>
    <row r="97" spans="2:8" ht="13.5" customHeight="1">
      <c r="B97" s="257"/>
      <c r="C97" s="247"/>
      <c r="D97" s="205"/>
      <c r="E97" s="226"/>
      <c r="F97" s="231"/>
      <c r="G97" s="205"/>
      <c r="H97" s="256"/>
    </row>
    <row r="98" spans="2:8" ht="13.5" customHeight="1">
      <c r="B98" s="257"/>
      <c r="C98" s="247"/>
      <c r="D98" s="205"/>
      <c r="E98" s="226"/>
      <c r="F98" s="231"/>
      <c r="G98" s="205"/>
      <c r="H98" s="256"/>
    </row>
    <row r="99" spans="2:8" ht="13.5" customHeight="1">
      <c r="B99" s="257"/>
      <c r="C99" s="247"/>
      <c r="D99" s="205"/>
      <c r="E99" s="226"/>
      <c r="F99" s="231"/>
      <c r="G99" s="205"/>
      <c r="H99" s="256"/>
    </row>
    <row r="100" spans="2:8" ht="13.5" customHeight="1">
      <c r="B100" s="257"/>
      <c r="C100" s="247"/>
      <c r="D100" s="205"/>
      <c r="E100" s="226"/>
      <c r="F100" s="231"/>
      <c r="G100" s="205"/>
      <c r="H100" s="256"/>
    </row>
    <row r="101" spans="2:8" ht="13.5" customHeight="1">
      <c r="B101" s="257"/>
      <c r="C101" s="247"/>
      <c r="D101" s="205"/>
      <c r="E101" s="226"/>
      <c r="F101" s="231"/>
      <c r="G101" s="205"/>
      <c r="H101" s="256"/>
    </row>
    <row r="102" spans="2:8" ht="13.5" customHeight="1">
      <c r="B102" s="257"/>
      <c r="C102" s="247"/>
      <c r="D102" s="205"/>
      <c r="E102" s="226"/>
      <c r="F102" s="231"/>
      <c r="G102" s="205"/>
      <c r="H102" s="256"/>
    </row>
    <row r="103" spans="2:8" ht="13.5" customHeight="1">
      <c r="B103" s="257"/>
      <c r="C103" s="247"/>
      <c r="D103" s="205"/>
      <c r="E103" s="226"/>
      <c r="F103" s="231"/>
      <c r="G103" s="205"/>
      <c r="H103" s="256"/>
    </row>
    <row r="104" spans="2:8" ht="13.5" customHeight="1" thickBot="1">
      <c r="B104" s="259"/>
      <c r="C104" s="260"/>
      <c r="D104" s="228"/>
      <c r="E104" s="253"/>
      <c r="F104" s="304"/>
      <c r="G104" s="228"/>
      <c r="H104" s="261"/>
    </row>
    <row r="105" spans="2:8" ht="13.5" customHeight="1">
      <c r="B105" s="248"/>
      <c r="C105" s="248"/>
      <c r="D105" s="248"/>
      <c r="E105" s="249"/>
      <c r="F105" s="248"/>
      <c r="G105" s="248"/>
      <c r="H105" s="248"/>
    </row>
    <row r="106" spans="2:8" ht="13.5" customHeight="1">
      <c r="B106" s="248"/>
      <c r="C106" s="248"/>
      <c r="D106" s="248"/>
      <c r="E106" s="249"/>
      <c r="F106" s="248"/>
      <c r="G106" s="248"/>
      <c r="H106" s="248"/>
    </row>
    <row r="107" spans="2:8" ht="13.5" customHeight="1">
      <c r="B107" s="248" t="s">
        <v>100</v>
      </c>
      <c r="C107" s="248" t="s">
        <v>380</v>
      </c>
      <c r="D107" s="248"/>
      <c r="E107" s="249"/>
      <c r="F107" s="249"/>
      <c r="G107" s="249"/>
      <c r="H107" s="248"/>
    </row>
    <row r="108" spans="2:8" ht="13.5" customHeight="1">
      <c r="B108" s="248"/>
      <c r="C108" s="248"/>
      <c r="D108" s="248"/>
      <c r="E108" s="249"/>
      <c r="F108" s="250" t="s">
        <v>340</v>
      </c>
      <c r="G108" s="251"/>
      <c r="H108" s="248"/>
    </row>
    <row r="109" spans="2:8" ht="13.5" customHeight="1" thickBot="1">
      <c r="B109" s="248" t="str">
        <f>点検対象設備一覧表!$F$6</f>
        <v>××棟</v>
      </c>
      <c r="C109" s="248"/>
      <c r="D109" s="248"/>
      <c r="E109" s="249"/>
      <c r="F109" s="250" t="s">
        <v>341</v>
      </c>
      <c r="G109" s="251"/>
      <c r="H109" s="248"/>
    </row>
    <row r="110" spans="2:8" ht="13.5" customHeight="1">
      <c r="B110" s="600" t="s">
        <v>342</v>
      </c>
      <c r="C110" s="565"/>
      <c r="D110" s="565"/>
      <c r="E110" s="565"/>
      <c r="F110" s="565" t="s">
        <v>441</v>
      </c>
      <c r="G110" s="552"/>
      <c r="H110" s="601" t="s">
        <v>399</v>
      </c>
    </row>
    <row r="111" spans="2:8" ht="13.5" customHeight="1" thickBot="1">
      <c r="B111" s="252" t="s">
        <v>362</v>
      </c>
      <c r="C111" s="253" t="s">
        <v>344</v>
      </c>
      <c r="D111" s="253" t="s">
        <v>205</v>
      </c>
      <c r="E111" s="253" t="s">
        <v>398</v>
      </c>
      <c r="F111" s="253" t="s">
        <v>266</v>
      </c>
      <c r="G111" s="253" t="s">
        <v>267</v>
      </c>
      <c r="H111" s="613"/>
    </row>
    <row r="112" spans="2:8" ht="13.5" customHeight="1">
      <c r="B112" s="242" t="s">
        <v>380</v>
      </c>
      <c r="C112" s="227" t="s">
        <v>401</v>
      </c>
      <c r="D112" s="67"/>
      <c r="E112" s="54" t="s">
        <v>251</v>
      </c>
      <c r="F112" s="312"/>
      <c r="G112" s="357"/>
      <c r="H112" s="255"/>
    </row>
    <row r="113" spans="2:9" ht="13.5" customHeight="1">
      <c r="B113" s="257"/>
      <c r="C113" s="205" t="s">
        <v>440</v>
      </c>
      <c r="D113" s="52"/>
      <c r="E113" s="54" t="s">
        <v>251</v>
      </c>
      <c r="F113" s="303"/>
      <c r="G113" s="314"/>
      <c r="H113" s="256"/>
    </row>
    <row r="114" spans="2:9" ht="13.5" customHeight="1">
      <c r="B114" s="257"/>
      <c r="C114" s="205" t="s">
        <v>269</v>
      </c>
      <c r="D114" s="52"/>
      <c r="E114" s="54" t="s">
        <v>253</v>
      </c>
      <c r="F114" s="303"/>
      <c r="G114" s="314"/>
      <c r="H114" s="256"/>
    </row>
    <row r="115" spans="2:9" ht="13.5" customHeight="1">
      <c r="B115" s="257"/>
      <c r="C115" s="205" t="s">
        <v>410</v>
      </c>
      <c r="D115" s="52"/>
      <c r="E115" s="54" t="s">
        <v>252</v>
      </c>
      <c r="F115" s="303"/>
      <c r="G115" s="314"/>
      <c r="H115" s="256"/>
    </row>
    <row r="116" spans="2:9" ht="13.5" customHeight="1">
      <c r="B116" s="257"/>
      <c r="C116" s="205" t="s">
        <v>206</v>
      </c>
      <c r="D116" s="52"/>
      <c r="E116" s="226" t="s">
        <v>253</v>
      </c>
      <c r="F116" s="303"/>
      <c r="G116" s="315"/>
      <c r="H116" s="256"/>
    </row>
    <row r="117" spans="2:9" ht="13.5" customHeight="1">
      <c r="B117" s="257"/>
      <c r="C117" s="205" t="s">
        <v>208</v>
      </c>
      <c r="D117" s="52"/>
      <c r="E117" s="226" t="s">
        <v>253</v>
      </c>
      <c r="F117" s="303"/>
      <c r="G117" s="315"/>
      <c r="H117" s="256"/>
    </row>
    <row r="118" spans="2:9" ht="13.5" customHeight="1">
      <c r="B118" s="257"/>
      <c r="C118" s="205" t="s">
        <v>330</v>
      </c>
      <c r="D118" s="52"/>
      <c r="E118" s="226" t="s">
        <v>253</v>
      </c>
      <c r="F118" s="303"/>
      <c r="G118" s="315"/>
      <c r="H118" s="256"/>
    </row>
    <row r="119" spans="2:9" ht="13.5" customHeight="1">
      <c r="B119" s="257"/>
      <c r="C119" s="205" t="s">
        <v>331</v>
      </c>
      <c r="D119" s="52"/>
      <c r="E119" s="226" t="s">
        <v>253</v>
      </c>
      <c r="F119" s="303"/>
      <c r="G119" s="315"/>
      <c r="H119" s="256"/>
    </row>
    <row r="120" spans="2:9" ht="13.5" customHeight="1">
      <c r="B120" s="257"/>
      <c r="C120" s="205" t="s">
        <v>412</v>
      </c>
      <c r="D120" s="52"/>
      <c r="E120" s="226" t="s">
        <v>252</v>
      </c>
      <c r="F120" s="303"/>
      <c r="G120" s="315"/>
      <c r="H120" s="256"/>
    </row>
    <row r="121" spans="2:9" ht="13.5" customHeight="1">
      <c r="B121" s="257"/>
      <c r="C121" s="205" t="s">
        <v>212</v>
      </c>
      <c r="D121" s="52"/>
      <c r="E121" s="226" t="s">
        <v>253</v>
      </c>
      <c r="F121" s="303"/>
      <c r="G121" s="315"/>
      <c r="H121" s="256"/>
    </row>
    <row r="122" spans="2:9" ht="13.5" customHeight="1">
      <c r="B122" s="257"/>
      <c r="C122" s="205" t="s">
        <v>407</v>
      </c>
      <c r="D122" s="52"/>
      <c r="E122" s="226" t="s">
        <v>251</v>
      </c>
      <c r="F122" s="303"/>
      <c r="G122" s="315"/>
      <c r="H122" s="256"/>
    </row>
    <row r="123" spans="2:9" ht="13.5" customHeight="1">
      <c r="B123" s="257"/>
      <c r="C123" s="205" t="s">
        <v>406</v>
      </c>
      <c r="D123" s="52"/>
      <c r="E123" s="226" t="s">
        <v>251</v>
      </c>
      <c r="F123" s="303"/>
      <c r="G123" s="315"/>
      <c r="H123" s="256"/>
    </row>
    <row r="124" spans="2:9" ht="13.5" customHeight="1">
      <c r="B124" s="257"/>
      <c r="C124" s="205" t="s">
        <v>413</v>
      </c>
      <c r="D124" s="52"/>
      <c r="E124" s="226" t="s">
        <v>365</v>
      </c>
      <c r="F124" s="315"/>
      <c r="G124" s="205"/>
      <c r="H124" s="256"/>
    </row>
    <row r="125" spans="2:9" ht="13.5" customHeight="1">
      <c r="B125" s="257"/>
      <c r="C125" s="205" t="s">
        <v>628</v>
      </c>
      <c r="D125" s="52"/>
      <c r="E125" s="226" t="s">
        <v>365</v>
      </c>
      <c r="F125" s="315"/>
      <c r="G125" s="205"/>
      <c r="H125" s="256"/>
      <c r="I125" s="236" t="s">
        <v>85</v>
      </c>
    </row>
    <row r="126" spans="2:9" ht="13.5" customHeight="1">
      <c r="B126" s="257"/>
      <c r="C126" s="205" t="s">
        <v>408</v>
      </c>
      <c r="D126" s="52"/>
      <c r="E126" s="226" t="s">
        <v>251</v>
      </c>
      <c r="F126" s="315"/>
      <c r="G126" s="231"/>
      <c r="H126" s="256"/>
      <c r="I126" s="236" t="s">
        <v>85</v>
      </c>
    </row>
    <row r="127" spans="2:9" ht="13.5" customHeight="1">
      <c r="B127" s="257"/>
      <c r="C127" s="205"/>
      <c r="D127" s="205"/>
      <c r="E127" s="226"/>
      <c r="F127" s="205"/>
      <c r="G127" s="205"/>
      <c r="H127" s="256"/>
    </row>
    <row r="128" spans="2:9" ht="13.5" customHeight="1">
      <c r="B128" s="257"/>
      <c r="C128" s="205"/>
      <c r="D128" s="205"/>
      <c r="E128" s="226"/>
      <c r="F128" s="205"/>
      <c r="G128" s="205"/>
      <c r="H128" s="256"/>
    </row>
    <row r="129" spans="2:8" ht="13.5" customHeight="1">
      <c r="B129" s="257"/>
      <c r="C129" s="205"/>
      <c r="D129" s="205"/>
      <c r="E129" s="226"/>
      <c r="F129" s="205"/>
      <c r="G129" s="205"/>
      <c r="H129" s="256"/>
    </row>
    <row r="130" spans="2:8" ht="13.5" customHeight="1">
      <c r="B130" s="257"/>
      <c r="C130" s="247"/>
      <c r="D130" s="205"/>
      <c r="E130" s="226"/>
      <c r="F130" s="231"/>
      <c r="G130" s="205"/>
      <c r="H130" s="256"/>
    </row>
    <row r="131" spans="2:8" ht="13.5" customHeight="1">
      <c r="B131" s="257"/>
      <c r="C131" s="247"/>
      <c r="D131" s="205"/>
      <c r="E131" s="226"/>
      <c r="F131" s="231"/>
      <c r="G131" s="205"/>
      <c r="H131" s="256"/>
    </row>
    <row r="132" spans="2:8" ht="13.5" customHeight="1">
      <c r="B132" s="257"/>
      <c r="C132" s="247"/>
      <c r="D132" s="205"/>
      <c r="E132" s="226"/>
      <c r="F132" s="231"/>
      <c r="G132" s="205"/>
      <c r="H132" s="256"/>
    </row>
    <row r="133" spans="2:8" ht="13.5" customHeight="1">
      <c r="B133" s="257"/>
      <c r="C133" s="247"/>
      <c r="D133" s="205"/>
      <c r="E133" s="226"/>
      <c r="F133" s="231"/>
      <c r="G133" s="205"/>
      <c r="H133" s="256"/>
    </row>
    <row r="134" spans="2:8" ht="13.5" customHeight="1">
      <c r="B134" s="257"/>
      <c r="C134" s="247"/>
      <c r="D134" s="205"/>
      <c r="E134" s="226"/>
      <c r="F134" s="231"/>
      <c r="G134" s="205"/>
      <c r="H134" s="256"/>
    </row>
    <row r="135" spans="2:8" ht="13.5" customHeight="1">
      <c r="B135" s="257"/>
      <c r="C135" s="247"/>
      <c r="D135" s="205"/>
      <c r="E135" s="226"/>
      <c r="F135" s="231"/>
      <c r="G135" s="205"/>
      <c r="H135" s="256"/>
    </row>
    <row r="136" spans="2:8" ht="13.5" customHeight="1">
      <c r="B136" s="257"/>
      <c r="C136" s="247"/>
      <c r="D136" s="205"/>
      <c r="E136" s="226"/>
      <c r="F136" s="231"/>
      <c r="G136" s="205"/>
      <c r="H136" s="256"/>
    </row>
    <row r="137" spans="2:8" ht="13.5" customHeight="1">
      <c r="B137" s="257"/>
      <c r="C137" s="247"/>
      <c r="D137" s="205"/>
      <c r="E137" s="226"/>
      <c r="F137" s="231"/>
      <c r="G137" s="205"/>
      <c r="H137" s="256"/>
    </row>
    <row r="138" spans="2:8" ht="13.5" customHeight="1">
      <c r="B138" s="257"/>
      <c r="C138" s="247"/>
      <c r="D138" s="205"/>
      <c r="E138" s="226"/>
      <c r="F138" s="231"/>
      <c r="G138" s="205"/>
      <c r="H138" s="256"/>
    </row>
    <row r="139" spans="2:8" ht="13.5" customHeight="1" thickBot="1">
      <c r="B139" s="259"/>
      <c r="C139" s="260"/>
      <c r="D139" s="228"/>
      <c r="E139" s="253"/>
      <c r="F139" s="304"/>
      <c r="G139" s="228"/>
      <c r="H139" s="261"/>
    </row>
    <row r="140" spans="2:8" ht="13.5" customHeight="1">
      <c r="B140" s="248"/>
      <c r="C140" s="248"/>
      <c r="D140" s="248"/>
      <c r="E140" s="249"/>
      <c r="F140" s="248"/>
      <c r="G140" s="248"/>
      <c r="H140" s="248"/>
    </row>
    <row r="141" spans="2:8" ht="13.5" customHeight="1">
      <c r="B141" s="248"/>
      <c r="C141" s="248"/>
      <c r="D141" s="248"/>
      <c r="E141" s="249"/>
      <c r="F141" s="248"/>
      <c r="G141" s="248"/>
      <c r="H141" s="248"/>
    </row>
    <row r="142" spans="2:8" ht="13.5" customHeight="1">
      <c r="B142" s="248" t="s">
        <v>100</v>
      </c>
      <c r="C142" s="248" t="s">
        <v>380</v>
      </c>
      <c r="D142" s="248"/>
      <c r="E142" s="249"/>
      <c r="F142" s="249"/>
      <c r="G142" s="249"/>
      <c r="H142" s="248"/>
    </row>
    <row r="143" spans="2:8" ht="13.5" customHeight="1">
      <c r="B143" s="248"/>
      <c r="C143" s="248"/>
      <c r="D143" s="248"/>
      <c r="E143" s="249"/>
      <c r="F143" s="250" t="s">
        <v>340</v>
      </c>
      <c r="G143" s="251"/>
      <c r="H143" s="248"/>
    </row>
    <row r="144" spans="2:8" ht="13.5" customHeight="1" thickBot="1">
      <c r="B144" s="248" t="str">
        <f>点検対象設備一覧表!$G$6</f>
        <v>――棟</v>
      </c>
      <c r="C144" s="248"/>
      <c r="D144" s="248"/>
      <c r="E144" s="249"/>
      <c r="F144" s="250" t="s">
        <v>341</v>
      </c>
      <c r="G144" s="251"/>
      <c r="H144" s="248"/>
    </row>
    <row r="145" spans="2:9" ht="13.5" customHeight="1">
      <c r="B145" s="600" t="s">
        <v>342</v>
      </c>
      <c r="C145" s="565"/>
      <c r="D145" s="565"/>
      <c r="E145" s="565"/>
      <c r="F145" s="565" t="s">
        <v>441</v>
      </c>
      <c r="G145" s="552"/>
      <c r="H145" s="601" t="s">
        <v>399</v>
      </c>
    </row>
    <row r="146" spans="2:9" ht="13.5" customHeight="1" thickBot="1">
      <c r="B146" s="252" t="s">
        <v>362</v>
      </c>
      <c r="C146" s="253" t="s">
        <v>344</v>
      </c>
      <c r="D146" s="253" t="s">
        <v>205</v>
      </c>
      <c r="E146" s="253" t="s">
        <v>398</v>
      </c>
      <c r="F146" s="253" t="s">
        <v>266</v>
      </c>
      <c r="G146" s="253" t="s">
        <v>267</v>
      </c>
      <c r="H146" s="613"/>
    </row>
    <row r="147" spans="2:9" ht="13.5" customHeight="1">
      <c r="B147" s="242" t="s">
        <v>380</v>
      </c>
      <c r="C147" s="227" t="s">
        <v>401</v>
      </c>
      <c r="D147" s="67"/>
      <c r="E147" s="54" t="s">
        <v>251</v>
      </c>
      <c r="F147" s="312"/>
      <c r="G147" s="357"/>
      <c r="H147" s="255"/>
    </row>
    <row r="148" spans="2:9" ht="13.5" customHeight="1">
      <c r="B148" s="257"/>
      <c r="C148" s="205" t="s">
        <v>440</v>
      </c>
      <c r="D148" s="52"/>
      <c r="E148" s="54" t="s">
        <v>251</v>
      </c>
      <c r="F148" s="303"/>
      <c r="G148" s="314"/>
      <c r="H148" s="256"/>
    </row>
    <row r="149" spans="2:9" ht="13.5" customHeight="1">
      <c r="B149" s="257"/>
      <c r="C149" s="205" t="s">
        <v>269</v>
      </c>
      <c r="D149" s="52"/>
      <c r="E149" s="54" t="s">
        <v>253</v>
      </c>
      <c r="F149" s="303"/>
      <c r="G149" s="314"/>
      <c r="H149" s="256"/>
    </row>
    <row r="150" spans="2:9" ht="13.5" customHeight="1">
      <c r="B150" s="257"/>
      <c r="C150" s="205" t="s">
        <v>410</v>
      </c>
      <c r="D150" s="52"/>
      <c r="E150" s="54" t="s">
        <v>252</v>
      </c>
      <c r="F150" s="303"/>
      <c r="G150" s="314"/>
      <c r="H150" s="256"/>
    </row>
    <row r="151" spans="2:9" ht="13.5" customHeight="1">
      <c r="B151" s="257"/>
      <c r="C151" s="205" t="s">
        <v>206</v>
      </c>
      <c r="D151" s="52"/>
      <c r="E151" s="226" t="s">
        <v>253</v>
      </c>
      <c r="F151" s="303"/>
      <c r="G151" s="315"/>
      <c r="H151" s="256"/>
    </row>
    <row r="152" spans="2:9" ht="13.5" customHeight="1">
      <c r="B152" s="257"/>
      <c r="C152" s="205" t="s">
        <v>208</v>
      </c>
      <c r="D152" s="52"/>
      <c r="E152" s="226" t="s">
        <v>253</v>
      </c>
      <c r="F152" s="303"/>
      <c r="G152" s="315"/>
      <c r="H152" s="256"/>
    </row>
    <row r="153" spans="2:9" ht="13.5" customHeight="1">
      <c r="B153" s="257"/>
      <c r="C153" s="205" t="s">
        <v>330</v>
      </c>
      <c r="D153" s="52"/>
      <c r="E153" s="226" t="s">
        <v>253</v>
      </c>
      <c r="F153" s="303"/>
      <c r="G153" s="315"/>
      <c r="H153" s="256"/>
    </row>
    <row r="154" spans="2:9" ht="13.5" customHeight="1">
      <c r="B154" s="257"/>
      <c r="C154" s="205" t="s">
        <v>331</v>
      </c>
      <c r="D154" s="52"/>
      <c r="E154" s="226" t="s">
        <v>253</v>
      </c>
      <c r="F154" s="303"/>
      <c r="G154" s="315"/>
      <c r="H154" s="256"/>
    </row>
    <row r="155" spans="2:9" ht="13.5" customHeight="1">
      <c r="B155" s="257"/>
      <c r="C155" s="205" t="s">
        <v>412</v>
      </c>
      <c r="D155" s="52"/>
      <c r="E155" s="226" t="s">
        <v>252</v>
      </c>
      <c r="F155" s="303"/>
      <c r="G155" s="315"/>
      <c r="H155" s="256"/>
    </row>
    <row r="156" spans="2:9" ht="13.5" customHeight="1">
      <c r="B156" s="257"/>
      <c r="C156" s="205" t="s">
        <v>212</v>
      </c>
      <c r="D156" s="52"/>
      <c r="E156" s="226" t="s">
        <v>253</v>
      </c>
      <c r="F156" s="303"/>
      <c r="G156" s="315"/>
      <c r="H156" s="256"/>
    </row>
    <row r="157" spans="2:9" ht="13.5" customHeight="1">
      <c r="B157" s="257"/>
      <c r="C157" s="205" t="s">
        <v>407</v>
      </c>
      <c r="D157" s="52"/>
      <c r="E157" s="226" t="s">
        <v>251</v>
      </c>
      <c r="F157" s="303"/>
      <c r="G157" s="315"/>
      <c r="H157" s="256"/>
    </row>
    <row r="158" spans="2:9" ht="13.5" customHeight="1">
      <c r="B158" s="257"/>
      <c r="C158" s="205" t="s">
        <v>406</v>
      </c>
      <c r="D158" s="52"/>
      <c r="E158" s="226" t="s">
        <v>251</v>
      </c>
      <c r="F158" s="303"/>
      <c r="G158" s="315"/>
      <c r="H158" s="256"/>
    </row>
    <row r="159" spans="2:9" ht="13.5" customHeight="1">
      <c r="B159" s="257"/>
      <c r="C159" s="205" t="s">
        <v>413</v>
      </c>
      <c r="D159" s="52"/>
      <c r="E159" s="226" t="s">
        <v>365</v>
      </c>
      <c r="F159" s="315"/>
      <c r="G159" s="205"/>
      <c r="H159" s="256"/>
    </row>
    <row r="160" spans="2:9" ht="13.5" customHeight="1">
      <c r="B160" s="257"/>
      <c r="C160" s="205" t="s">
        <v>628</v>
      </c>
      <c r="D160" s="52"/>
      <c r="E160" s="226" t="s">
        <v>365</v>
      </c>
      <c r="F160" s="315"/>
      <c r="G160" s="205"/>
      <c r="H160" s="256"/>
      <c r="I160" s="236" t="s">
        <v>85</v>
      </c>
    </row>
    <row r="161" spans="2:9" ht="13.5" customHeight="1">
      <c r="B161" s="257"/>
      <c r="C161" s="205" t="s">
        <v>408</v>
      </c>
      <c r="D161" s="52"/>
      <c r="E161" s="226" t="s">
        <v>251</v>
      </c>
      <c r="F161" s="315"/>
      <c r="G161" s="231"/>
      <c r="H161" s="256"/>
      <c r="I161" s="236" t="s">
        <v>85</v>
      </c>
    </row>
    <row r="162" spans="2:9" ht="13.5" customHeight="1">
      <c r="B162" s="257"/>
      <c r="C162" s="205"/>
      <c r="D162" s="205"/>
      <c r="E162" s="226"/>
      <c r="F162" s="205"/>
      <c r="G162" s="205"/>
      <c r="H162" s="256"/>
    </row>
    <row r="163" spans="2:9" ht="13.5" customHeight="1">
      <c r="B163" s="257"/>
      <c r="C163" s="205"/>
      <c r="D163" s="205"/>
      <c r="E163" s="226"/>
      <c r="F163" s="205"/>
      <c r="G163" s="205"/>
      <c r="H163" s="256"/>
    </row>
    <row r="164" spans="2:9" ht="13.5" customHeight="1">
      <c r="B164" s="257"/>
      <c r="C164" s="205"/>
      <c r="D164" s="205"/>
      <c r="E164" s="226"/>
      <c r="F164" s="205"/>
      <c r="G164" s="205"/>
      <c r="H164" s="256"/>
    </row>
    <row r="165" spans="2:9" ht="13.5" customHeight="1">
      <c r="B165" s="257"/>
      <c r="C165" s="205"/>
      <c r="D165" s="205"/>
      <c r="E165" s="226"/>
      <c r="F165" s="231"/>
      <c r="G165" s="205"/>
      <c r="H165" s="256"/>
    </row>
    <row r="166" spans="2:9" ht="13.5" customHeight="1">
      <c r="B166" s="257"/>
      <c r="C166" s="205"/>
      <c r="D166" s="205"/>
      <c r="E166" s="226"/>
      <c r="F166" s="231"/>
      <c r="G166" s="205"/>
      <c r="H166" s="256"/>
    </row>
    <row r="167" spans="2:9" ht="13.5" customHeight="1">
      <c r="B167" s="257"/>
      <c r="C167" s="247"/>
      <c r="D167" s="205"/>
      <c r="E167" s="226"/>
      <c r="F167" s="231"/>
      <c r="G167" s="205"/>
      <c r="H167" s="256"/>
    </row>
    <row r="168" spans="2:9" ht="13.5" customHeight="1">
      <c r="B168" s="257"/>
      <c r="C168" s="247"/>
      <c r="D168" s="205"/>
      <c r="E168" s="226"/>
      <c r="F168" s="231"/>
      <c r="G168" s="205"/>
      <c r="H168" s="256"/>
    </row>
    <row r="169" spans="2:9" ht="13.5" customHeight="1">
      <c r="B169" s="257"/>
      <c r="C169" s="247"/>
      <c r="D169" s="205"/>
      <c r="E169" s="226"/>
      <c r="F169" s="231"/>
      <c r="G169" s="205"/>
      <c r="H169" s="256"/>
    </row>
    <row r="170" spans="2:9" ht="13.5" customHeight="1">
      <c r="B170" s="56"/>
      <c r="C170" s="57"/>
      <c r="D170" s="52"/>
      <c r="E170" s="54"/>
      <c r="F170" s="231"/>
      <c r="G170" s="205"/>
      <c r="H170" s="58"/>
    </row>
    <row r="171" spans="2:9" ht="13.5" customHeight="1">
      <c r="B171" s="56"/>
      <c r="C171" s="57"/>
      <c r="D171" s="52"/>
      <c r="E171" s="54"/>
      <c r="F171" s="231"/>
      <c r="G171" s="205"/>
      <c r="H171" s="58"/>
    </row>
    <row r="172" spans="2:9" ht="13.5" customHeight="1">
      <c r="B172" s="56"/>
      <c r="C172" s="57"/>
      <c r="D172" s="52"/>
      <c r="E172" s="54"/>
      <c r="F172" s="231"/>
      <c r="G172" s="205"/>
      <c r="H172" s="58"/>
    </row>
    <row r="173" spans="2:9" ht="13.5" customHeight="1">
      <c r="B173" s="56"/>
      <c r="C173" s="57"/>
      <c r="D173" s="52"/>
      <c r="E173" s="54"/>
      <c r="F173" s="231"/>
      <c r="G173" s="205"/>
      <c r="H173" s="58"/>
    </row>
    <row r="174" spans="2:9" ht="13.5" customHeight="1" thickBot="1">
      <c r="B174" s="59"/>
      <c r="C174" s="60"/>
      <c r="D174" s="61"/>
      <c r="E174" s="50"/>
      <c r="F174" s="304"/>
      <c r="G174" s="228"/>
      <c r="H174" s="62"/>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L174"/>
  <sheetViews>
    <sheetView view="pageBreakPreview" topLeftCell="A7" zoomScaleNormal="115" zoomScaleSheetLayoutView="100" workbookViewId="0">
      <selection activeCell="H18" sqref="H18"/>
    </sheetView>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9" width="9" style="37"/>
    <col min="10" max="10" width="11.26953125" style="145" customWidth="1"/>
    <col min="11" max="12" width="19.6328125" style="145" bestFit="1" customWidth="1"/>
    <col min="13" max="16384" width="9" style="37"/>
  </cols>
  <sheetData>
    <row r="2" spans="2:12" ht="13.5" customHeight="1">
      <c r="B2" s="37" t="s">
        <v>100</v>
      </c>
      <c r="C2" s="37" t="s">
        <v>381</v>
      </c>
      <c r="F2" s="38"/>
      <c r="G2" s="38"/>
    </row>
    <row r="3" spans="2:12" ht="13.5" customHeight="1">
      <c r="F3" s="63" t="s">
        <v>340</v>
      </c>
      <c r="G3" s="48"/>
    </row>
    <row r="4" spans="2:12" ht="13.5" customHeight="1" thickBot="1">
      <c r="B4" s="37" t="str">
        <f>点検対象設備一覧表!$C$6</f>
        <v>○○棟</v>
      </c>
      <c r="F4" s="63" t="s">
        <v>341</v>
      </c>
      <c r="G4" s="48"/>
    </row>
    <row r="5" spans="2:12" ht="13.5" customHeight="1">
      <c r="B5" s="551" t="s">
        <v>342</v>
      </c>
      <c r="C5" s="552"/>
      <c r="D5" s="552"/>
      <c r="E5" s="552"/>
      <c r="F5" s="565" t="s">
        <v>441</v>
      </c>
      <c r="G5" s="552"/>
      <c r="H5" s="566" t="s">
        <v>399</v>
      </c>
    </row>
    <row r="6" spans="2:12" ht="13.5" customHeight="1" thickBot="1">
      <c r="B6" s="163" t="s">
        <v>362</v>
      </c>
      <c r="C6" s="81" t="s">
        <v>344</v>
      </c>
      <c r="D6" s="81" t="s">
        <v>205</v>
      </c>
      <c r="E6" s="81" t="s">
        <v>398</v>
      </c>
      <c r="F6" s="81" t="s">
        <v>266</v>
      </c>
      <c r="G6" s="81" t="s">
        <v>267</v>
      </c>
      <c r="H6" s="614"/>
    </row>
    <row r="7" spans="2:12" ht="13.5" customHeight="1">
      <c r="B7" s="293" t="s">
        <v>381</v>
      </c>
      <c r="C7" s="53" t="s">
        <v>401</v>
      </c>
      <c r="D7" s="53"/>
      <c r="E7" s="285" t="s">
        <v>251</v>
      </c>
      <c r="F7" s="284"/>
      <c r="G7" s="359"/>
      <c r="H7" s="55"/>
      <c r="K7" s="280" t="s">
        <v>401</v>
      </c>
      <c r="L7" s="276" t="s">
        <v>130</v>
      </c>
    </row>
    <row r="8" spans="2:12" ht="13.5" customHeight="1">
      <c r="B8" s="56"/>
      <c r="C8" s="52" t="s">
        <v>440</v>
      </c>
      <c r="D8" s="52"/>
      <c r="E8" s="54" t="s">
        <v>251</v>
      </c>
      <c r="F8" s="303"/>
      <c r="G8" s="314"/>
      <c r="H8" s="58"/>
      <c r="K8" s="280" t="s">
        <v>652</v>
      </c>
      <c r="L8" s="277"/>
    </row>
    <row r="9" spans="2:12" ht="13.5" customHeight="1">
      <c r="B9" s="56"/>
      <c r="C9" s="52" t="s">
        <v>269</v>
      </c>
      <c r="D9" s="52"/>
      <c r="E9" s="54" t="s">
        <v>253</v>
      </c>
      <c r="F9" s="303"/>
      <c r="G9" s="314"/>
      <c r="H9" s="58"/>
      <c r="K9" s="280" t="s">
        <v>668</v>
      </c>
      <c r="L9" s="147"/>
    </row>
    <row r="10" spans="2:12" ht="13.5" customHeight="1">
      <c r="B10" s="257"/>
      <c r="C10" s="205" t="s">
        <v>410</v>
      </c>
      <c r="D10" s="52"/>
      <c r="E10" s="226" t="s">
        <v>252</v>
      </c>
      <c r="F10" s="303"/>
      <c r="G10" s="315"/>
      <c r="H10" s="256"/>
      <c r="K10" s="280" t="s">
        <v>669</v>
      </c>
      <c r="L10" s="277"/>
    </row>
    <row r="11" spans="2:12" ht="13.5" customHeight="1">
      <c r="B11" s="257"/>
      <c r="C11" s="205" t="s">
        <v>206</v>
      </c>
      <c r="D11" s="52"/>
      <c r="E11" s="226" t="s">
        <v>253</v>
      </c>
      <c r="F11" s="303"/>
      <c r="G11" s="315"/>
      <c r="H11" s="256"/>
      <c r="K11" s="280" t="s">
        <v>407</v>
      </c>
      <c r="L11" s="282"/>
    </row>
    <row r="12" spans="2:12" ht="13.5" customHeight="1">
      <c r="B12" s="257"/>
      <c r="C12" s="205" t="s">
        <v>208</v>
      </c>
      <c r="D12" s="52"/>
      <c r="E12" s="226" t="s">
        <v>253</v>
      </c>
      <c r="F12" s="303"/>
      <c r="G12" s="315"/>
      <c r="H12" s="256"/>
      <c r="K12" s="280" t="s">
        <v>657</v>
      </c>
      <c r="L12" s="278"/>
    </row>
    <row r="13" spans="2:12" ht="13.5" customHeight="1">
      <c r="B13" s="257"/>
      <c r="C13" s="205" t="s">
        <v>330</v>
      </c>
      <c r="D13" s="52"/>
      <c r="E13" s="226" t="s">
        <v>253</v>
      </c>
      <c r="F13" s="303"/>
      <c r="G13" s="315"/>
      <c r="H13" s="256"/>
    </row>
    <row r="14" spans="2:12" ht="13.5" customHeight="1">
      <c r="B14" s="257"/>
      <c r="C14" s="205" t="s">
        <v>331</v>
      </c>
      <c r="D14" s="52"/>
      <c r="E14" s="226" t="s">
        <v>253</v>
      </c>
      <c r="F14" s="303"/>
      <c r="G14" s="315"/>
      <c r="H14" s="256"/>
      <c r="K14" s="281" t="s">
        <v>208</v>
      </c>
    </row>
    <row r="15" spans="2:12" ht="13.5" customHeight="1">
      <c r="B15" s="257"/>
      <c r="C15" s="205" t="s">
        <v>216</v>
      </c>
      <c r="D15" s="52"/>
      <c r="E15" s="226" t="s">
        <v>256</v>
      </c>
      <c r="F15" s="303"/>
      <c r="G15" s="315"/>
      <c r="H15" s="256"/>
      <c r="K15" s="281" t="s">
        <v>137</v>
      </c>
    </row>
    <row r="16" spans="2:12" ht="13.5" customHeight="1">
      <c r="B16" s="257"/>
      <c r="C16" s="205" t="s">
        <v>217</v>
      </c>
      <c r="D16" s="52"/>
      <c r="E16" s="226" t="s">
        <v>251</v>
      </c>
      <c r="F16" s="303"/>
      <c r="G16" s="315"/>
      <c r="H16" s="256"/>
    </row>
    <row r="17" spans="2:11" ht="13.5" customHeight="1">
      <c r="B17" s="257"/>
      <c r="C17" s="205" t="s">
        <v>332</v>
      </c>
      <c r="D17" s="52"/>
      <c r="E17" s="226" t="s">
        <v>251</v>
      </c>
      <c r="F17" s="303"/>
      <c r="G17" s="315"/>
      <c r="H17" s="256"/>
      <c r="K17" s="275" t="s">
        <v>671</v>
      </c>
    </row>
    <row r="18" spans="2:11" ht="13.5" customHeight="1">
      <c r="B18" s="257"/>
      <c r="C18" s="205" t="s">
        <v>333</v>
      </c>
      <c r="D18" s="52"/>
      <c r="E18" s="226" t="s">
        <v>251</v>
      </c>
      <c r="F18" s="303"/>
      <c r="G18" s="315"/>
      <c r="H18" s="256"/>
      <c r="K18" s="275" t="s">
        <v>672</v>
      </c>
    </row>
    <row r="19" spans="2:11" ht="13.5" customHeight="1">
      <c r="B19" s="257"/>
      <c r="C19" s="205" t="s">
        <v>412</v>
      </c>
      <c r="D19" s="52"/>
      <c r="E19" s="226" t="s">
        <v>252</v>
      </c>
      <c r="F19" s="303"/>
      <c r="G19" s="315"/>
      <c r="H19" s="256"/>
    </row>
    <row r="20" spans="2:11" ht="13.5" customHeight="1">
      <c r="B20" s="257"/>
      <c r="C20" s="205" t="s">
        <v>212</v>
      </c>
      <c r="D20" s="52"/>
      <c r="E20" s="226" t="s">
        <v>253</v>
      </c>
      <c r="F20" s="303"/>
      <c r="G20" s="315"/>
      <c r="H20" s="256"/>
      <c r="K20" s="275" t="s">
        <v>670</v>
      </c>
    </row>
    <row r="21" spans="2:11" ht="13.5" customHeight="1">
      <c r="B21" s="257"/>
      <c r="C21" s="205" t="s">
        <v>407</v>
      </c>
      <c r="D21" s="52"/>
      <c r="E21" s="226" t="s">
        <v>251</v>
      </c>
      <c r="F21" s="303"/>
      <c r="G21" s="315"/>
      <c r="H21" s="256"/>
      <c r="K21" s="275" t="s">
        <v>673</v>
      </c>
    </row>
    <row r="22" spans="2:11" ht="13.5" customHeight="1">
      <c r="B22" s="257"/>
      <c r="C22" s="205" t="s">
        <v>406</v>
      </c>
      <c r="D22" s="52"/>
      <c r="E22" s="226" t="s">
        <v>251</v>
      </c>
      <c r="F22" s="303"/>
      <c r="G22" s="315"/>
      <c r="H22" s="256"/>
    </row>
    <row r="23" spans="2:11" ht="13.5" customHeight="1">
      <c r="B23" s="257"/>
      <c r="C23" s="205" t="s">
        <v>218</v>
      </c>
      <c r="D23" s="52"/>
      <c r="E23" s="226" t="s">
        <v>365</v>
      </c>
      <c r="F23" s="315"/>
      <c r="G23" s="205"/>
      <c r="H23" s="256"/>
      <c r="K23" s="145" t="s">
        <v>218</v>
      </c>
    </row>
    <row r="24" spans="2:11" ht="13.5" customHeight="1">
      <c r="B24" s="257"/>
      <c r="C24" s="205" t="s">
        <v>413</v>
      </c>
      <c r="D24" s="52"/>
      <c r="E24" s="226" t="s">
        <v>365</v>
      </c>
      <c r="F24" s="315"/>
      <c r="G24" s="205"/>
      <c r="H24" s="256"/>
      <c r="I24" s="236"/>
      <c r="K24" s="145" t="s">
        <v>138</v>
      </c>
    </row>
    <row r="25" spans="2:11" ht="13.5" customHeight="1">
      <c r="B25" s="257"/>
      <c r="C25" s="205" t="s">
        <v>628</v>
      </c>
      <c r="D25" s="52"/>
      <c r="E25" s="226" t="s">
        <v>365</v>
      </c>
      <c r="F25" s="315"/>
      <c r="G25" s="231"/>
      <c r="H25" s="256"/>
      <c r="I25" s="236" t="s">
        <v>85</v>
      </c>
    </row>
    <row r="26" spans="2:11" ht="13.5" customHeight="1">
      <c r="B26" s="257"/>
      <c r="C26" s="205" t="s">
        <v>408</v>
      </c>
      <c r="D26" s="52"/>
      <c r="E26" s="226" t="s">
        <v>251</v>
      </c>
      <c r="F26" s="315"/>
      <c r="G26" s="205"/>
      <c r="H26" s="256"/>
      <c r="I26" s="236" t="s">
        <v>85</v>
      </c>
      <c r="K26" s="145" t="s">
        <v>413</v>
      </c>
    </row>
    <row r="27" spans="2:11" ht="13.5" customHeight="1">
      <c r="B27" s="257"/>
      <c r="C27" s="247"/>
      <c r="D27" s="205"/>
      <c r="E27" s="226"/>
      <c r="F27" s="231"/>
      <c r="G27" s="205"/>
      <c r="H27" s="256"/>
      <c r="K27" s="145" t="s">
        <v>139</v>
      </c>
    </row>
    <row r="28" spans="2:11" ht="13.5" customHeight="1">
      <c r="B28" s="257"/>
      <c r="C28" s="247"/>
      <c r="D28" s="205"/>
      <c r="E28" s="226"/>
      <c r="F28" s="231"/>
      <c r="G28" s="205"/>
      <c r="H28" s="256"/>
    </row>
    <row r="29" spans="2:11" ht="13.5" customHeight="1">
      <c r="B29" s="257"/>
      <c r="C29" s="247"/>
      <c r="D29" s="205"/>
      <c r="E29" s="226"/>
      <c r="F29" s="231"/>
      <c r="G29" s="205"/>
      <c r="H29" s="256"/>
      <c r="K29" s="145" t="s">
        <v>219</v>
      </c>
    </row>
    <row r="30" spans="2:11" ht="13.5" customHeight="1">
      <c r="B30" s="257"/>
      <c r="C30" s="247"/>
      <c r="D30" s="205"/>
      <c r="E30" s="226"/>
      <c r="F30" s="231"/>
      <c r="G30" s="205"/>
      <c r="H30" s="256"/>
      <c r="K30" s="145" t="s">
        <v>140</v>
      </c>
    </row>
    <row r="31" spans="2:11" ht="13.5" customHeight="1">
      <c r="B31" s="257"/>
      <c r="C31" s="247"/>
      <c r="D31" s="205"/>
      <c r="E31" s="226"/>
      <c r="F31" s="231"/>
      <c r="G31" s="205"/>
      <c r="H31" s="256"/>
    </row>
    <row r="32" spans="2:11" ht="13.5" customHeight="1">
      <c r="B32" s="257"/>
      <c r="C32" s="247"/>
      <c r="D32" s="205"/>
      <c r="E32" s="226"/>
      <c r="F32" s="231"/>
      <c r="G32" s="205"/>
      <c r="H32" s="256"/>
    </row>
    <row r="33" spans="2:8" ht="13.5" customHeight="1">
      <c r="B33" s="257"/>
      <c r="C33" s="247"/>
      <c r="D33" s="205"/>
      <c r="E33" s="226"/>
      <c r="F33" s="231"/>
      <c r="G33" s="205"/>
      <c r="H33" s="256"/>
    </row>
    <row r="34" spans="2:8" ht="13.5" customHeight="1" thickBot="1">
      <c r="B34" s="259"/>
      <c r="C34" s="260"/>
      <c r="D34" s="228"/>
      <c r="E34" s="253"/>
      <c r="F34" s="304"/>
      <c r="G34" s="228"/>
      <c r="H34" s="261"/>
    </row>
    <row r="35" spans="2:8" ht="13.5" customHeight="1">
      <c r="B35" s="248"/>
      <c r="C35" s="248"/>
      <c r="D35" s="248"/>
      <c r="E35" s="249"/>
      <c r="F35" s="248"/>
      <c r="G35" s="248"/>
      <c r="H35" s="248"/>
    </row>
    <row r="36" spans="2:8" ht="13.5" customHeight="1">
      <c r="B36" s="248"/>
      <c r="C36" s="248"/>
      <c r="D36" s="248"/>
      <c r="E36" s="249"/>
      <c r="F36" s="248"/>
      <c r="G36" s="248"/>
      <c r="H36" s="248"/>
    </row>
    <row r="37" spans="2:8" ht="13.5" customHeight="1">
      <c r="B37" s="248" t="s">
        <v>100</v>
      </c>
      <c r="C37" s="248" t="s">
        <v>381</v>
      </c>
      <c r="D37" s="248"/>
      <c r="E37" s="249"/>
      <c r="F37" s="249"/>
      <c r="G37" s="249"/>
      <c r="H37" s="248"/>
    </row>
    <row r="38" spans="2:8" ht="13.5" customHeight="1">
      <c r="B38" s="248"/>
      <c r="C38" s="248"/>
      <c r="D38" s="248"/>
      <c r="E38" s="249"/>
      <c r="F38" s="250" t="s">
        <v>340</v>
      </c>
      <c r="G38" s="251"/>
      <c r="H38" s="248"/>
    </row>
    <row r="39" spans="2:8" ht="13.5" customHeight="1" thickBot="1">
      <c r="B39" s="248" t="str">
        <f>点検対象設備一覧表!$D$6</f>
        <v>△△棟</v>
      </c>
      <c r="C39" s="248"/>
      <c r="D39" s="248"/>
      <c r="E39" s="249"/>
      <c r="F39" s="250" t="s">
        <v>341</v>
      </c>
      <c r="G39" s="251"/>
      <c r="H39" s="248"/>
    </row>
    <row r="40" spans="2:8" ht="13.5" customHeight="1">
      <c r="B40" s="600" t="s">
        <v>342</v>
      </c>
      <c r="C40" s="565"/>
      <c r="D40" s="565"/>
      <c r="E40" s="565"/>
      <c r="F40" s="565" t="s">
        <v>441</v>
      </c>
      <c r="G40" s="552"/>
      <c r="H40" s="601" t="s">
        <v>399</v>
      </c>
    </row>
    <row r="41" spans="2:8" ht="13.5" customHeight="1" thickBot="1">
      <c r="B41" s="252" t="s">
        <v>362</v>
      </c>
      <c r="C41" s="253" t="s">
        <v>344</v>
      </c>
      <c r="D41" s="253" t="s">
        <v>205</v>
      </c>
      <c r="E41" s="253" t="s">
        <v>398</v>
      </c>
      <c r="F41" s="253" t="s">
        <v>266</v>
      </c>
      <c r="G41" s="253" t="s">
        <v>267</v>
      </c>
      <c r="H41" s="613"/>
    </row>
    <row r="42" spans="2:8" ht="13.5" customHeight="1">
      <c r="B42" s="244" t="s">
        <v>381</v>
      </c>
      <c r="C42" s="205" t="s">
        <v>401</v>
      </c>
      <c r="D42" s="53"/>
      <c r="E42" s="421" t="s">
        <v>251</v>
      </c>
      <c r="F42" s="420"/>
      <c r="G42" s="359"/>
      <c r="H42" s="267"/>
    </row>
    <row r="43" spans="2:8" ht="13.5" customHeight="1">
      <c r="B43" s="257"/>
      <c r="C43" s="205" t="s">
        <v>440</v>
      </c>
      <c r="D43" s="52"/>
      <c r="E43" s="54" t="s">
        <v>251</v>
      </c>
      <c r="F43" s="303"/>
      <c r="G43" s="314"/>
      <c r="H43" s="256"/>
    </row>
    <row r="44" spans="2:8" ht="13.5" customHeight="1">
      <c r="B44" s="257"/>
      <c r="C44" s="205" t="s">
        <v>269</v>
      </c>
      <c r="D44" s="52"/>
      <c r="E44" s="54" t="s">
        <v>253</v>
      </c>
      <c r="F44" s="303"/>
      <c r="G44" s="314"/>
      <c r="H44" s="256"/>
    </row>
    <row r="45" spans="2:8" ht="13.5" customHeight="1">
      <c r="B45" s="257"/>
      <c r="C45" s="205" t="s">
        <v>410</v>
      </c>
      <c r="D45" s="52"/>
      <c r="E45" s="226" t="s">
        <v>252</v>
      </c>
      <c r="F45" s="303"/>
      <c r="G45" s="315"/>
      <c r="H45" s="256"/>
    </row>
    <row r="46" spans="2:8" ht="13.5" customHeight="1">
      <c r="B46" s="257"/>
      <c r="C46" s="205" t="s">
        <v>206</v>
      </c>
      <c r="D46" s="52"/>
      <c r="E46" s="226" t="s">
        <v>253</v>
      </c>
      <c r="F46" s="303"/>
      <c r="G46" s="315"/>
      <c r="H46" s="256"/>
    </row>
    <row r="47" spans="2:8" ht="13.5" customHeight="1">
      <c r="B47" s="257"/>
      <c r="C47" s="205" t="s">
        <v>208</v>
      </c>
      <c r="D47" s="52"/>
      <c r="E47" s="226" t="s">
        <v>253</v>
      </c>
      <c r="F47" s="303"/>
      <c r="G47" s="315"/>
      <c r="H47" s="256"/>
    </row>
    <row r="48" spans="2:8" ht="13.5" customHeight="1">
      <c r="B48" s="257"/>
      <c r="C48" s="205" t="s">
        <v>330</v>
      </c>
      <c r="D48" s="52"/>
      <c r="E48" s="226" t="s">
        <v>253</v>
      </c>
      <c r="F48" s="303"/>
      <c r="G48" s="315"/>
      <c r="H48" s="256"/>
    </row>
    <row r="49" spans="2:9" ht="13.5" customHeight="1">
      <c r="B49" s="257"/>
      <c r="C49" s="205" t="s">
        <v>331</v>
      </c>
      <c r="D49" s="52"/>
      <c r="E49" s="226" t="s">
        <v>253</v>
      </c>
      <c r="F49" s="303"/>
      <c r="G49" s="315"/>
      <c r="H49" s="256"/>
    </row>
    <row r="50" spans="2:9" ht="13.5" customHeight="1">
      <c r="B50" s="257"/>
      <c r="C50" s="205" t="s">
        <v>216</v>
      </c>
      <c r="D50" s="52"/>
      <c r="E50" s="226" t="s">
        <v>256</v>
      </c>
      <c r="F50" s="303"/>
      <c r="G50" s="315"/>
      <c r="H50" s="256"/>
    </row>
    <row r="51" spans="2:9" ht="13.5" customHeight="1">
      <c r="B51" s="257"/>
      <c r="C51" s="205" t="s">
        <v>217</v>
      </c>
      <c r="D51" s="52"/>
      <c r="E51" s="226" t="s">
        <v>251</v>
      </c>
      <c r="F51" s="303"/>
      <c r="G51" s="315"/>
      <c r="H51" s="256"/>
    </row>
    <row r="52" spans="2:9" ht="13.5" customHeight="1">
      <c r="B52" s="257"/>
      <c r="C52" s="205" t="s">
        <v>332</v>
      </c>
      <c r="D52" s="52"/>
      <c r="E52" s="226" t="s">
        <v>251</v>
      </c>
      <c r="F52" s="303"/>
      <c r="G52" s="315"/>
      <c r="H52" s="256"/>
    </row>
    <row r="53" spans="2:9" ht="13.5" customHeight="1">
      <c r="B53" s="257"/>
      <c r="C53" s="205" t="s">
        <v>333</v>
      </c>
      <c r="D53" s="52"/>
      <c r="E53" s="226" t="s">
        <v>251</v>
      </c>
      <c r="F53" s="303"/>
      <c r="G53" s="315"/>
      <c r="H53" s="256"/>
    </row>
    <row r="54" spans="2:9" ht="13.5" customHeight="1">
      <c r="B54" s="257"/>
      <c r="C54" s="205" t="s">
        <v>412</v>
      </c>
      <c r="D54" s="52"/>
      <c r="E54" s="226" t="s">
        <v>252</v>
      </c>
      <c r="F54" s="303"/>
      <c r="G54" s="315"/>
      <c r="H54" s="256"/>
    </row>
    <row r="55" spans="2:9" ht="13.5" customHeight="1">
      <c r="B55" s="257"/>
      <c r="C55" s="205" t="s">
        <v>212</v>
      </c>
      <c r="D55" s="52"/>
      <c r="E55" s="226" t="s">
        <v>253</v>
      </c>
      <c r="F55" s="303"/>
      <c r="G55" s="315"/>
      <c r="H55" s="256"/>
    </row>
    <row r="56" spans="2:9" ht="13.5" customHeight="1">
      <c r="B56" s="257"/>
      <c r="C56" s="205" t="s">
        <v>407</v>
      </c>
      <c r="D56" s="52"/>
      <c r="E56" s="226" t="s">
        <v>251</v>
      </c>
      <c r="F56" s="303"/>
      <c r="G56" s="315"/>
      <c r="H56" s="256"/>
    </row>
    <row r="57" spans="2:9" ht="13.5" customHeight="1">
      <c r="B57" s="257"/>
      <c r="C57" s="205" t="s">
        <v>406</v>
      </c>
      <c r="D57" s="52"/>
      <c r="E57" s="226" t="s">
        <v>251</v>
      </c>
      <c r="F57" s="303"/>
      <c r="G57" s="315"/>
      <c r="H57" s="256"/>
    </row>
    <row r="58" spans="2:9" ht="13.5" customHeight="1">
      <c r="B58" s="257"/>
      <c r="C58" s="205" t="s">
        <v>218</v>
      </c>
      <c r="D58" s="52"/>
      <c r="E58" s="226" t="s">
        <v>365</v>
      </c>
      <c r="F58" s="315"/>
      <c r="G58" s="205"/>
      <c r="H58" s="256"/>
    </row>
    <row r="59" spans="2:9" ht="13.5" customHeight="1">
      <c r="B59" s="257"/>
      <c r="C59" s="205" t="s">
        <v>413</v>
      </c>
      <c r="D59" s="52"/>
      <c r="E59" s="226" t="s">
        <v>365</v>
      </c>
      <c r="F59" s="315"/>
      <c r="G59" s="205"/>
      <c r="H59" s="256"/>
    </row>
    <row r="60" spans="2:9" ht="13.5" customHeight="1">
      <c r="B60" s="257"/>
      <c r="C60" s="205" t="s">
        <v>628</v>
      </c>
      <c r="D60" s="52"/>
      <c r="E60" s="226" t="s">
        <v>365</v>
      </c>
      <c r="F60" s="315"/>
      <c r="G60" s="231"/>
      <c r="H60" s="256"/>
      <c r="I60" s="236" t="s">
        <v>85</v>
      </c>
    </row>
    <row r="61" spans="2:9" ht="13.5" customHeight="1">
      <c r="B61" s="257"/>
      <c r="C61" s="205" t="s">
        <v>408</v>
      </c>
      <c r="D61" s="52"/>
      <c r="E61" s="226" t="s">
        <v>251</v>
      </c>
      <c r="F61" s="315"/>
      <c r="G61" s="205"/>
      <c r="H61" s="256"/>
      <c r="I61" s="236" t="s">
        <v>85</v>
      </c>
    </row>
    <row r="62" spans="2:9" ht="13.5" customHeight="1">
      <c r="B62" s="257"/>
      <c r="C62" s="247"/>
      <c r="D62" s="205"/>
      <c r="E62" s="226"/>
      <c r="F62" s="231"/>
      <c r="G62" s="205"/>
      <c r="H62" s="256"/>
    </row>
    <row r="63" spans="2:9" ht="13.5" customHeight="1">
      <c r="B63" s="257"/>
      <c r="C63" s="247"/>
      <c r="D63" s="205"/>
      <c r="E63" s="226"/>
      <c r="F63" s="231"/>
      <c r="G63" s="205"/>
      <c r="H63" s="256"/>
    </row>
    <row r="64" spans="2:9" ht="13.5" customHeight="1">
      <c r="B64" s="257"/>
      <c r="C64" s="247"/>
      <c r="D64" s="205"/>
      <c r="E64" s="226"/>
      <c r="F64" s="231"/>
      <c r="G64" s="205"/>
      <c r="H64" s="256"/>
    </row>
    <row r="65" spans="2:8" ht="13.5" customHeight="1">
      <c r="B65" s="257"/>
      <c r="C65" s="247"/>
      <c r="D65" s="205"/>
      <c r="E65" s="226"/>
      <c r="F65" s="231"/>
      <c r="G65" s="205"/>
      <c r="H65" s="256"/>
    </row>
    <row r="66" spans="2:8" ht="13.5" customHeight="1">
      <c r="B66" s="257"/>
      <c r="C66" s="247"/>
      <c r="D66" s="205"/>
      <c r="E66" s="226"/>
      <c r="F66" s="231"/>
      <c r="G66" s="205"/>
      <c r="H66" s="256"/>
    </row>
    <row r="67" spans="2:8" ht="13.5" customHeight="1">
      <c r="B67" s="257"/>
      <c r="C67" s="247"/>
      <c r="D67" s="205"/>
      <c r="E67" s="226"/>
      <c r="F67" s="231"/>
      <c r="G67" s="205"/>
      <c r="H67" s="256"/>
    </row>
    <row r="68" spans="2:8" ht="13.5" customHeight="1">
      <c r="B68" s="257"/>
      <c r="C68" s="247"/>
      <c r="D68" s="205"/>
      <c r="E68" s="226"/>
      <c r="F68" s="231"/>
      <c r="G68" s="205"/>
      <c r="H68" s="256"/>
    </row>
    <row r="69" spans="2:8" ht="13.5" customHeight="1" thickBot="1">
      <c r="B69" s="259"/>
      <c r="C69" s="260"/>
      <c r="D69" s="228"/>
      <c r="E69" s="253"/>
      <c r="F69" s="304"/>
      <c r="G69" s="228"/>
      <c r="H69" s="261"/>
    </row>
    <row r="70" spans="2:8" ht="13.5" customHeight="1">
      <c r="B70" s="248"/>
      <c r="C70" s="248"/>
      <c r="D70" s="248"/>
      <c r="E70" s="249"/>
      <c r="F70" s="248"/>
      <c r="G70" s="248"/>
      <c r="H70" s="248"/>
    </row>
    <row r="71" spans="2:8" ht="13.5" customHeight="1">
      <c r="B71" s="248"/>
      <c r="C71" s="248"/>
      <c r="D71" s="248"/>
      <c r="E71" s="249"/>
      <c r="F71" s="248"/>
      <c r="G71" s="248"/>
      <c r="H71" s="248"/>
    </row>
    <row r="72" spans="2:8" ht="13.5" customHeight="1">
      <c r="B72" s="248" t="s">
        <v>100</v>
      </c>
      <c r="C72" s="248" t="s">
        <v>381</v>
      </c>
      <c r="D72" s="248"/>
      <c r="E72" s="249"/>
      <c r="F72" s="249"/>
      <c r="G72" s="249"/>
      <c r="H72" s="248"/>
    </row>
    <row r="73" spans="2:8" ht="13.5" customHeight="1">
      <c r="B73" s="248"/>
      <c r="C73" s="248"/>
      <c r="D73" s="248"/>
      <c r="E73" s="249"/>
      <c r="F73" s="250" t="s">
        <v>340</v>
      </c>
      <c r="G73" s="251"/>
      <c r="H73" s="248"/>
    </row>
    <row r="74" spans="2:8" ht="13.5" customHeight="1" thickBot="1">
      <c r="B74" s="248" t="str">
        <f>点検対象設備一覧表!$E$6</f>
        <v>□□棟</v>
      </c>
      <c r="C74" s="248"/>
      <c r="D74" s="248"/>
      <c r="E74" s="249"/>
      <c r="F74" s="250" t="s">
        <v>341</v>
      </c>
      <c r="G74" s="251"/>
      <c r="H74" s="248"/>
    </row>
    <row r="75" spans="2:8" ht="13.5" customHeight="1">
      <c r="B75" s="600" t="s">
        <v>342</v>
      </c>
      <c r="C75" s="565"/>
      <c r="D75" s="565"/>
      <c r="E75" s="565"/>
      <c r="F75" s="565" t="s">
        <v>441</v>
      </c>
      <c r="G75" s="552"/>
      <c r="H75" s="601" t="s">
        <v>399</v>
      </c>
    </row>
    <row r="76" spans="2:8" ht="13.5" customHeight="1" thickBot="1">
      <c r="B76" s="252" t="s">
        <v>362</v>
      </c>
      <c r="C76" s="253" t="s">
        <v>344</v>
      </c>
      <c r="D76" s="253" t="s">
        <v>205</v>
      </c>
      <c r="E76" s="253" t="s">
        <v>398</v>
      </c>
      <c r="F76" s="253" t="s">
        <v>266</v>
      </c>
      <c r="G76" s="253" t="s">
        <v>267</v>
      </c>
      <c r="H76" s="613"/>
    </row>
    <row r="77" spans="2:8" ht="13.5" customHeight="1">
      <c r="B77" s="244" t="s">
        <v>381</v>
      </c>
      <c r="C77" s="205" t="s">
        <v>401</v>
      </c>
      <c r="D77" s="53"/>
      <c r="E77" s="421" t="s">
        <v>251</v>
      </c>
      <c r="F77" s="420"/>
      <c r="G77" s="359"/>
      <c r="H77" s="267"/>
    </row>
    <row r="78" spans="2:8" ht="13.5" customHeight="1">
      <c r="B78" s="257"/>
      <c r="C78" s="205" t="s">
        <v>440</v>
      </c>
      <c r="D78" s="52"/>
      <c r="E78" s="54" t="s">
        <v>251</v>
      </c>
      <c r="F78" s="303"/>
      <c r="G78" s="314"/>
      <c r="H78" s="256"/>
    </row>
    <row r="79" spans="2:8" ht="13.5" customHeight="1">
      <c r="B79" s="257"/>
      <c r="C79" s="205" t="s">
        <v>269</v>
      </c>
      <c r="D79" s="52"/>
      <c r="E79" s="54" t="s">
        <v>253</v>
      </c>
      <c r="F79" s="303"/>
      <c r="G79" s="314"/>
      <c r="H79" s="256"/>
    </row>
    <row r="80" spans="2:8" ht="13.5" customHeight="1">
      <c r="B80" s="257"/>
      <c r="C80" s="205" t="s">
        <v>410</v>
      </c>
      <c r="D80" s="52"/>
      <c r="E80" s="226" t="s">
        <v>252</v>
      </c>
      <c r="F80" s="303"/>
      <c r="G80" s="315"/>
      <c r="H80" s="256"/>
    </row>
    <row r="81" spans="2:9" ht="13.5" customHeight="1">
      <c r="B81" s="257"/>
      <c r="C81" s="205" t="s">
        <v>206</v>
      </c>
      <c r="D81" s="52"/>
      <c r="E81" s="226" t="s">
        <v>253</v>
      </c>
      <c r="F81" s="303"/>
      <c r="G81" s="315"/>
      <c r="H81" s="256"/>
    </row>
    <row r="82" spans="2:9" ht="13.5" customHeight="1">
      <c r="B82" s="257"/>
      <c r="C82" s="205" t="s">
        <v>208</v>
      </c>
      <c r="D82" s="52"/>
      <c r="E82" s="226" t="s">
        <v>253</v>
      </c>
      <c r="F82" s="303"/>
      <c r="G82" s="315"/>
      <c r="H82" s="256"/>
    </row>
    <row r="83" spans="2:9" ht="13.5" customHeight="1">
      <c r="B83" s="257"/>
      <c r="C83" s="205" t="s">
        <v>330</v>
      </c>
      <c r="D83" s="52"/>
      <c r="E83" s="226" t="s">
        <v>253</v>
      </c>
      <c r="F83" s="303"/>
      <c r="G83" s="315"/>
      <c r="H83" s="256"/>
    </row>
    <row r="84" spans="2:9" ht="13.5" customHeight="1">
      <c r="B84" s="257"/>
      <c r="C84" s="205" t="s">
        <v>331</v>
      </c>
      <c r="D84" s="52"/>
      <c r="E84" s="226" t="s">
        <v>253</v>
      </c>
      <c r="F84" s="303"/>
      <c r="G84" s="315"/>
      <c r="H84" s="256"/>
    </row>
    <row r="85" spans="2:9" ht="13.5" customHeight="1">
      <c r="B85" s="257"/>
      <c r="C85" s="205" t="s">
        <v>216</v>
      </c>
      <c r="D85" s="52"/>
      <c r="E85" s="226" t="s">
        <v>256</v>
      </c>
      <c r="F85" s="303"/>
      <c r="G85" s="315"/>
      <c r="H85" s="256"/>
    </row>
    <row r="86" spans="2:9" ht="13.5" customHeight="1">
      <c r="B86" s="257"/>
      <c r="C86" s="205" t="s">
        <v>217</v>
      </c>
      <c r="D86" s="52"/>
      <c r="E86" s="226" t="s">
        <v>251</v>
      </c>
      <c r="F86" s="303"/>
      <c r="G86" s="315"/>
      <c r="H86" s="256"/>
    </row>
    <row r="87" spans="2:9" ht="13.5" customHeight="1">
      <c r="B87" s="257"/>
      <c r="C87" s="205" t="s">
        <v>332</v>
      </c>
      <c r="D87" s="52"/>
      <c r="E87" s="226" t="s">
        <v>251</v>
      </c>
      <c r="F87" s="303"/>
      <c r="G87" s="315"/>
      <c r="H87" s="256"/>
    </row>
    <row r="88" spans="2:9" ht="13.5" customHeight="1">
      <c r="B88" s="257"/>
      <c r="C88" s="205" t="s">
        <v>333</v>
      </c>
      <c r="D88" s="52"/>
      <c r="E88" s="226" t="s">
        <v>251</v>
      </c>
      <c r="F88" s="303"/>
      <c r="G88" s="315"/>
      <c r="H88" s="256"/>
    </row>
    <row r="89" spans="2:9" ht="13.5" customHeight="1">
      <c r="B89" s="257"/>
      <c r="C89" s="205" t="s">
        <v>412</v>
      </c>
      <c r="D89" s="52"/>
      <c r="E89" s="226" t="s">
        <v>252</v>
      </c>
      <c r="F89" s="303"/>
      <c r="G89" s="315"/>
      <c r="H89" s="256"/>
    </row>
    <row r="90" spans="2:9" ht="13.5" customHeight="1">
      <c r="B90" s="257"/>
      <c r="C90" s="205" t="s">
        <v>212</v>
      </c>
      <c r="D90" s="52"/>
      <c r="E90" s="226" t="s">
        <v>253</v>
      </c>
      <c r="F90" s="303"/>
      <c r="G90" s="315"/>
      <c r="H90" s="256"/>
    </row>
    <row r="91" spans="2:9" ht="13.5" customHeight="1">
      <c r="B91" s="257"/>
      <c r="C91" s="205" t="s">
        <v>407</v>
      </c>
      <c r="D91" s="52"/>
      <c r="E91" s="226" t="s">
        <v>251</v>
      </c>
      <c r="F91" s="303"/>
      <c r="G91" s="315"/>
      <c r="H91" s="256"/>
    </row>
    <row r="92" spans="2:9" ht="13.5" customHeight="1">
      <c r="B92" s="257"/>
      <c r="C92" s="205" t="s">
        <v>406</v>
      </c>
      <c r="D92" s="52"/>
      <c r="E92" s="226" t="s">
        <v>251</v>
      </c>
      <c r="F92" s="303"/>
      <c r="G92" s="315"/>
      <c r="H92" s="256"/>
    </row>
    <row r="93" spans="2:9" ht="13.5" customHeight="1">
      <c r="B93" s="257"/>
      <c r="C93" s="205" t="s">
        <v>218</v>
      </c>
      <c r="D93" s="52"/>
      <c r="E93" s="226" t="s">
        <v>365</v>
      </c>
      <c r="F93" s="315"/>
      <c r="G93" s="205"/>
      <c r="H93" s="256"/>
    </row>
    <row r="94" spans="2:9" ht="13.5" customHeight="1">
      <c r="B94" s="257"/>
      <c r="C94" s="205" t="s">
        <v>413</v>
      </c>
      <c r="D94" s="52"/>
      <c r="E94" s="226" t="s">
        <v>365</v>
      </c>
      <c r="F94" s="315"/>
      <c r="G94" s="205"/>
      <c r="H94" s="256"/>
    </row>
    <row r="95" spans="2:9" ht="13.5" customHeight="1">
      <c r="B95" s="257"/>
      <c r="C95" s="205" t="s">
        <v>628</v>
      </c>
      <c r="D95" s="52"/>
      <c r="E95" s="226" t="s">
        <v>365</v>
      </c>
      <c r="F95" s="315"/>
      <c r="G95" s="231"/>
      <c r="H95" s="256"/>
      <c r="I95" s="236" t="s">
        <v>85</v>
      </c>
    </row>
    <row r="96" spans="2:9" ht="13.5" customHeight="1">
      <c r="B96" s="257"/>
      <c r="C96" s="205" t="s">
        <v>408</v>
      </c>
      <c r="D96" s="52"/>
      <c r="E96" s="226" t="s">
        <v>251</v>
      </c>
      <c r="F96" s="315"/>
      <c r="G96" s="205"/>
      <c r="H96" s="256"/>
      <c r="I96" s="236" t="s">
        <v>85</v>
      </c>
    </row>
    <row r="97" spans="2:8" ht="13.5" customHeight="1">
      <c r="B97" s="257"/>
      <c r="C97" s="247"/>
      <c r="D97" s="205"/>
      <c r="E97" s="226"/>
      <c r="F97" s="231"/>
      <c r="G97" s="205"/>
      <c r="H97" s="256"/>
    </row>
    <row r="98" spans="2:8" ht="13.5" customHeight="1">
      <c r="B98" s="257"/>
      <c r="C98" s="247"/>
      <c r="D98" s="205"/>
      <c r="E98" s="226"/>
      <c r="F98" s="231"/>
      <c r="G98" s="205"/>
      <c r="H98" s="256"/>
    </row>
    <row r="99" spans="2:8" ht="13.5" customHeight="1">
      <c r="B99" s="257"/>
      <c r="C99" s="247"/>
      <c r="D99" s="205"/>
      <c r="E99" s="226"/>
      <c r="F99" s="231"/>
      <c r="G99" s="205"/>
      <c r="H99" s="256"/>
    </row>
    <row r="100" spans="2:8" ht="13.5" customHeight="1">
      <c r="B100" s="257"/>
      <c r="C100" s="247"/>
      <c r="D100" s="205"/>
      <c r="E100" s="226"/>
      <c r="F100" s="231"/>
      <c r="G100" s="205"/>
      <c r="H100" s="256"/>
    </row>
    <row r="101" spans="2:8" ht="13.5" customHeight="1">
      <c r="B101" s="257"/>
      <c r="C101" s="247"/>
      <c r="D101" s="205"/>
      <c r="E101" s="226"/>
      <c r="F101" s="231"/>
      <c r="G101" s="205"/>
      <c r="H101" s="256"/>
    </row>
    <row r="102" spans="2:8" ht="13.5" customHeight="1">
      <c r="B102" s="257"/>
      <c r="C102" s="247"/>
      <c r="D102" s="205"/>
      <c r="E102" s="226"/>
      <c r="F102" s="231"/>
      <c r="G102" s="205"/>
      <c r="H102" s="256"/>
    </row>
    <row r="103" spans="2:8" ht="13.5" customHeight="1">
      <c r="B103" s="257"/>
      <c r="C103" s="247"/>
      <c r="D103" s="205"/>
      <c r="E103" s="226"/>
      <c r="F103" s="231"/>
      <c r="G103" s="205"/>
      <c r="H103" s="256"/>
    </row>
    <row r="104" spans="2:8" ht="13.5" customHeight="1" thickBot="1">
      <c r="B104" s="259"/>
      <c r="C104" s="260"/>
      <c r="D104" s="228"/>
      <c r="E104" s="253"/>
      <c r="F104" s="304"/>
      <c r="G104" s="228"/>
      <c r="H104" s="261"/>
    </row>
    <row r="105" spans="2:8" ht="13.5" customHeight="1">
      <c r="B105" s="248"/>
      <c r="C105" s="248"/>
      <c r="D105" s="248"/>
      <c r="E105" s="249"/>
      <c r="F105" s="248"/>
      <c r="G105" s="248"/>
      <c r="H105" s="248"/>
    </row>
    <row r="106" spans="2:8" ht="13.5" customHeight="1">
      <c r="B106" s="248"/>
      <c r="C106" s="248"/>
      <c r="D106" s="248"/>
      <c r="E106" s="249"/>
      <c r="F106" s="248"/>
      <c r="G106" s="248"/>
      <c r="H106" s="248"/>
    </row>
    <row r="107" spans="2:8" ht="13.5" customHeight="1">
      <c r="B107" s="248" t="s">
        <v>100</v>
      </c>
      <c r="C107" s="248" t="s">
        <v>381</v>
      </c>
      <c r="D107" s="248"/>
      <c r="E107" s="249"/>
      <c r="F107" s="249"/>
      <c r="G107" s="249"/>
      <c r="H107" s="248"/>
    </row>
    <row r="108" spans="2:8" ht="13.5" customHeight="1">
      <c r="B108" s="248"/>
      <c r="C108" s="248"/>
      <c r="D108" s="248"/>
      <c r="E108" s="249"/>
      <c r="F108" s="250" t="s">
        <v>340</v>
      </c>
      <c r="G108" s="251"/>
      <c r="H108" s="248"/>
    </row>
    <row r="109" spans="2:8" ht="13.5" customHeight="1" thickBot="1">
      <c r="B109" s="248" t="str">
        <f>点検対象設備一覧表!$F$6</f>
        <v>××棟</v>
      </c>
      <c r="C109" s="248"/>
      <c r="D109" s="248"/>
      <c r="E109" s="249"/>
      <c r="F109" s="250" t="s">
        <v>341</v>
      </c>
      <c r="G109" s="251"/>
      <c r="H109" s="248"/>
    </row>
    <row r="110" spans="2:8" ht="13.5" customHeight="1">
      <c r="B110" s="600" t="s">
        <v>342</v>
      </c>
      <c r="C110" s="565"/>
      <c r="D110" s="565"/>
      <c r="E110" s="565"/>
      <c r="F110" s="565" t="s">
        <v>441</v>
      </c>
      <c r="G110" s="552"/>
      <c r="H110" s="601" t="s">
        <v>399</v>
      </c>
    </row>
    <row r="111" spans="2:8" ht="13.5" customHeight="1" thickBot="1">
      <c r="B111" s="252" t="s">
        <v>362</v>
      </c>
      <c r="C111" s="253" t="s">
        <v>344</v>
      </c>
      <c r="D111" s="253" t="s">
        <v>205</v>
      </c>
      <c r="E111" s="253" t="s">
        <v>398</v>
      </c>
      <c r="F111" s="253" t="s">
        <v>266</v>
      </c>
      <c r="G111" s="253" t="s">
        <v>267</v>
      </c>
      <c r="H111" s="613"/>
    </row>
    <row r="112" spans="2:8" ht="13.5" customHeight="1">
      <c r="B112" s="244" t="s">
        <v>381</v>
      </c>
      <c r="C112" s="205" t="s">
        <v>401</v>
      </c>
      <c r="D112" s="53"/>
      <c r="E112" s="421" t="s">
        <v>251</v>
      </c>
      <c r="F112" s="420"/>
      <c r="G112" s="359"/>
      <c r="H112" s="267"/>
    </row>
    <row r="113" spans="2:8" ht="13.5" customHeight="1">
      <c r="B113" s="257"/>
      <c r="C113" s="205" t="s">
        <v>440</v>
      </c>
      <c r="D113" s="52"/>
      <c r="E113" s="54" t="s">
        <v>251</v>
      </c>
      <c r="F113" s="303"/>
      <c r="G113" s="314"/>
      <c r="H113" s="256"/>
    </row>
    <row r="114" spans="2:8" ht="13.5" customHeight="1">
      <c r="B114" s="257"/>
      <c r="C114" s="205" t="s">
        <v>269</v>
      </c>
      <c r="D114" s="52"/>
      <c r="E114" s="54" t="s">
        <v>253</v>
      </c>
      <c r="F114" s="303"/>
      <c r="G114" s="314"/>
      <c r="H114" s="256"/>
    </row>
    <row r="115" spans="2:8" ht="13.5" customHeight="1">
      <c r="B115" s="257"/>
      <c r="C115" s="205" t="s">
        <v>410</v>
      </c>
      <c r="D115" s="52"/>
      <c r="E115" s="226" t="s">
        <v>252</v>
      </c>
      <c r="F115" s="303"/>
      <c r="G115" s="315"/>
      <c r="H115" s="256"/>
    </row>
    <row r="116" spans="2:8" ht="13.5" customHeight="1">
      <c r="B116" s="257"/>
      <c r="C116" s="205" t="s">
        <v>206</v>
      </c>
      <c r="D116" s="52"/>
      <c r="E116" s="226" t="s">
        <v>253</v>
      </c>
      <c r="F116" s="303"/>
      <c r="G116" s="315"/>
      <c r="H116" s="256"/>
    </row>
    <row r="117" spans="2:8" ht="13.5" customHeight="1">
      <c r="B117" s="257"/>
      <c r="C117" s="205" t="s">
        <v>208</v>
      </c>
      <c r="D117" s="52"/>
      <c r="E117" s="226" t="s">
        <v>253</v>
      </c>
      <c r="F117" s="303"/>
      <c r="G117" s="315"/>
      <c r="H117" s="256"/>
    </row>
    <row r="118" spans="2:8" ht="13.5" customHeight="1">
      <c r="B118" s="257"/>
      <c r="C118" s="205" t="s">
        <v>330</v>
      </c>
      <c r="D118" s="52"/>
      <c r="E118" s="226" t="s">
        <v>253</v>
      </c>
      <c r="F118" s="303"/>
      <c r="G118" s="315"/>
      <c r="H118" s="256"/>
    </row>
    <row r="119" spans="2:8" ht="13.5" customHeight="1">
      <c r="B119" s="257"/>
      <c r="C119" s="205" t="s">
        <v>331</v>
      </c>
      <c r="D119" s="52"/>
      <c r="E119" s="226" t="s">
        <v>253</v>
      </c>
      <c r="F119" s="303"/>
      <c r="G119" s="315"/>
      <c r="H119" s="256"/>
    </row>
    <row r="120" spans="2:8" ht="13.5" customHeight="1">
      <c r="B120" s="257"/>
      <c r="C120" s="205" t="s">
        <v>216</v>
      </c>
      <c r="D120" s="52"/>
      <c r="E120" s="226" t="s">
        <v>256</v>
      </c>
      <c r="F120" s="303"/>
      <c r="G120" s="315"/>
      <c r="H120" s="256"/>
    </row>
    <row r="121" spans="2:8" ht="13.5" customHeight="1">
      <c r="B121" s="257"/>
      <c r="C121" s="205" t="s">
        <v>217</v>
      </c>
      <c r="D121" s="52"/>
      <c r="E121" s="226" t="s">
        <v>251</v>
      </c>
      <c r="F121" s="303"/>
      <c r="G121" s="315"/>
      <c r="H121" s="256"/>
    </row>
    <row r="122" spans="2:8" ht="13.5" customHeight="1">
      <c r="B122" s="257"/>
      <c r="C122" s="205" t="s">
        <v>332</v>
      </c>
      <c r="D122" s="52"/>
      <c r="E122" s="226" t="s">
        <v>251</v>
      </c>
      <c r="F122" s="303"/>
      <c r="G122" s="315"/>
      <c r="H122" s="256"/>
    </row>
    <row r="123" spans="2:8" ht="13.5" customHeight="1">
      <c r="B123" s="257"/>
      <c r="C123" s="205" t="s">
        <v>333</v>
      </c>
      <c r="D123" s="52"/>
      <c r="E123" s="226" t="s">
        <v>251</v>
      </c>
      <c r="F123" s="303"/>
      <c r="G123" s="315"/>
      <c r="H123" s="256"/>
    </row>
    <row r="124" spans="2:8" ht="13.5" customHeight="1">
      <c r="B124" s="257"/>
      <c r="C124" s="205" t="s">
        <v>412</v>
      </c>
      <c r="D124" s="52"/>
      <c r="E124" s="226" t="s">
        <v>252</v>
      </c>
      <c r="F124" s="303"/>
      <c r="G124" s="315"/>
      <c r="H124" s="256"/>
    </row>
    <row r="125" spans="2:8" ht="13.5" customHeight="1">
      <c r="B125" s="257"/>
      <c r="C125" s="205" t="s">
        <v>212</v>
      </c>
      <c r="D125" s="52"/>
      <c r="E125" s="226" t="s">
        <v>253</v>
      </c>
      <c r="F125" s="303"/>
      <c r="G125" s="315"/>
      <c r="H125" s="256"/>
    </row>
    <row r="126" spans="2:8" ht="13.5" customHeight="1">
      <c r="B126" s="257"/>
      <c r="C126" s="205" t="s">
        <v>407</v>
      </c>
      <c r="D126" s="52"/>
      <c r="E126" s="226" t="s">
        <v>251</v>
      </c>
      <c r="F126" s="303"/>
      <c r="G126" s="315"/>
      <c r="H126" s="256"/>
    </row>
    <row r="127" spans="2:8" ht="13.5" customHeight="1">
      <c r="B127" s="257"/>
      <c r="C127" s="205" t="s">
        <v>406</v>
      </c>
      <c r="D127" s="52"/>
      <c r="E127" s="226" t="s">
        <v>251</v>
      </c>
      <c r="F127" s="303"/>
      <c r="G127" s="315"/>
      <c r="H127" s="256"/>
    </row>
    <row r="128" spans="2:8" ht="13.5" customHeight="1">
      <c r="B128" s="257"/>
      <c r="C128" s="205" t="s">
        <v>218</v>
      </c>
      <c r="D128" s="52"/>
      <c r="E128" s="226" t="s">
        <v>365</v>
      </c>
      <c r="F128" s="315"/>
      <c r="G128" s="205"/>
      <c r="H128" s="256"/>
    </row>
    <row r="129" spans="2:9" ht="13.5" customHeight="1">
      <c r="B129" s="257"/>
      <c r="C129" s="205" t="s">
        <v>413</v>
      </c>
      <c r="D129" s="52"/>
      <c r="E129" s="226" t="s">
        <v>365</v>
      </c>
      <c r="F129" s="315"/>
      <c r="G129" s="205"/>
      <c r="H129" s="256"/>
    </row>
    <row r="130" spans="2:9" ht="13.5" customHeight="1">
      <c r="B130" s="257"/>
      <c r="C130" s="205" t="s">
        <v>628</v>
      </c>
      <c r="D130" s="52"/>
      <c r="E130" s="226" t="s">
        <v>365</v>
      </c>
      <c r="F130" s="315"/>
      <c r="G130" s="231"/>
      <c r="H130" s="256"/>
      <c r="I130" s="236" t="s">
        <v>85</v>
      </c>
    </row>
    <row r="131" spans="2:9" ht="13.5" customHeight="1">
      <c r="B131" s="257"/>
      <c r="C131" s="205" t="s">
        <v>408</v>
      </c>
      <c r="D131" s="52"/>
      <c r="E131" s="226" t="s">
        <v>251</v>
      </c>
      <c r="F131" s="315"/>
      <c r="G131" s="205"/>
      <c r="H131" s="256"/>
      <c r="I131" s="236" t="s">
        <v>85</v>
      </c>
    </row>
    <row r="132" spans="2:9" ht="13.5" customHeight="1">
      <c r="B132" s="257"/>
      <c r="C132" s="247"/>
      <c r="D132" s="205"/>
      <c r="E132" s="226"/>
      <c r="F132" s="231"/>
      <c r="G132" s="205"/>
      <c r="H132" s="256"/>
    </row>
    <row r="133" spans="2:9" ht="13.5" customHeight="1">
      <c r="B133" s="257"/>
      <c r="C133" s="247"/>
      <c r="D133" s="205"/>
      <c r="E133" s="226"/>
      <c r="F133" s="231"/>
      <c r="G133" s="205"/>
      <c r="H133" s="256"/>
    </row>
    <row r="134" spans="2:9" ht="13.5" customHeight="1">
      <c r="B134" s="257"/>
      <c r="C134" s="247"/>
      <c r="D134" s="205"/>
      <c r="E134" s="226"/>
      <c r="F134" s="231"/>
      <c r="G134" s="205"/>
      <c r="H134" s="256"/>
    </row>
    <row r="135" spans="2:9" ht="13.5" customHeight="1">
      <c r="B135" s="257"/>
      <c r="C135" s="247"/>
      <c r="D135" s="205"/>
      <c r="E135" s="226"/>
      <c r="F135" s="231"/>
      <c r="G135" s="205"/>
      <c r="H135" s="256"/>
    </row>
    <row r="136" spans="2:9" ht="13.5" customHeight="1">
      <c r="B136" s="257"/>
      <c r="C136" s="247"/>
      <c r="D136" s="205"/>
      <c r="E136" s="226"/>
      <c r="F136" s="231"/>
      <c r="G136" s="205"/>
      <c r="H136" s="256"/>
    </row>
    <row r="137" spans="2:9" ht="13.5" customHeight="1">
      <c r="B137" s="257"/>
      <c r="C137" s="247"/>
      <c r="D137" s="205"/>
      <c r="E137" s="226"/>
      <c r="F137" s="231"/>
      <c r="G137" s="205"/>
      <c r="H137" s="256"/>
    </row>
    <row r="138" spans="2:9" ht="13.5" customHeight="1">
      <c r="B138" s="257"/>
      <c r="C138" s="247"/>
      <c r="D138" s="205"/>
      <c r="E138" s="226"/>
      <c r="F138" s="231"/>
      <c r="G138" s="205"/>
      <c r="H138" s="256"/>
    </row>
    <row r="139" spans="2:9" ht="13.5" customHeight="1" thickBot="1">
      <c r="B139" s="259"/>
      <c r="C139" s="260"/>
      <c r="D139" s="228"/>
      <c r="E139" s="253"/>
      <c r="F139" s="304"/>
      <c r="G139" s="228"/>
      <c r="H139" s="261"/>
    </row>
    <row r="140" spans="2:9" ht="13.5" customHeight="1">
      <c r="B140" s="248"/>
      <c r="C140" s="248"/>
      <c r="D140" s="248"/>
      <c r="E140" s="249"/>
      <c r="F140" s="248"/>
      <c r="G140" s="248"/>
      <c r="H140" s="248"/>
    </row>
    <row r="141" spans="2:9" ht="13.5" customHeight="1">
      <c r="B141" s="248"/>
      <c r="C141" s="248"/>
      <c r="D141" s="248"/>
      <c r="E141" s="249"/>
      <c r="F141" s="248"/>
      <c r="G141" s="248"/>
      <c r="H141" s="248"/>
    </row>
    <row r="142" spans="2:9" ht="13.5" customHeight="1">
      <c r="B142" s="248" t="s">
        <v>100</v>
      </c>
      <c r="C142" s="248"/>
      <c r="D142" s="248"/>
      <c r="E142" s="249"/>
      <c r="F142" s="249"/>
      <c r="G142" s="249"/>
      <c r="H142" s="248"/>
    </row>
    <row r="143" spans="2:9" ht="13.5" customHeight="1">
      <c r="B143" s="248"/>
      <c r="C143" s="248"/>
      <c r="D143" s="248"/>
      <c r="E143" s="249"/>
      <c r="F143" s="250" t="s">
        <v>340</v>
      </c>
      <c r="G143" s="251"/>
      <c r="H143" s="248"/>
    </row>
    <row r="144" spans="2:9" ht="13.5" customHeight="1" thickBot="1">
      <c r="B144" s="248" t="str">
        <f>点検対象設備一覧表!$G$6</f>
        <v>――棟</v>
      </c>
      <c r="C144" s="248"/>
      <c r="D144" s="248"/>
      <c r="E144" s="249"/>
      <c r="F144" s="250" t="s">
        <v>341</v>
      </c>
      <c r="G144" s="251"/>
      <c r="H144" s="248"/>
    </row>
    <row r="145" spans="2:8" ht="13.5" customHeight="1">
      <c r="B145" s="600" t="s">
        <v>342</v>
      </c>
      <c r="C145" s="565"/>
      <c r="D145" s="565"/>
      <c r="E145" s="565"/>
      <c r="F145" s="565" t="s">
        <v>441</v>
      </c>
      <c r="G145" s="552"/>
      <c r="H145" s="601" t="s">
        <v>399</v>
      </c>
    </row>
    <row r="146" spans="2:8" ht="13.5" customHeight="1" thickBot="1">
      <c r="B146" s="252" t="s">
        <v>362</v>
      </c>
      <c r="C146" s="253" t="s">
        <v>344</v>
      </c>
      <c r="D146" s="253" t="s">
        <v>205</v>
      </c>
      <c r="E146" s="253" t="s">
        <v>398</v>
      </c>
      <c r="F146" s="253" t="s">
        <v>266</v>
      </c>
      <c r="G146" s="253" t="s">
        <v>267</v>
      </c>
      <c r="H146" s="613"/>
    </row>
    <row r="147" spans="2:8" ht="13.5" customHeight="1">
      <c r="B147" s="244" t="s">
        <v>381</v>
      </c>
      <c r="C147" s="205" t="s">
        <v>401</v>
      </c>
      <c r="D147" s="53"/>
      <c r="E147" s="421" t="s">
        <v>251</v>
      </c>
      <c r="F147" s="420"/>
      <c r="G147" s="359"/>
      <c r="H147" s="267"/>
    </row>
    <row r="148" spans="2:8" ht="13.5" customHeight="1">
      <c r="B148" s="257"/>
      <c r="C148" s="205" t="s">
        <v>440</v>
      </c>
      <c r="D148" s="52"/>
      <c r="E148" s="54" t="s">
        <v>251</v>
      </c>
      <c r="F148" s="303"/>
      <c r="G148" s="314"/>
      <c r="H148" s="256"/>
    </row>
    <row r="149" spans="2:8" ht="13.5" customHeight="1">
      <c r="B149" s="257"/>
      <c r="C149" s="205" t="s">
        <v>269</v>
      </c>
      <c r="D149" s="52"/>
      <c r="E149" s="54" t="s">
        <v>253</v>
      </c>
      <c r="F149" s="303"/>
      <c r="G149" s="314"/>
      <c r="H149" s="256"/>
    </row>
    <row r="150" spans="2:8" ht="13.5" customHeight="1">
      <c r="B150" s="257"/>
      <c r="C150" s="205" t="s">
        <v>410</v>
      </c>
      <c r="D150" s="52"/>
      <c r="E150" s="226" t="s">
        <v>252</v>
      </c>
      <c r="F150" s="303"/>
      <c r="G150" s="315"/>
      <c r="H150" s="256"/>
    </row>
    <row r="151" spans="2:8" ht="13.5" customHeight="1">
      <c r="B151" s="257"/>
      <c r="C151" s="205" t="s">
        <v>206</v>
      </c>
      <c r="D151" s="52"/>
      <c r="E151" s="226" t="s">
        <v>253</v>
      </c>
      <c r="F151" s="303"/>
      <c r="G151" s="315"/>
      <c r="H151" s="256"/>
    </row>
    <row r="152" spans="2:8" ht="13.5" customHeight="1">
      <c r="B152" s="257"/>
      <c r="C152" s="205" t="s">
        <v>208</v>
      </c>
      <c r="D152" s="52"/>
      <c r="E152" s="226" t="s">
        <v>253</v>
      </c>
      <c r="F152" s="303"/>
      <c r="G152" s="315"/>
      <c r="H152" s="256"/>
    </row>
    <row r="153" spans="2:8" ht="13.5" customHeight="1">
      <c r="B153" s="257"/>
      <c r="C153" s="205" t="s">
        <v>330</v>
      </c>
      <c r="D153" s="52"/>
      <c r="E153" s="226" t="s">
        <v>253</v>
      </c>
      <c r="F153" s="303"/>
      <c r="G153" s="315"/>
      <c r="H153" s="256"/>
    </row>
    <row r="154" spans="2:8" ht="13.5" customHeight="1">
      <c r="B154" s="257"/>
      <c r="C154" s="205" t="s">
        <v>331</v>
      </c>
      <c r="D154" s="52"/>
      <c r="E154" s="226" t="s">
        <v>253</v>
      </c>
      <c r="F154" s="303"/>
      <c r="G154" s="315"/>
      <c r="H154" s="256"/>
    </row>
    <row r="155" spans="2:8" ht="13.5" customHeight="1">
      <c r="B155" s="257"/>
      <c r="C155" s="205" t="s">
        <v>216</v>
      </c>
      <c r="D155" s="52"/>
      <c r="E155" s="226" t="s">
        <v>256</v>
      </c>
      <c r="F155" s="303"/>
      <c r="G155" s="315"/>
      <c r="H155" s="256"/>
    </row>
    <row r="156" spans="2:8" ht="13.5" customHeight="1">
      <c r="B156" s="257"/>
      <c r="C156" s="205" t="s">
        <v>217</v>
      </c>
      <c r="D156" s="52"/>
      <c r="E156" s="226" t="s">
        <v>251</v>
      </c>
      <c r="F156" s="303"/>
      <c r="G156" s="315"/>
      <c r="H156" s="256"/>
    </row>
    <row r="157" spans="2:8" ht="13.5" customHeight="1">
      <c r="B157" s="257"/>
      <c r="C157" s="205" t="s">
        <v>332</v>
      </c>
      <c r="D157" s="52"/>
      <c r="E157" s="226" t="s">
        <v>251</v>
      </c>
      <c r="F157" s="303"/>
      <c r="G157" s="315"/>
      <c r="H157" s="256"/>
    </row>
    <row r="158" spans="2:8" ht="13.5" customHeight="1">
      <c r="B158" s="257"/>
      <c r="C158" s="205" t="s">
        <v>333</v>
      </c>
      <c r="D158" s="52"/>
      <c r="E158" s="226" t="s">
        <v>251</v>
      </c>
      <c r="F158" s="303"/>
      <c r="G158" s="315"/>
      <c r="H158" s="256"/>
    </row>
    <row r="159" spans="2:8" ht="13.5" customHeight="1">
      <c r="B159" s="257"/>
      <c r="C159" s="205" t="s">
        <v>412</v>
      </c>
      <c r="D159" s="52"/>
      <c r="E159" s="226" t="s">
        <v>252</v>
      </c>
      <c r="F159" s="303"/>
      <c r="G159" s="315"/>
      <c r="H159" s="256"/>
    </row>
    <row r="160" spans="2:8" ht="13.5" customHeight="1">
      <c r="B160" s="257"/>
      <c r="C160" s="205" t="s">
        <v>212</v>
      </c>
      <c r="D160" s="52"/>
      <c r="E160" s="226" t="s">
        <v>253</v>
      </c>
      <c r="F160" s="303"/>
      <c r="G160" s="315"/>
      <c r="H160" s="256"/>
    </row>
    <row r="161" spans="2:9" ht="13.5" customHeight="1">
      <c r="B161" s="257"/>
      <c r="C161" s="205" t="s">
        <v>407</v>
      </c>
      <c r="D161" s="52"/>
      <c r="E161" s="226" t="s">
        <v>251</v>
      </c>
      <c r="F161" s="303"/>
      <c r="G161" s="315"/>
      <c r="H161" s="256"/>
    </row>
    <row r="162" spans="2:9" ht="13.5" customHeight="1">
      <c r="B162" s="257"/>
      <c r="C162" s="205" t="s">
        <v>406</v>
      </c>
      <c r="D162" s="52"/>
      <c r="E162" s="226" t="s">
        <v>251</v>
      </c>
      <c r="F162" s="303"/>
      <c r="G162" s="315"/>
      <c r="H162" s="256"/>
    </row>
    <row r="163" spans="2:9" ht="13.5" customHeight="1">
      <c r="B163" s="257"/>
      <c r="C163" s="205" t="s">
        <v>218</v>
      </c>
      <c r="D163" s="52"/>
      <c r="E163" s="226" t="s">
        <v>365</v>
      </c>
      <c r="F163" s="315"/>
      <c r="G163" s="205"/>
      <c r="H163" s="256"/>
    </row>
    <row r="164" spans="2:9" ht="13.5" customHeight="1">
      <c r="B164" s="257"/>
      <c r="C164" s="205" t="s">
        <v>413</v>
      </c>
      <c r="D164" s="52"/>
      <c r="E164" s="226" t="s">
        <v>365</v>
      </c>
      <c r="F164" s="315"/>
      <c r="G164" s="205"/>
      <c r="H164" s="256"/>
    </row>
    <row r="165" spans="2:9" ht="13.5" customHeight="1">
      <c r="B165" s="257"/>
      <c r="C165" s="205" t="s">
        <v>628</v>
      </c>
      <c r="D165" s="52"/>
      <c r="E165" s="226" t="s">
        <v>365</v>
      </c>
      <c r="F165" s="315"/>
      <c r="G165" s="231"/>
      <c r="H165" s="256"/>
      <c r="I165" s="236" t="s">
        <v>85</v>
      </c>
    </row>
    <row r="166" spans="2:9" ht="13.5" customHeight="1">
      <c r="B166" s="257"/>
      <c r="C166" s="205" t="s">
        <v>408</v>
      </c>
      <c r="D166" s="52"/>
      <c r="E166" s="226" t="s">
        <v>251</v>
      </c>
      <c r="F166" s="315"/>
      <c r="G166" s="205"/>
      <c r="H166" s="256"/>
      <c r="I166" s="236" t="s">
        <v>85</v>
      </c>
    </row>
    <row r="167" spans="2:9" ht="13.5" customHeight="1">
      <c r="B167" s="257"/>
      <c r="C167" s="247"/>
      <c r="D167" s="205"/>
      <c r="E167" s="226"/>
      <c r="F167" s="231"/>
      <c r="G167" s="205"/>
      <c r="H167" s="256"/>
    </row>
    <row r="168" spans="2:9" ht="13.5" customHeight="1">
      <c r="B168" s="257"/>
      <c r="C168" s="247"/>
      <c r="D168" s="205"/>
      <c r="E168" s="226"/>
      <c r="F168" s="231"/>
      <c r="G168" s="205"/>
      <c r="H168" s="256"/>
    </row>
    <row r="169" spans="2:9" ht="13.5" customHeight="1">
      <c r="B169" s="257"/>
      <c r="C169" s="247"/>
      <c r="D169" s="205"/>
      <c r="E169" s="226"/>
      <c r="F169" s="231"/>
      <c r="G169" s="205"/>
      <c r="H169" s="256"/>
    </row>
    <row r="170" spans="2:9" ht="13.5" customHeight="1">
      <c r="B170" s="56"/>
      <c r="C170" s="57"/>
      <c r="D170" s="52"/>
      <c r="E170" s="54"/>
      <c r="F170" s="231"/>
      <c r="G170" s="205"/>
      <c r="H170" s="58"/>
    </row>
    <row r="171" spans="2:9" ht="13.5" customHeight="1">
      <c r="B171" s="56"/>
      <c r="C171" s="57"/>
      <c r="D171" s="52"/>
      <c r="E171" s="54"/>
      <c r="F171" s="231"/>
      <c r="G171" s="205"/>
      <c r="H171" s="58"/>
    </row>
    <row r="172" spans="2:9" ht="13.5" customHeight="1">
      <c r="B172" s="56"/>
      <c r="C172" s="57"/>
      <c r="D172" s="52"/>
      <c r="E172" s="54"/>
      <c r="F172" s="231"/>
      <c r="G172" s="205"/>
      <c r="H172" s="58"/>
    </row>
    <row r="173" spans="2:9" ht="13.5" customHeight="1">
      <c r="B173" s="56"/>
      <c r="C173" s="57"/>
      <c r="D173" s="52"/>
      <c r="E173" s="54"/>
      <c r="F173" s="231"/>
      <c r="G173" s="205"/>
      <c r="H173" s="58"/>
    </row>
    <row r="174" spans="2:9" ht="13.5" customHeight="1" thickBot="1">
      <c r="B174" s="59"/>
      <c r="C174" s="60"/>
      <c r="D174" s="61"/>
      <c r="E174" s="50"/>
      <c r="F174" s="304"/>
      <c r="G174" s="228"/>
      <c r="H174" s="62"/>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2:G57"/>
  <sheetViews>
    <sheetView view="pageBreakPreview" zoomScaleNormal="100" workbookViewId="0"/>
  </sheetViews>
  <sheetFormatPr defaultRowHeight="13"/>
  <cols>
    <col min="1" max="1" width="1.6328125" customWidth="1"/>
    <col min="2" max="2" width="23.6328125" customWidth="1"/>
    <col min="3" max="7" width="10.6328125" customWidth="1"/>
    <col min="8" max="8" width="1.6328125" customWidth="1"/>
  </cols>
  <sheetData>
    <row r="2" spans="2:7">
      <c r="G2" s="30"/>
    </row>
    <row r="3" spans="2:7">
      <c r="B3" t="s">
        <v>339</v>
      </c>
    </row>
    <row r="4" spans="2:7">
      <c r="F4" s="30" t="s">
        <v>467</v>
      </c>
      <c r="G4" t="s">
        <v>194</v>
      </c>
    </row>
    <row r="5" spans="2:7">
      <c r="F5" s="30"/>
    </row>
    <row r="6" spans="2:7">
      <c r="B6" s="140"/>
      <c r="C6" s="158" t="s">
        <v>191</v>
      </c>
      <c r="D6" s="158" t="s">
        <v>192</v>
      </c>
      <c r="E6" s="159"/>
      <c r="F6" s="5"/>
      <c r="G6" s="5"/>
    </row>
    <row r="7" spans="2:7">
      <c r="B7" s="221" t="s">
        <v>777</v>
      </c>
      <c r="C7" s="160" t="s">
        <v>193</v>
      </c>
      <c r="D7" s="160" t="s">
        <v>193</v>
      </c>
      <c r="E7" s="84"/>
      <c r="F7" s="15"/>
      <c r="G7" s="15"/>
    </row>
    <row r="8" spans="2:7">
      <c r="B8" s="7" t="s">
        <v>377</v>
      </c>
      <c r="C8" s="160" t="s">
        <v>193</v>
      </c>
      <c r="D8" s="160"/>
      <c r="E8" s="84"/>
      <c r="F8" s="15"/>
      <c r="G8" s="15"/>
    </row>
    <row r="9" spans="2:7">
      <c r="B9" s="7" t="s">
        <v>378</v>
      </c>
      <c r="C9" s="160"/>
      <c r="D9" s="160"/>
      <c r="E9" s="84"/>
      <c r="F9" s="15"/>
      <c r="G9" s="15"/>
    </row>
    <row r="10" spans="2:7">
      <c r="B10" s="7" t="s">
        <v>379</v>
      </c>
      <c r="C10" s="160"/>
      <c r="D10" s="160"/>
      <c r="E10" s="84"/>
      <c r="F10" s="15"/>
      <c r="G10" s="15"/>
    </row>
    <row r="11" spans="2:7">
      <c r="B11" s="7" t="s">
        <v>742</v>
      </c>
      <c r="C11" s="160"/>
      <c r="D11" s="160"/>
      <c r="E11" s="84"/>
      <c r="F11" s="15"/>
      <c r="G11" s="15"/>
    </row>
    <row r="12" spans="2:7">
      <c r="B12" s="7" t="s">
        <v>741</v>
      </c>
      <c r="C12" s="160"/>
      <c r="D12" s="160"/>
      <c r="E12" s="84"/>
      <c r="F12" s="15"/>
      <c r="G12" s="15"/>
    </row>
    <row r="13" spans="2:7">
      <c r="B13" s="7" t="s">
        <v>382</v>
      </c>
      <c r="C13" s="160"/>
      <c r="D13" s="160"/>
      <c r="E13" s="84"/>
      <c r="F13" s="15"/>
      <c r="G13" s="15"/>
    </row>
    <row r="14" spans="2:7">
      <c r="B14" s="7" t="s">
        <v>383</v>
      </c>
      <c r="C14" s="160"/>
      <c r="D14" s="160"/>
      <c r="E14" s="84"/>
      <c r="F14" s="15"/>
      <c r="G14" s="15"/>
    </row>
    <row r="15" spans="2:7">
      <c r="B15" s="7" t="s">
        <v>384</v>
      </c>
      <c r="C15" s="160"/>
      <c r="D15" s="160"/>
      <c r="E15" s="84"/>
      <c r="F15" s="15"/>
      <c r="G15" s="15"/>
    </row>
    <row r="16" spans="2:7">
      <c r="B16" s="7" t="s">
        <v>291</v>
      </c>
      <c r="C16" s="160"/>
      <c r="D16" s="160"/>
      <c r="E16" s="84"/>
      <c r="F16" s="15"/>
      <c r="G16" s="15"/>
    </row>
    <row r="17" spans="2:7">
      <c r="B17" s="7" t="s">
        <v>388</v>
      </c>
      <c r="C17" s="160" t="s">
        <v>193</v>
      </c>
      <c r="D17" s="160"/>
      <c r="E17" s="84"/>
      <c r="F17" s="15"/>
      <c r="G17" s="15"/>
    </row>
    <row r="18" spans="2:7">
      <c r="B18" s="7" t="s">
        <v>386</v>
      </c>
      <c r="C18" s="160"/>
      <c r="D18" s="160"/>
      <c r="E18" s="84"/>
      <c r="F18" s="15"/>
      <c r="G18" s="15"/>
    </row>
    <row r="19" spans="2:7">
      <c r="B19" s="7" t="s">
        <v>292</v>
      </c>
      <c r="C19" s="160"/>
      <c r="D19" s="160"/>
      <c r="E19" s="84"/>
      <c r="F19" s="15"/>
      <c r="G19" s="15"/>
    </row>
    <row r="20" spans="2:7">
      <c r="B20" s="5" t="s">
        <v>175</v>
      </c>
      <c r="C20" s="160"/>
      <c r="D20" s="160"/>
      <c r="E20" s="84"/>
      <c r="F20" s="15"/>
      <c r="G20" s="15"/>
    </row>
    <row r="21" spans="2:7">
      <c r="B21" s="7" t="s">
        <v>735</v>
      </c>
      <c r="C21" s="160"/>
      <c r="D21" s="160"/>
      <c r="E21" s="84"/>
      <c r="F21" s="15"/>
      <c r="G21" s="15"/>
    </row>
    <row r="22" spans="2:7">
      <c r="B22" s="7" t="s">
        <v>733</v>
      </c>
      <c r="C22" s="160" t="s">
        <v>193</v>
      </c>
      <c r="D22" s="160"/>
      <c r="E22" s="84"/>
      <c r="F22" s="15"/>
      <c r="G22" s="15"/>
    </row>
    <row r="23" spans="2:7">
      <c r="B23" s="7" t="s">
        <v>736</v>
      </c>
      <c r="C23" s="160"/>
      <c r="D23" s="160"/>
      <c r="E23" s="84"/>
      <c r="F23" s="15"/>
      <c r="G23" s="15"/>
    </row>
    <row r="24" spans="2:7">
      <c r="B24" s="7" t="s">
        <v>737</v>
      </c>
      <c r="C24" s="160" t="s">
        <v>193</v>
      </c>
      <c r="D24" s="160"/>
      <c r="E24" s="84"/>
      <c r="F24" s="15"/>
      <c r="G24" s="15"/>
    </row>
    <row r="25" spans="2:7">
      <c r="B25" s="7" t="s">
        <v>392</v>
      </c>
      <c r="C25" s="160"/>
      <c r="D25" s="160"/>
      <c r="E25" s="84"/>
      <c r="F25" s="15"/>
      <c r="G25" s="15"/>
    </row>
    <row r="26" spans="2:7">
      <c r="B26" s="7" t="s">
        <v>393</v>
      </c>
      <c r="C26" s="160"/>
      <c r="D26" s="160"/>
      <c r="E26" s="84"/>
      <c r="F26" s="15"/>
      <c r="G26" s="15"/>
    </row>
    <row r="27" spans="2:7">
      <c r="B27" s="7" t="s">
        <v>394</v>
      </c>
      <c r="C27" s="160"/>
      <c r="D27" s="160"/>
      <c r="E27" s="84"/>
      <c r="F27" s="15"/>
      <c r="G27" s="15"/>
    </row>
    <row r="28" spans="2:7">
      <c r="B28" s="7" t="s">
        <v>395</v>
      </c>
      <c r="C28" s="160"/>
      <c r="D28" s="160"/>
      <c r="E28" s="84"/>
      <c r="F28" s="15"/>
      <c r="G28" s="15"/>
    </row>
    <row r="29" spans="2:7">
      <c r="B29" s="7" t="s">
        <v>396</v>
      </c>
      <c r="C29" s="160"/>
      <c r="D29" s="160"/>
      <c r="E29" s="84"/>
      <c r="F29" s="15"/>
      <c r="G29" s="15"/>
    </row>
    <row r="30" spans="2:7">
      <c r="B30" s="352" t="s">
        <v>428</v>
      </c>
      <c r="C30" s="160"/>
      <c r="D30" s="160"/>
      <c r="E30" s="84"/>
      <c r="F30" s="15"/>
      <c r="G30" s="15"/>
    </row>
    <row r="31" spans="2:7">
      <c r="B31" s="352" t="s">
        <v>427</v>
      </c>
      <c r="C31" s="160" t="s">
        <v>193</v>
      </c>
      <c r="D31" s="160"/>
      <c r="E31" s="84"/>
      <c r="F31" s="15"/>
      <c r="G31" s="15"/>
    </row>
    <row r="32" spans="2:7">
      <c r="B32" s="352" t="s">
        <v>293</v>
      </c>
      <c r="C32" s="160"/>
      <c r="D32" s="160"/>
      <c r="E32" s="84"/>
      <c r="F32" s="15"/>
      <c r="G32" s="15"/>
    </row>
    <row r="33" spans="2:7">
      <c r="B33" s="352" t="s">
        <v>739</v>
      </c>
      <c r="C33" s="160" t="s">
        <v>193</v>
      </c>
      <c r="D33" s="160"/>
      <c r="E33" s="84"/>
      <c r="F33" s="15"/>
      <c r="G33" s="15"/>
    </row>
    <row r="34" spans="2:7">
      <c r="B34" s="7" t="s">
        <v>740</v>
      </c>
      <c r="C34" s="160"/>
      <c r="D34" s="160"/>
      <c r="E34" s="84"/>
      <c r="F34" s="15"/>
      <c r="G34" s="15"/>
    </row>
    <row r="35" spans="2:7">
      <c r="B35" s="221" t="s">
        <v>738</v>
      </c>
      <c r="C35" s="364"/>
      <c r="D35" s="364"/>
      <c r="E35" s="351"/>
      <c r="F35" s="349"/>
      <c r="G35" s="349"/>
    </row>
    <row r="36" spans="2:7">
      <c r="B36" s="221" t="s">
        <v>826</v>
      </c>
      <c r="C36" s="364" t="s">
        <v>193</v>
      </c>
      <c r="D36" s="364"/>
      <c r="E36" s="401"/>
      <c r="F36" s="400"/>
      <c r="G36" s="400"/>
    </row>
    <row r="37" spans="2:7">
      <c r="B37" s="524" t="s">
        <v>399</v>
      </c>
      <c r="C37" s="525"/>
      <c r="D37" s="525"/>
      <c r="E37" s="524"/>
      <c r="F37" s="524"/>
      <c r="G37" s="524"/>
    </row>
    <row r="38" spans="2:7">
      <c r="B38" s="526"/>
      <c r="C38" s="527"/>
      <c r="D38" s="527"/>
      <c r="E38" s="527"/>
      <c r="F38" s="527"/>
      <c r="G38" s="528"/>
    </row>
    <row r="39" spans="2:7">
      <c r="B39" s="529"/>
      <c r="C39" s="530"/>
      <c r="D39" s="530"/>
      <c r="E39" s="530"/>
      <c r="F39" s="530"/>
      <c r="G39" s="531"/>
    </row>
    <row r="40" spans="2:7">
      <c r="B40" s="529"/>
      <c r="C40" s="530"/>
      <c r="D40" s="530"/>
      <c r="E40" s="530"/>
      <c r="F40" s="530"/>
      <c r="G40" s="531"/>
    </row>
    <row r="41" spans="2:7">
      <c r="B41" s="529"/>
      <c r="C41" s="530"/>
      <c r="D41" s="530"/>
      <c r="E41" s="530"/>
      <c r="F41" s="530"/>
      <c r="G41" s="531"/>
    </row>
    <row r="42" spans="2:7">
      <c r="B42" s="529"/>
      <c r="C42" s="530"/>
      <c r="D42" s="530"/>
      <c r="E42" s="530"/>
      <c r="F42" s="530"/>
      <c r="G42" s="531"/>
    </row>
    <row r="43" spans="2:7">
      <c r="B43" s="529"/>
      <c r="C43" s="530"/>
      <c r="D43" s="530"/>
      <c r="E43" s="530"/>
      <c r="F43" s="530"/>
      <c r="G43" s="531"/>
    </row>
    <row r="44" spans="2:7">
      <c r="B44" s="529"/>
      <c r="C44" s="530"/>
      <c r="D44" s="530"/>
      <c r="E44" s="530"/>
      <c r="F44" s="530"/>
      <c r="G44" s="531"/>
    </row>
    <row r="45" spans="2:7">
      <c r="B45" s="529"/>
      <c r="C45" s="530"/>
      <c r="D45" s="530"/>
      <c r="E45" s="530"/>
      <c r="F45" s="530"/>
      <c r="G45" s="531"/>
    </row>
    <row r="46" spans="2:7">
      <c r="B46" s="529"/>
      <c r="C46" s="530"/>
      <c r="D46" s="530"/>
      <c r="E46" s="530"/>
      <c r="F46" s="530"/>
      <c r="G46" s="531"/>
    </row>
    <row r="47" spans="2:7">
      <c r="B47" s="529"/>
      <c r="C47" s="530"/>
      <c r="D47" s="530"/>
      <c r="E47" s="530"/>
      <c r="F47" s="530"/>
      <c r="G47" s="531"/>
    </row>
    <row r="48" spans="2:7">
      <c r="B48" s="529"/>
      <c r="C48" s="530"/>
      <c r="D48" s="530"/>
      <c r="E48" s="530"/>
      <c r="F48" s="530"/>
      <c r="G48" s="531"/>
    </row>
    <row r="49" spans="2:7">
      <c r="B49" s="529"/>
      <c r="C49" s="530"/>
      <c r="D49" s="530"/>
      <c r="E49" s="530"/>
      <c r="F49" s="530"/>
      <c r="G49" s="531"/>
    </row>
    <row r="50" spans="2:7">
      <c r="B50" s="529"/>
      <c r="C50" s="530"/>
      <c r="D50" s="530"/>
      <c r="E50" s="530"/>
      <c r="F50" s="530"/>
      <c r="G50" s="531"/>
    </row>
    <row r="51" spans="2:7">
      <c r="B51" s="529"/>
      <c r="C51" s="530"/>
      <c r="D51" s="530"/>
      <c r="E51" s="530"/>
      <c r="F51" s="530"/>
      <c r="G51" s="531"/>
    </row>
    <row r="52" spans="2:7">
      <c r="B52" s="529"/>
      <c r="C52" s="530"/>
      <c r="D52" s="530"/>
      <c r="E52" s="530"/>
      <c r="F52" s="530"/>
      <c r="G52" s="531"/>
    </row>
    <row r="53" spans="2:7">
      <c r="B53" s="529"/>
      <c r="C53" s="530"/>
      <c r="D53" s="530"/>
      <c r="E53" s="530"/>
      <c r="F53" s="530"/>
      <c r="G53" s="531"/>
    </row>
    <row r="54" spans="2:7">
      <c r="B54" s="529"/>
      <c r="C54" s="530"/>
      <c r="D54" s="530"/>
      <c r="E54" s="530"/>
      <c r="F54" s="530"/>
      <c r="G54" s="531"/>
    </row>
    <row r="55" spans="2:7">
      <c r="B55" s="529"/>
      <c r="C55" s="530"/>
      <c r="D55" s="530"/>
      <c r="E55" s="530"/>
      <c r="F55" s="530"/>
      <c r="G55" s="531"/>
    </row>
    <row r="56" spans="2:7">
      <c r="B56" s="529"/>
      <c r="C56" s="530"/>
      <c r="D56" s="530"/>
      <c r="E56" s="530"/>
      <c r="F56" s="530"/>
      <c r="G56" s="531"/>
    </row>
    <row r="57" spans="2:7">
      <c r="B57" s="532"/>
      <c r="C57" s="533"/>
      <c r="D57" s="533"/>
      <c r="E57" s="533"/>
      <c r="F57" s="533"/>
      <c r="G57" s="534"/>
    </row>
  </sheetData>
  <mergeCells count="2">
    <mergeCell ref="B37:G37"/>
    <mergeCell ref="B38:G57"/>
  </mergeCells>
  <phoneticPr fontId="3"/>
  <dataValidations count="1">
    <dataValidation type="list" allowBlank="1" showInputMessage="1" showErrorMessage="1" sqref="C7:G36">
      <formula1>$G$3:$G$4</formula1>
    </dataValidation>
  </dataValidations>
  <pageMargins left="0.75" right="0.75" top="1" bottom="1" header="0.51200000000000001" footer="0.51200000000000001"/>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2"/>
  </sheetPr>
  <dimension ref="B2:Q174"/>
  <sheetViews>
    <sheetView view="pageBreakPreview" zoomScaleNormal="70" zoomScaleSheetLayoutView="100" workbookViewId="0"/>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9" width="9" style="37"/>
    <col min="10" max="17" width="9" style="145"/>
    <col min="18" max="16384" width="9" style="37"/>
  </cols>
  <sheetData>
    <row r="2" spans="2:13" ht="13.5" customHeight="1">
      <c r="B2" s="37" t="s">
        <v>100</v>
      </c>
      <c r="C2" s="37" t="s">
        <v>382</v>
      </c>
      <c r="F2" s="38"/>
      <c r="G2" s="38"/>
    </row>
    <row r="3" spans="2:13" ht="13.5" customHeight="1">
      <c r="F3" s="63" t="s">
        <v>340</v>
      </c>
      <c r="G3" s="48"/>
    </row>
    <row r="4" spans="2:13" ht="13.5" customHeight="1" thickBot="1">
      <c r="B4" s="37" t="str">
        <f>点検対象設備一覧表!$C$6</f>
        <v>○○棟</v>
      </c>
      <c r="F4" s="63" t="s">
        <v>341</v>
      </c>
      <c r="G4" s="48"/>
    </row>
    <row r="5" spans="2:13" ht="13.5" customHeight="1">
      <c r="B5" s="551" t="s">
        <v>342</v>
      </c>
      <c r="C5" s="552"/>
      <c r="D5" s="552"/>
      <c r="E5" s="552"/>
      <c r="F5" s="565" t="s">
        <v>441</v>
      </c>
      <c r="G5" s="552"/>
      <c r="H5" s="566" t="s">
        <v>399</v>
      </c>
    </row>
    <row r="6" spans="2:13" ht="13.5" customHeight="1" thickBot="1">
      <c r="B6" s="49" t="s">
        <v>362</v>
      </c>
      <c r="C6" s="77" t="s">
        <v>344</v>
      </c>
      <c r="D6" s="50" t="s">
        <v>205</v>
      </c>
      <c r="E6" s="50" t="s">
        <v>398</v>
      </c>
      <c r="F6" s="50" t="s">
        <v>266</v>
      </c>
      <c r="G6" s="50" t="s">
        <v>267</v>
      </c>
      <c r="H6" s="567"/>
    </row>
    <row r="7" spans="2:13" ht="13.5" customHeight="1">
      <c r="B7" s="65" t="s">
        <v>382</v>
      </c>
      <c r="C7" s="75" t="s">
        <v>220</v>
      </c>
      <c r="D7" s="53"/>
      <c r="E7" s="54" t="s">
        <v>256</v>
      </c>
      <c r="F7" s="290"/>
      <c r="G7" s="359"/>
      <c r="H7" s="55"/>
      <c r="J7" s="145" t="s">
        <v>142</v>
      </c>
    </row>
    <row r="8" spans="2:13" ht="13.5" customHeight="1">
      <c r="B8" s="65"/>
      <c r="C8" s="76" t="s">
        <v>334</v>
      </c>
      <c r="D8" s="52"/>
      <c r="E8" s="54" t="s">
        <v>253</v>
      </c>
      <c r="F8" s="303"/>
      <c r="G8" s="314"/>
      <c r="H8" s="58"/>
      <c r="J8" s="145" t="s">
        <v>149</v>
      </c>
    </row>
    <row r="9" spans="2:13" ht="13.5" customHeight="1">
      <c r="B9" s="65"/>
      <c r="C9" s="76" t="s">
        <v>335</v>
      </c>
      <c r="D9" s="52"/>
      <c r="E9" s="54" t="s">
        <v>253</v>
      </c>
      <c r="F9" s="303"/>
      <c r="G9" s="314"/>
      <c r="H9" s="58"/>
      <c r="K9" s="149" t="s">
        <v>143</v>
      </c>
      <c r="L9" s="150"/>
    </row>
    <row r="10" spans="2:13" ht="13.5" customHeight="1">
      <c r="B10" s="65"/>
      <c r="C10" s="76" t="s">
        <v>221</v>
      </c>
      <c r="D10" s="52"/>
      <c r="E10" s="54" t="s">
        <v>253</v>
      </c>
      <c r="F10" s="303"/>
      <c r="G10" s="314"/>
      <c r="H10" s="58"/>
      <c r="K10" s="151" t="s">
        <v>144</v>
      </c>
      <c r="L10" s="152"/>
    </row>
    <row r="11" spans="2:13" ht="13.5" customHeight="1">
      <c r="B11" s="65"/>
      <c r="C11" s="52" t="s">
        <v>222</v>
      </c>
      <c r="D11" s="52"/>
      <c r="E11" s="54" t="s">
        <v>253</v>
      </c>
      <c r="F11" s="303"/>
      <c r="G11" s="314"/>
      <c r="H11" s="58"/>
      <c r="K11" s="151" t="s">
        <v>145</v>
      </c>
      <c r="L11" s="152"/>
    </row>
    <row r="12" spans="2:13" ht="13.5" customHeight="1">
      <c r="B12" s="65"/>
      <c r="C12" s="52" t="s">
        <v>405</v>
      </c>
      <c r="D12" s="52"/>
      <c r="E12" s="54" t="s">
        <v>253</v>
      </c>
      <c r="F12" s="303"/>
      <c r="G12" s="314"/>
      <c r="H12" s="58"/>
      <c r="K12" s="153" t="s">
        <v>146</v>
      </c>
      <c r="L12" s="154"/>
    </row>
    <row r="13" spans="2:13" ht="13.5" customHeight="1">
      <c r="B13" s="65"/>
      <c r="C13" s="193" t="s">
        <v>410</v>
      </c>
      <c r="D13" s="78"/>
      <c r="E13" s="446" t="s">
        <v>252</v>
      </c>
      <c r="F13" s="447"/>
      <c r="G13" s="448"/>
      <c r="H13" s="449"/>
      <c r="J13" s="145" t="s">
        <v>147</v>
      </c>
    </row>
    <row r="14" spans="2:13" ht="13.5" customHeight="1">
      <c r="B14" s="65"/>
      <c r="C14" s="209" t="s">
        <v>453</v>
      </c>
      <c r="D14" s="67"/>
      <c r="E14" s="38" t="s">
        <v>442</v>
      </c>
      <c r="F14" s="357"/>
      <c r="G14" s="357"/>
      <c r="H14" s="70"/>
      <c r="J14" s="145" t="s">
        <v>148</v>
      </c>
    </row>
    <row r="15" spans="2:13" ht="13.5" customHeight="1">
      <c r="B15" s="65"/>
      <c r="C15" s="78" t="s">
        <v>223</v>
      </c>
      <c r="D15" s="78"/>
      <c r="E15" s="446" t="s">
        <v>252</v>
      </c>
      <c r="F15" s="447"/>
      <c r="G15" s="448"/>
      <c r="H15" s="449"/>
    </row>
    <row r="16" spans="2:13" ht="13.5" customHeight="1">
      <c r="B16" s="65"/>
      <c r="C16" s="79" t="s">
        <v>443</v>
      </c>
      <c r="D16" s="67"/>
      <c r="E16" s="422" t="s">
        <v>442</v>
      </c>
      <c r="F16" s="357"/>
      <c r="G16" s="357"/>
      <c r="H16" s="70"/>
      <c r="J16" s="146"/>
      <c r="K16" s="146"/>
      <c r="L16" s="146"/>
      <c r="M16" s="146"/>
    </row>
    <row r="17" spans="2:13" ht="13.5" customHeight="1">
      <c r="B17" s="244"/>
      <c r="C17" s="205" t="s">
        <v>224</v>
      </c>
      <c r="D17" s="52"/>
      <c r="E17" s="226" t="s">
        <v>252</v>
      </c>
      <c r="F17" s="231"/>
      <c r="G17" s="315"/>
      <c r="H17" s="256"/>
      <c r="J17" s="281" t="s">
        <v>410</v>
      </c>
      <c r="K17" s="146"/>
      <c r="L17" s="146"/>
      <c r="M17" s="146"/>
    </row>
    <row r="18" spans="2:13" ht="13.5" customHeight="1">
      <c r="B18" s="244"/>
      <c r="C18" s="205" t="s">
        <v>412</v>
      </c>
      <c r="D18" s="52"/>
      <c r="E18" s="226" t="s">
        <v>252</v>
      </c>
      <c r="F18" s="231"/>
      <c r="G18" s="315"/>
      <c r="H18" s="256"/>
      <c r="J18" s="146" t="s">
        <v>150</v>
      </c>
      <c r="K18" s="146"/>
      <c r="L18" s="146"/>
      <c r="M18" s="146"/>
    </row>
    <row r="19" spans="2:13" ht="13.5" customHeight="1">
      <c r="B19" s="244"/>
      <c r="C19" s="205" t="s">
        <v>225</v>
      </c>
      <c r="D19" s="52"/>
      <c r="E19" s="226" t="s">
        <v>251</v>
      </c>
      <c r="F19" s="231"/>
      <c r="G19" s="315"/>
      <c r="H19" s="256"/>
      <c r="J19" s="146" t="s">
        <v>151</v>
      </c>
      <c r="K19" s="146"/>
      <c r="L19" s="146"/>
      <c r="M19" s="146"/>
    </row>
    <row r="20" spans="2:13" ht="13.5" customHeight="1">
      <c r="B20" s="244"/>
      <c r="C20" s="205" t="s">
        <v>208</v>
      </c>
      <c r="D20" s="52"/>
      <c r="E20" s="226" t="s">
        <v>251</v>
      </c>
      <c r="F20" s="231"/>
      <c r="G20" s="315"/>
      <c r="H20" s="256"/>
      <c r="J20" s="146" t="s">
        <v>152</v>
      </c>
      <c r="K20" s="146"/>
      <c r="L20" s="146"/>
      <c r="M20" s="146"/>
    </row>
    <row r="21" spans="2:13" ht="13.5" customHeight="1">
      <c r="B21" s="244"/>
      <c r="C21" s="205" t="s">
        <v>595</v>
      </c>
      <c r="D21" s="52"/>
      <c r="E21" s="226" t="s">
        <v>253</v>
      </c>
      <c r="F21" s="231"/>
      <c r="G21" s="315"/>
      <c r="H21" s="256"/>
      <c r="J21" s="146" t="s">
        <v>153</v>
      </c>
      <c r="K21" s="146"/>
      <c r="L21" s="146"/>
      <c r="M21" s="146"/>
    </row>
    <row r="22" spans="2:13" ht="13.5" customHeight="1">
      <c r="B22" s="244"/>
      <c r="C22" s="205" t="s">
        <v>693</v>
      </c>
      <c r="D22" s="52"/>
      <c r="E22" s="226" t="s">
        <v>253</v>
      </c>
      <c r="F22" s="231"/>
      <c r="G22" s="315"/>
      <c r="H22" s="256"/>
      <c r="K22" s="146"/>
      <c r="L22" s="146"/>
      <c r="M22" s="146"/>
    </row>
    <row r="23" spans="2:13" ht="13.5" customHeight="1">
      <c r="B23" s="244"/>
      <c r="C23" s="205" t="s">
        <v>226</v>
      </c>
      <c r="D23" s="52"/>
      <c r="E23" s="226" t="s">
        <v>253</v>
      </c>
      <c r="F23" s="231"/>
      <c r="G23" s="315"/>
      <c r="H23" s="256"/>
      <c r="J23" s="146"/>
      <c r="K23" s="146"/>
      <c r="L23" s="146"/>
      <c r="M23" s="146"/>
    </row>
    <row r="24" spans="2:13" ht="13.5" customHeight="1">
      <c r="B24" s="244"/>
      <c r="C24" s="205" t="s">
        <v>227</v>
      </c>
      <c r="D24" s="52"/>
      <c r="E24" s="226" t="s">
        <v>253</v>
      </c>
      <c r="F24" s="231"/>
      <c r="G24" s="315"/>
      <c r="H24" s="256"/>
      <c r="J24" s="146" t="s">
        <v>223</v>
      </c>
      <c r="K24" s="146"/>
      <c r="L24" s="146"/>
      <c r="M24" s="146"/>
    </row>
    <row r="25" spans="2:13" ht="13.5" customHeight="1">
      <c r="B25" s="244"/>
      <c r="C25" s="205" t="s">
        <v>269</v>
      </c>
      <c r="D25" s="52"/>
      <c r="E25" s="226" t="s">
        <v>253</v>
      </c>
      <c r="F25" s="231"/>
      <c r="G25" s="315"/>
      <c r="H25" s="256"/>
      <c r="J25" s="145" t="s">
        <v>154</v>
      </c>
    </row>
    <row r="26" spans="2:13" ht="13.5" customHeight="1">
      <c r="B26" s="244"/>
      <c r="C26" s="205" t="s">
        <v>270</v>
      </c>
      <c r="D26" s="52"/>
      <c r="E26" s="226" t="s">
        <v>253</v>
      </c>
      <c r="F26" s="231"/>
      <c r="G26" s="315"/>
      <c r="H26" s="256"/>
      <c r="J26" s="263" t="s">
        <v>674</v>
      </c>
    </row>
    <row r="27" spans="2:13" ht="13.5" customHeight="1">
      <c r="B27" s="244"/>
      <c r="C27" s="205" t="s">
        <v>228</v>
      </c>
      <c r="D27" s="52"/>
      <c r="E27" s="226" t="s">
        <v>365</v>
      </c>
      <c r="F27" s="231"/>
      <c r="G27" s="315"/>
      <c r="H27" s="256"/>
    </row>
    <row r="28" spans="2:13" ht="13.5" customHeight="1">
      <c r="B28" s="244"/>
      <c r="C28" s="205" t="s">
        <v>229</v>
      </c>
      <c r="D28" s="52"/>
      <c r="E28" s="226" t="s">
        <v>365</v>
      </c>
      <c r="F28" s="315"/>
      <c r="G28" s="205"/>
      <c r="H28" s="256"/>
      <c r="J28" s="145" t="s">
        <v>412</v>
      </c>
    </row>
    <row r="29" spans="2:13" ht="13.5" customHeight="1">
      <c r="B29" s="244"/>
      <c r="C29" s="205" t="s">
        <v>230</v>
      </c>
      <c r="D29" s="52"/>
      <c r="E29" s="226" t="s">
        <v>365</v>
      </c>
      <c r="F29" s="315"/>
      <c r="G29" s="205"/>
      <c r="H29" s="256"/>
      <c r="J29" s="145" t="s">
        <v>155</v>
      </c>
    </row>
    <row r="30" spans="2:13" ht="13.5" customHeight="1">
      <c r="B30" s="257"/>
      <c r="C30" s="247"/>
      <c r="D30" s="205"/>
      <c r="E30" s="226"/>
      <c r="F30" s="231"/>
      <c r="G30" s="205"/>
      <c r="H30" s="256"/>
      <c r="J30" s="263" t="s">
        <v>676</v>
      </c>
    </row>
    <row r="31" spans="2:13" ht="13.5" customHeight="1">
      <c r="B31" s="257"/>
      <c r="C31" s="247"/>
      <c r="D31" s="205"/>
      <c r="E31" s="226"/>
      <c r="F31" s="231"/>
      <c r="G31" s="205"/>
      <c r="H31" s="256"/>
      <c r="K31" s="149" t="s">
        <v>156</v>
      </c>
      <c r="L31" s="155"/>
      <c r="M31" s="150"/>
    </row>
    <row r="32" spans="2:13" ht="13.5" customHeight="1">
      <c r="B32" s="257"/>
      <c r="C32" s="247"/>
      <c r="D32" s="205"/>
      <c r="E32" s="226"/>
      <c r="F32" s="231"/>
      <c r="G32" s="205"/>
      <c r="H32" s="256"/>
      <c r="K32" s="283" t="s">
        <v>675</v>
      </c>
      <c r="L32" s="146"/>
      <c r="M32" s="152"/>
    </row>
    <row r="33" spans="2:13" ht="13.5" customHeight="1">
      <c r="B33" s="257"/>
      <c r="C33" s="247"/>
      <c r="D33" s="205"/>
      <c r="E33" s="226"/>
      <c r="F33" s="231"/>
      <c r="G33" s="205"/>
      <c r="H33" s="256"/>
      <c r="K33" s="151" t="s">
        <v>157</v>
      </c>
      <c r="L33" s="146"/>
      <c r="M33" s="152"/>
    </row>
    <row r="34" spans="2:13" ht="13.5" customHeight="1" thickBot="1">
      <c r="B34" s="259"/>
      <c r="C34" s="260"/>
      <c r="D34" s="228"/>
      <c r="E34" s="253"/>
      <c r="F34" s="304"/>
      <c r="G34" s="228"/>
      <c r="H34" s="261"/>
      <c r="K34" s="153" t="s">
        <v>158</v>
      </c>
      <c r="L34" s="156"/>
      <c r="M34" s="154"/>
    </row>
    <row r="35" spans="2:13" ht="13.5" customHeight="1">
      <c r="B35" s="248"/>
      <c r="C35" s="248"/>
      <c r="D35" s="248"/>
      <c r="E35" s="249"/>
      <c r="F35" s="248"/>
      <c r="G35" s="248"/>
      <c r="H35" s="248"/>
    </row>
    <row r="36" spans="2:13" ht="13.5" customHeight="1">
      <c r="B36" s="248"/>
      <c r="C36" s="248"/>
      <c r="D36" s="248"/>
      <c r="E36" s="249"/>
      <c r="F36" s="248"/>
      <c r="G36" s="248"/>
      <c r="H36" s="248"/>
      <c r="J36" s="145" t="s">
        <v>159</v>
      </c>
    </row>
    <row r="37" spans="2:13" ht="13.5" customHeight="1">
      <c r="B37" s="248" t="s">
        <v>100</v>
      </c>
      <c r="C37" s="248" t="s">
        <v>382</v>
      </c>
      <c r="D37" s="248"/>
      <c r="E37" s="249"/>
      <c r="F37" s="249"/>
      <c r="G37" s="249"/>
      <c r="H37" s="248"/>
      <c r="J37" s="157" t="s">
        <v>160</v>
      </c>
    </row>
    <row r="38" spans="2:13" ht="13.5" customHeight="1">
      <c r="B38" s="248"/>
      <c r="C38" s="248"/>
      <c r="D38" s="248"/>
      <c r="E38" s="249"/>
      <c r="F38" s="250" t="s">
        <v>340</v>
      </c>
      <c r="G38" s="251"/>
      <c r="H38" s="248"/>
    </row>
    <row r="39" spans="2:13" ht="13.5" customHeight="1" thickBot="1">
      <c r="B39" s="248" t="str">
        <f>点検対象設備一覧表!$D$6</f>
        <v>△△棟</v>
      </c>
      <c r="C39" s="248"/>
      <c r="D39" s="248"/>
      <c r="E39" s="249"/>
      <c r="F39" s="250" t="s">
        <v>341</v>
      </c>
      <c r="G39" s="251"/>
      <c r="H39" s="248"/>
      <c r="J39" s="145" t="s">
        <v>161</v>
      </c>
    </row>
    <row r="40" spans="2:13" ht="13.5" customHeight="1">
      <c r="B40" s="600" t="s">
        <v>342</v>
      </c>
      <c r="C40" s="565"/>
      <c r="D40" s="565"/>
      <c r="E40" s="565"/>
      <c r="F40" s="565" t="s">
        <v>441</v>
      </c>
      <c r="G40" s="552"/>
      <c r="H40" s="601" t="s">
        <v>399</v>
      </c>
      <c r="J40" s="145" t="s">
        <v>162</v>
      </c>
    </row>
    <row r="41" spans="2:13" ht="13.5" customHeight="1" thickBot="1">
      <c r="B41" s="252" t="s">
        <v>362</v>
      </c>
      <c r="C41" s="268" t="s">
        <v>344</v>
      </c>
      <c r="D41" s="253" t="s">
        <v>205</v>
      </c>
      <c r="E41" s="253" t="s">
        <v>398</v>
      </c>
      <c r="F41" s="253" t="s">
        <v>266</v>
      </c>
      <c r="G41" s="253" t="s">
        <v>267</v>
      </c>
      <c r="H41" s="613"/>
      <c r="J41" s="145" t="s">
        <v>163</v>
      </c>
    </row>
    <row r="42" spans="2:13" ht="13.5" customHeight="1">
      <c r="B42" s="244" t="s">
        <v>382</v>
      </c>
      <c r="C42" s="269" t="s">
        <v>220</v>
      </c>
      <c r="D42" s="53"/>
      <c r="E42" s="54" t="s">
        <v>256</v>
      </c>
      <c r="F42" s="420"/>
      <c r="G42" s="359"/>
      <c r="H42" s="267"/>
    </row>
    <row r="43" spans="2:13" ht="13.5" customHeight="1">
      <c r="B43" s="244"/>
      <c r="C43" s="270" t="s">
        <v>334</v>
      </c>
      <c r="D43" s="52"/>
      <c r="E43" s="54" t="s">
        <v>253</v>
      </c>
      <c r="F43" s="303"/>
      <c r="G43" s="314"/>
      <c r="H43" s="256"/>
      <c r="J43" s="145" t="s">
        <v>164</v>
      </c>
    </row>
    <row r="44" spans="2:13" ht="13.5" customHeight="1">
      <c r="B44" s="244"/>
      <c r="C44" s="270" t="s">
        <v>335</v>
      </c>
      <c r="D44" s="52"/>
      <c r="E44" s="54" t="s">
        <v>253</v>
      </c>
      <c r="F44" s="303"/>
      <c r="G44" s="314"/>
      <c r="H44" s="256"/>
      <c r="J44" s="145" t="s">
        <v>165</v>
      </c>
    </row>
    <row r="45" spans="2:13" ht="13.5" customHeight="1">
      <c r="B45" s="244"/>
      <c r="C45" s="270" t="s">
        <v>221</v>
      </c>
      <c r="D45" s="52"/>
      <c r="E45" s="54" t="s">
        <v>253</v>
      </c>
      <c r="F45" s="303"/>
      <c r="G45" s="314"/>
      <c r="H45" s="256"/>
      <c r="J45" s="145" t="s">
        <v>166</v>
      </c>
    </row>
    <row r="46" spans="2:13" ht="13.5" customHeight="1">
      <c r="B46" s="244"/>
      <c r="C46" s="205" t="s">
        <v>222</v>
      </c>
      <c r="D46" s="52"/>
      <c r="E46" s="54" t="s">
        <v>253</v>
      </c>
      <c r="F46" s="303"/>
      <c r="G46" s="314"/>
      <c r="H46" s="256"/>
    </row>
    <row r="47" spans="2:13" ht="13.5" customHeight="1">
      <c r="B47" s="244"/>
      <c r="C47" s="205" t="s">
        <v>405</v>
      </c>
      <c r="D47" s="52"/>
      <c r="E47" s="54" t="s">
        <v>253</v>
      </c>
      <c r="F47" s="303"/>
      <c r="G47" s="314"/>
      <c r="H47" s="256"/>
    </row>
    <row r="48" spans="2:13" ht="13.5" customHeight="1">
      <c r="B48" s="244"/>
      <c r="C48" s="193" t="s">
        <v>410</v>
      </c>
      <c r="D48" s="78"/>
      <c r="E48" s="446" t="s">
        <v>252</v>
      </c>
      <c r="F48" s="447"/>
      <c r="G48" s="448"/>
      <c r="H48" s="443"/>
    </row>
    <row r="49" spans="2:8" ht="13.5" customHeight="1">
      <c r="B49" s="244"/>
      <c r="C49" s="209" t="s">
        <v>453</v>
      </c>
      <c r="D49" s="67"/>
      <c r="E49" s="38" t="s">
        <v>442</v>
      </c>
      <c r="F49" s="357"/>
      <c r="G49" s="357"/>
      <c r="H49" s="255"/>
    </row>
    <row r="50" spans="2:8" ht="13.5" customHeight="1">
      <c r="B50" s="244"/>
      <c r="C50" s="193" t="s">
        <v>223</v>
      </c>
      <c r="D50" s="78"/>
      <c r="E50" s="446" t="s">
        <v>252</v>
      </c>
      <c r="F50" s="447"/>
      <c r="G50" s="448"/>
      <c r="H50" s="443"/>
    </row>
    <row r="51" spans="2:8" ht="13.5" customHeight="1">
      <c r="B51" s="244"/>
      <c r="C51" s="262" t="s">
        <v>443</v>
      </c>
      <c r="D51" s="67"/>
      <c r="E51" s="422" t="s">
        <v>442</v>
      </c>
      <c r="F51" s="357"/>
      <c r="G51" s="357"/>
      <c r="H51" s="255"/>
    </row>
    <row r="52" spans="2:8" ht="13.5" customHeight="1">
      <c r="B52" s="244"/>
      <c r="C52" s="205" t="s">
        <v>224</v>
      </c>
      <c r="D52" s="52"/>
      <c r="E52" s="226" t="s">
        <v>252</v>
      </c>
      <c r="F52" s="231"/>
      <c r="G52" s="315"/>
      <c r="H52" s="256"/>
    </row>
    <row r="53" spans="2:8" ht="13.5" customHeight="1">
      <c r="B53" s="244"/>
      <c r="C53" s="205" t="s">
        <v>412</v>
      </c>
      <c r="D53" s="52"/>
      <c r="E53" s="226" t="s">
        <v>252</v>
      </c>
      <c r="F53" s="231"/>
      <c r="G53" s="315"/>
      <c r="H53" s="256"/>
    </row>
    <row r="54" spans="2:8" ht="13.5" customHeight="1">
      <c r="B54" s="244"/>
      <c r="C54" s="205" t="s">
        <v>225</v>
      </c>
      <c r="D54" s="52"/>
      <c r="E54" s="226" t="s">
        <v>251</v>
      </c>
      <c r="F54" s="231"/>
      <c r="G54" s="315"/>
      <c r="H54" s="256"/>
    </row>
    <row r="55" spans="2:8" ht="13.5" customHeight="1">
      <c r="B55" s="244"/>
      <c r="C55" s="205" t="s">
        <v>208</v>
      </c>
      <c r="D55" s="52"/>
      <c r="E55" s="226" t="s">
        <v>251</v>
      </c>
      <c r="F55" s="231"/>
      <c r="G55" s="315"/>
      <c r="H55" s="256"/>
    </row>
    <row r="56" spans="2:8" ht="13.5" customHeight="1">
      <c r="B56" s="244"/>
      <c r="C56" s="205" t="s">
        <v>595</v>
      </c>
      <c r="D56" s="52"/>
      <c r="E56" s="226" t="s">
        <v>253</v>
      </c>
      <c r="F56" s="231"/>
      <c r="G56" s="315"/>
      <c r="H56" s="256"/>
    </row>
    <row r="57" spans="2:8" ht="13.5" customHeight="1">
      <c r="B57" s="244"/>
      <c r="C57" s="205" t="s">
        <v>693</v>
      </c>
      <c r="D57" s="52"/>
      <c r="E57" s="226" t="s">
        <v>253</v>
      </c>
      <c r="F57" s="231"/>
      <c r="G57" s="315"/>
      <c r="H57" s="256"/>
    </row>
    <row r="58" spans="2:8" ht="13.5" customHeight="1">
      <c r="B58" s="244"/>
      <c r="C58" s="205" t="s">
        <v>226</v>
      </c>
      <c r="D58" s="52"/>
      <c r="E58" s="226" t="s">
        <v>253</v>
      </c>
      <c r="F58" s="231"/>
      <c r="G58" s="315"/>
      <c r="H58" s="256"/>
    </row>
    <row r="59" spans="2:8" ht="13.5" customHeight="1">
      <c r="B59" s="244"/>
      <c r="C59" s="205" t="s">
        <v>227</v>
      </c>
      <c r="D59" s="52"/>
      <c r="E59" s="226" t="s">
        <v>253</v>
      </c>
      <c r="F59" s="231"/>
      <c r="G59" s="315"/>
      <c r="H59" s="256"/>
    </row>
    <row r="60" spans="2:8" ht="13.5" customHeight="1">
      <c r="B60" s="244"/>
      <c r="C60" s="205" t="s">
        <v>269</v>
      </c>
      <c r="D60" s="52"/>
      <c r="E60" s="226" t="s">
        <v>253</v>
      </c>
      <c r="F60" s="231"/>
      <c r="G60" s="315"/>
      <c r="H60" s="256"/>
    </row>
    <row r="61" spans="2:8" ht="13.5" customHeight="1">
      <c r="B61" s="244"/>
      <c r="C61" s="205" t="s">
        <v>270</v>
      </c>
      <c r="D61" s="52"/>
      <c r="E61" s="226" t="s">
        <v>253</v>
      </c>
      <c r="F61" s="231"/>
      <c r="G61" s="315"/>
      <c r="H61" s="256"/>
    </row>
    <row r="62" spans="2:8" ht="13.5" customHeight="1">
      <c r="B62" s="244"/>
      <c r="C62" s="205" t="s">
        <v>228</v>
      </c>
      <c r="D62" s="52"/>
      <c r="E62" s="226" t="s">
        <v>365</v>
      </c>
      <c r="F62" s="231"/>
      <c r="G62" s="315"/>
      <c r="H62" s="256"/>
    </row>
    <row r="63" spans="2:8" ht="13.5" customHeight="1">
      <c r="B63" s="244"/>
      <c r="C63" s="205" t="s">
        <v>229</v>
      </c>
      <c r="D63" s="52"/>
      <c r="E63" s="226" t="s">
        <v>365</v>
      </c>
      <c r="F63" s="315"/>
      <c r="G63" s="205"/>
      <c r="H63" s="256"/>
    </row>
    <row r="64" spans="2:8" ht="13.5" customHeight="1">
      <c r="B64" s="244"/>
      <c r="C64" s="205" t="s">
        <v>230</v>
      </c>
      <c r="D64" s="52"/>
      <c r="E64" s="226" t="s">
        <v>365</v>
      </c>
      <c r="F64" s="315"/>
      <c r="G64" s="205"/>
      <c r="H64" s="256"/>
    </row>
    <row r="65" spans="2:8" ht="13.5" customHeight="1">
      <c r="B65" s="257"/>
      <c r="C65" s="247"/>
      <c r="D65" s="205"/>
      <c r="E65" s="226"/>
      <c r="F65" s="231"/>
      <c r="G65" s="205"/>
      <c r="H65" s="256"/>
    </row>
    <row r="66" spans="2:8" ht="13.5" customHeight="1">
      <c r="B66" s="257"/>
      <c r="C66" s="247"/>
      <c r="D66" s="205"/>
      <c r="E66" s="226"/>
      <c r="F66" s="231"/>
      <c r="G66" s="205"/>
      <c r="H66" s="256"/>
    </row>
    <row r="67" spans="2:8" ht="13.5" customHeight="1">
      <c r="B67" s="257"/>
      <c r="C67" s="247"/>
      <c r="D67" s="205"/>
      <c r="E67" s="226"/>
      <c r="F67" s="231"/>
      <c r="G67" s="205"/>
      <c r="H67" s="256"/>
    </row>
    <row r="68" spans="2:8" ht="13.5" customHeight="1">
      <c r="B68" s="257"/>
      <c r="C68" s="247"/>
      <c r="D68" s="205"/>
      <c r="E68" s="226"/>
      <c r="F68" s="231"/>
      <c r="G68" s="205"/>
      <c r="H68" s="256"/>
    </row>
    <row r="69" spans="2:8" ht="13.5" customHeight="1" thickBot="1">
      <c r="B69" s="259"/>
      <c r="C69" s="260"/>
      <c r="D69" s="228"/>
      <c r="E69" s="253"/>
      <c r="F69" s="304"/>
      <c r="G69" s="228"/>
      <c r="H69" s="261"/>
    </row>
    <row r="70" spans="2:8" ht="13.5" customHeight="1">
      <c r="B70" s="248"/>
      <c r="C70" s="248"/>
      <c r="D70" s="248"/>
      <c r="E70" s="249"/>
      <c r="F70" s="248"/>
      <c r="G70" s="248"/>
      <c r="H70" s="248"/>
    </row>
    <row r="71" spans="2:8" ht="13.5" customHeight="1">
      <c r="B71" s="248"/>
      <c r="C71" s="248"/>
      <c r="D71" s="248"/>
      <c r="E71" s="249"/>
      <c r="F71" s="248"/>
      <c r="G71" s="248"/>
      <c r="H71" s="248"/>
    </row>
    <row r="72" spans="2:8" ht="13.5" customHeight="1">
      <c r="B72" s="248" t="s">
        <v>100</v>
      </c>
      <c r="C72" s="248" t="s">
        <v>382</v>
      </c>
      <c r="D72" s="248"/>
      <c r="E72" s="249"/>
      <c r="F72" s="249"/>
      <c r="G72" s="249"/>
      <c r="H72" s="248"/>
    </row>
    <row r="73" spans="2:8" ht="13.5" customHeight="1">
      <c r="B73" s="248"/>
      <c r="C73" s="248"/>
      <c r="D73" s="248"/>
      <c r="E73" s="249"/>
      <c r="F73" s="250" t="s">
        <v>340</v>
      </c>
      <c r="G73" s="251"/>
      <c r="H73" s="248"/>
    </row>
    <row r="74" spans="2:8" ht="13.5" customHeight="1" thickBot="1">
      <c r="B74" s="248" t="str">
        <f>点検対象設備一覧表!$E$6</f>
        <v>□□棟</v>
      </c>
      <c r="C74" s="248"/>
      <c r="D74" s="248"/>
      <c r="E74" s="249"/>
      <c r="F74" s="250" t="s">
        <v>341</v>
      </c>
      <c r="G74" s="251"/>
      <c r="H74" s="248"/>
    </row>
    <row r="75" spans="2:8" ht="13.5" customHeight="1">
      <c r="B75" s="600" t="s">
        <v>342</v>
      </c>
      <c r="C75" s="565"/>
      <c r="D75" s="565"/>
      <c r="E75" s="565"/>
      <c r="F75" s="565" t="s">
        <v>441</v>
      </c>
      <c r="G75" s="552"/>
      <c r="H75" s="601" t="s">
        <v>399</v>
      </c>
    </row>
    <row r="76" spans="2:8" ht="13.5" customHeight="1" thickBot="1">
      <c r="B76" s="252" t="s">
        <v>362</v>
      </c>
      <c r="C76" s="268" t="s">
        <v>344</v>
      </c>
      <c r="D76" s="253" t="s">
        <v>205</v>
      </c>
      <c r="E76" s="253" t="s">
        <v>398</v>
      </c>
      <c r="F76" s="253" t="s">
        <v>266</v>
      </c>
      <c r="G76" s="253" t="s">
        <v>267</v>
      </c>
      <c r="H76" s="613"/>
    </row>
    <row r="77" spans="2:8" ht="13.5" customHeight="1">
      <c r="B77" s="244" t="s">
        <v>382</v>
      </c>
      <c r="C77" s="269" t="s">
        <v>220</v>
      </c>
      <c r="D77" s="53"/>
      <c r="E77" s="54" t="s">
        <v>256</v>
      </c>
      <c r="F77" s="420"/>
      <c r="G77" s="359"/>
      <c r="H77" s="267"/>
    </row>
    <row r="78" spans="2:8" ht="13.5" customHeight="1">
      <c r="B78" s="244"/>
      <c r="C78" s="270" t="s">
        <v>334</v>
      </c>
      <c r="D78" s="52"/>
      <c r="E78" s="54" t="s">
        <v>253</v>
      </c>
      <c r="F78" s="303"/>
      <c r="G78" s="314"/>
      <c r="H78" s="256"/>
    </row>
    <row r="79" spans="2:8" ht="13.5" customHeight="1">
      <c r="B79" s="244"/>
      <c r="C79" s="270" t="s">
        <v>335</v>
      </c>
      <c r="D79" s="52"/>
      <c r="E79" s="54" t="s">
        <v>253</v>
      </c>
      <c r="F79" s="303"/>
      <c r="G79" s="314"/>
      <c r="H79" s="256"/>
    </row>
    <row r="80" spans="2:8" ht="13.5" customHeight="1">
      <c r="B80" s="244"/>
      <c r="C80" s="270" t="s">
        <v>221</v>
      </c>
      <c r="D80" s="52"/>
      <c r="E80" s="54" t="s">
        <v>253</v>
      </c>
      <c r="F80" s="303"/>
      <c r="G80" s="314"/>
      <c r="H80" s="256"/>
    </row>
    <row r="81" spans="2:8" ht="13.5" customHeight="1">
      <c r="B81" s="244"/>
      <c r="C81" s="205" t="s">
        <v>222</v>
      </c>
      <c r="D81" s="52"/>
      <c r="E81" s="54" t="s">
        <v>253</v>
      </c>
      <c r="F81" s="303"/>
      <c r="G81" s="314"/>
      <c r="H81" s="256"/>
    </row>
    <row r="82" spans="2:8" ht="13.5" customHeight="1">
      <c r="B82" s="244"/>
      <c r="C82" s="205" t="s">
        <v>405</v>
      </c>
      <c r="D82" s="52"/>
      <c r="E82" s="54" t="s">
        <v>253</v>
      </c>
      <c r="F82" s="303"/>
      <c r="G82" s="314"/>
      <c r="H82" s="256"/>
    </row>
    <row r="83" spans="2:8" ht="13.5" customHeight="1">
      <c r="B83" s="244"/>
      <c r="C83" s="193" t="s">
        <v>410</v>
      </c>
      <c r="D83" s="78"/>
      <c r="E83" s="446" t="s">
        <v>252</v>
      </c>
      <c r="F83" s="447"/>
      <c r="G83" s="448"/>
      <c r="H83" s="443"/>
    </row>
    <row r="84" spans="2:8" ht="13.5" customHeight="1">
      <c r="B84" s="244"/>
      <c r="C84" s="209" t="s">
        <v>453</v>
      </c>
      <c r="D84" s="67"/>
      <c r="E84" s="38" t="s">
        <v>442</v>
      </c>
      <c r="F84" s="357"/>
      <c r="G84" s="357"/>
      <c r="H84" s="255"/>
    </row>
    <row r="85" spans="2:8" ht="13.5" customHeight="1">
      <c r="B85" s="244"/>
      <c r="C85" s="193" t="s">
        <v>223</v>
      </c>
      <c r="D85" s="78"/>
      <c r="E85" s="446" t="s">
        <v>252</v>
      </c>
      <c r="F85" s="447"/>
      <c r="G85" s="448"/>
      <c r="H85" s="443"/>
    </row>
    <row r="86" spans="2:8" ht="13.5" customHeight="1">
      <c r="B86" s="244"/>
      <c r="C86" s="262" t="s">
        <v>443</v>
      </c>
      <c r="D86" s="67"/>
      <c r="E86" s="422" t="s">
        <v>442</v>
      </c>
      <c r="F86" s="357"/>
      <c r="G86" s="357"/>
      <c r="H86" s="255"/>
    </row>
    <row r="87" spans="2:8" ht="13.5" customHeight="1">
      <c r="B87" s="244"/>
      <c r="C87" s="205" t="s">
        <v>224</v>
      </c>
      <c r="D87" s="52"/>
      <c r="E87" s="226" t="s">
        <v>252</v>
      </c>
      <c r="F87" s="231"/>
      <c r="G87" s="315"/>
      <c r="H87" s="256"/>
    </row>
    <row r="88" spans="2:8" ht="13.5" customHeight="1">
      <c r="B88" s="244"/>
      <c r="C88" s="205" t="s">
        <v>412</v>
      </c>
      <c r="D88" s="52"/>
      <c r="E88" s="226" t="s">
        <v>252</v>
      </c>
      <c r="F88" s="231"/>
      <c r="G88" s="315"/>
      <c r="H88" s="256"/>
    </row>
    <row r="89" spans="2:8" ht="13.5" customHeight="1">
      <c r="B89" s="244"/>
      <c r="C89" s="205" t="s">
        <v>225</v>
      </c>
      <c r="D89" s="52"/>
      <c r="E89" s="226" t="s">
        <v>251</v>
      </c>
      <c r="F89" s="231"/>
      <c r="G89" s="315"/>
      <c r="H89" s="256"/>
    </row>
    <row r="90" spans="2:8" ht="13.5" customHeight="1">
      <c r="B90" s="244"/>
      <c r="C90" s="205" t="s">
        <v>208</v>
      </c>
      <c r="D90" s="52"/>
      <c r="E90" s="226" t="s">
        <v>251</v>
      </c>
      <c r="F90" s="231"/>
      <c r="G90" s="315"/>
      <c r="H90" s="256"/>
    </row>
    <row r="91" spans="2:8" ht="13.5" customHeight="1">
      <c r="B91" s="244"/>
      <c r="C91" s="205" t="s">
        <v>595</v>
      </c>
      <c r="D91" s="52"/>
      <c r="E91" s="226" t="s">
        <v>253</v>
      </c>
      <c r="F91" s="231"/>
      <c r="G91" s="315"/>
      <c r="H91" s="256"/>
    </row>
    <row r="92" spans="2:8" ht="13.5" customHeight="1">
      <c r="B92" s="244"/>
      <c r="C92" s="205" t="s">
        <v>693</v>
      </c>
      <c r="D92" s="52"/>
      <c r="E92" s="226" t="s">
        <v>253</v>
      </c>
      <c r="F92" s="231"/>
      <c r="G92" s="315"/>
      <c r="H92" s="256"/>
    </row>
    <row r="93" spans="2:8" ht="13.5" customHeight="1">
      <c r="B93" s="244"/>
      <c r="C93" s="205" t="s">
        <v>226</v>
      </c>
      <c r="D93" s="52"/>
      <c r="E93" s="226" t="s">
        <v>253</v>
      </c>
      <c r="F93" s="231"/>
      <c r="G93" s="315"/>
      <c r="H93" s="256"/>
    </row>
    <row r="94" spans="2:8" ht="13.5" customHeight="1">
      <c r="B94" s="244"/>
      <c r="C94" s="205" t="s">
        <v>227</v>
      </c>
      <c r="D94" s="52"/>
      <c r="E94" s="226" t="s">
        <v>253</v>
      </c>
      <c r="F94" s="231"/>
      <c r="G94" s="315"/>
      <c r="H94" s="256"/>
    </row>
    <row r="95" spans="2:8" ht="13.5" customHeight="1">
      <c r="B95" s="244"/>
      <c r="C95" s="205" t="s">
        <v>269</v>
      </c>
      <c r="D95" s="52"/>
      <c r="E95" s="226" t="s">
        <v>253</v>
      </c>
      <c r="F95" s="231"/>
      <c r="G95" s="315"/>
      <c r="H95" s="256"/>
    </row>
    <row r="96" spans="2:8" ht="13.5" customHeight="1">
      <c r="B96" s="244"/>
      <c r="C96" s="205" t="s">
        <v>270</v>
      </c>
      <c r="D96" s="52"/>
      <c r="E96" s="226" t="s">
        <v>253</v>
      </c>
      <c r="F96" s="231"/>
      <c r="G96" s="315"/>
      <c r="H96" s="256"/>
    </row>
    <row r="97" spans="2:8" ht="13.5" customHeight="1">
      <c r="B97" s="244"/>
      <c r="C97" s="205" t="s">
        <v>228</v>
      </c>
      <c r="D97" s="52"/>
      <c r="E97" s="226" t="s">
        <v>365</v>
      </c>
      <c r="F97" s="231"/>
      <c r="G97" s="315"/>
      <c r="H97" s="256"/>
    </row>
    <row r="98" spans="2:8" ht="13.5" customHeight="1">
      <c r="B98" s="244"/>
      <c r="C98" s="205" t="s">
        <v>229</v>
      </c>
      <c r="D98" s="52"/>
      <c r="E98" s="226" t="s">
        <v>365</v>
      </c>
      <c r="F98" s="315"/>
      <c r="G98" s="205"/>
      <c r="H98" s="256"/>
    </row>
    <row r="99" spans="2:8" ht="13.5" customHeight="1">
      <c r="B99" s="244"/>
      <c r="C99" s="205" t="s">
        <v>230</v>
      </c>
      <c r="D99" s="52"/>
      <c r="E99" s="226" t="s">
        <v>365</v>
      </c>
      <c r="F99" s="315"/>
      <c r="G99" s="205"/>
      <c r="H99" s="256"/>
    </row>
    <row r="100" spans="2:8" ht="13.5" customHeight="1">
      <c r="B100" s="257"/>
      <c r="C100" s="247"/>
      <c r="D100" s="205"/>
      <c r="E100" s="226"/>
      <c r="F100" s="231"/>
      <c r="G100" s="205"/>
      <c r="H100" s="256"/>
    </row>
    <row r="101" spans="2:8" ht="13.5" customHeight="1">
      <c r="B101" s="257"/>
      <c r="C101" s="247"/>
      <c r="D101" s="205"/>
      <c r="E101" s="226"/>
      <c r="F101" s="231"/>
      <c r="G101" s="205"/>
      <c r="H101" s="256"/>
    </row>
    <row r="102" spans="2:8" ht="13.5" customHeight="1">
      <c r="B102" s="257"/>
      <c r="C102" s="247"/>
      <c r="D102" s="205"/>
      <c r="E102" s="226"/>
      <c r="F102" s="231"/>
      <c r="G102" s="205"/>
      <c r="H102" s="256"/>
    </row>
    <row r="103" spans="2:8" ht="13.5" customHeight="1">
      <c r="B103" s="257"/>
      <c r="C103" s="247"/>
      <c r="D103" s="205"/>
      <c r="E103" s="226"/>
      <c r="F103" s="231"/>
      <c r="G103" s="205"/>
      <c r="H103" s="256"/>
    </row>
    <row r="104" spans="2:8" ht="13.5" customHeight="1" thickBot="1">
      <c r="B104" s="259"/>
      <c r="C104" s="260"/>
      <c r="D104" s="228"/>
      <c r="E104" s="253"/>
      <c r="F104" s="304"/>
      <c r="G104" s="228"/>
      <c r="H104" s="261"/>
    </row>
    <row r="105" spans="2:8" ht="13.5" customHeight="1">
      <c r="B105" s="248"/>
      <c r="C105" s="248"/>
      <c r="D105" s="248"/>
      <c r="E105" s="249"/>
      <c r="F105" s="248"/>
      <c r="G105" s="248"/>
      <c r="H105" s="248"/>
    </row>
    <row r="106" spans="2:8" ht="13.5" customHeight="1">
      <c r="B106" s="248"/>
      <c r="C106" s="248"/>
      <c r="D106" s="248"/>
      <c r="E106" s="249"/>
      <c r="F106" s="248"/>
      <c r="G106" s="248"/>
      <c r="H106" s="248"/>
    </row>
    <row r="107" spans="2:8" ht="13.5" customHeight="1">
      <c r="B107" s="248" t="s">
        <v>100</v>
      </c>
      <c r="C107" s="248" t="s">
        <v>382</v>
      </c>
      <c r="D107" s="248"/>
      <c r="E107" s="249"/>
      <c r="F107" s="249"/>
      <c r="G107" s="249"/>
      <c r="H107" s="248"/>
    </row>
    <row r="108" spans="2:8" ht="13.5" customHeight="1">
      <c r="B108" s="248"/>
      <c r="C108" s="248"/>
      <c r="D108" s="248"/>
      <c r="E108" s="249"/>
      <c r="F108" s="250" t="s">
        <v>340</v>
      </c>
      <c r="G108" s="251"/>
      <c r="H108" s="248"/>
    </row>
    <row r="109" spans="2:8" ht="13.5" customHeight="1" thickBot="1">
      <c r="B109" s="248" t="str">
        <f>点検対象設備一覧表!$F$6</f>
        <v>××棟</v>
      </c>
      <c r="C109" s="248"/>
      <c r="D109" s="248"/>
      <c r="E109" s="249"/>
      <c r="F109" s="250" t="s">
        <v>341</v>
      </c>
      <c r="G109" s="251"/>
      <c r="H109" s="248"/>
    </row>
    <row r="110" spans="2:8" ht="13.5" customHeight="1">
      <c r="B110" s="600" t="s">
        <v>342</v>
      </c>
      <c r="C110" s="565"/>
      <c r="D110" s="565"/>
      <c r="E110" s="565"/>
      <c r="F110" s="565" t="s">
        <v>441</v>
      </c>
      <c r="G110" s="552"/>
      <c r="H110" s="601" t="s">
        <v>399</v>
      </c>
    </row>
    <row r="111" spans="2:8" ht="13.5" customHeight="1" thickBot="1">
      <c r="B111" s="252" t="s">
        <v>362</v>
      </c>
      <c r="C111" s="268" t="s">
        <v>344</v>
      </c>
      <c r="D111" s="253" t="s">
        <v>205</v>
      </c>
      <c r="E111" s="253" t="s">
        <v>398</v>
      </c>
      <c r="F111" s="253" t="s">
        <v>266</v>
      </c>
      <c r="G111" s="253" t="s">
        <v>267</v>
      </c>
      <c r="H111" s="613"/>
    </row>
    <row r="112" spans="2:8" ht="13.5" customHeight="1">
      <c r="B112" s="244" t="s">
        <v>382</v>
      </c>
      <c r="C112" s="269" t="s">
        <v>220</v>
      </c>
      <c r="D112" s="53"/>
      <c r="E112" s="54" t="s">
        <v>256</v>
      </c>
      <c r="F112" s="420"/>
      <c r="G112" s="359"/>
      <c r="H112" s="267"/>
    </row>
    <row r="113" spans="2:8" ht="13.5" customHeight="1">
      <c r="B113" s="244"/>
      <c r="C113" s="270" t="s">
        <v>334</v>
      </c>
      <c r="D113" s="52"/>
      <c r="E113" s="54" t="s">
        <v>253</v>
      </c>
      <c r="F113" s="303"/>
      <c r="G113" s="314"/>
      <c r="H113" s="256"/>
    </row>
    <row r="114" spans="2:8" ht="13.5" customHeight="1">
      <c r="B114" s="244"/>
      <c r="C114" s="270" t="s">
        <v>335</v>
      </c>
      <c r="D114" s="52"/>
      <c r="E114" s="54" t="s">
        <v>253</v>
      </c>
      <c r="F114" s="303"/>
      <c r="G114" s="314"/>
      <c r="H114" s="256"/>
    </row>
    <row r="115" spans="2:8" ht="13.5" customHeight="1">
      <c r="B115" s="244"/>
      <c r="C115" s="270" t="s">
        <v>221</v>
      </c>
      <c r="D115" s="52"/>
      <c r="E115" s="54" t="s">
        <v>253</v>
      </c>
      <c r="F115" s="303"/>
      <c r="G115" s="314"/>
      <c r="H115" s="256"/>
    </row>
    <row r="116" spans="2:8" ht="13.5" customHeight="1">
      <c r="B116" s="244"/>
      <c r="C116" s="205" t="s">
        <v>222</v>
      </c>
      <c r="D116" s="52"/>
      <c r="E116" s="54" t="s">
        <v>253</v>
      </c>
      <c r="F116" s="303"/>
      <c r="G116" s="314"/>
      <c r="H116" s="256"/>
    </row>
    <row r="117" spans="2:8" ht="13.5" customHeight="1">
      <c r="B117" s="244"/>
      <c r="C117" s="205" t="s">
        <v>405</v>
      </c>
      <c r="D117" s="52"/>
      <c r="E117" s="54" t="s">
        <v>253</v>
      </c>
      <c r="F117" s="303"/>
      <c r="G117" s="314"/>
      <c r="H117" s="256"/>
    </row>
    <row r="118" spans="2:8" ht="13.5" customHeight="1">
      <c r="B118" s="244"/>
      <c r="C118" s="193" t="s">
        <v>410</v>
      </c>
      <c r="D118" s="78"/>
      <c r="E118" s="446" t="s">
        <v>252</v>
      </c>
      <c r="F118" s="447"/>
      <c r="G118" s="448"/>
      <c r="H118" s="443"/>
    </row>
    <row r="119" spans="2:8" ht="13.5" customHeight="1">
      <c r="B119" s="244"/>
      <c r="C119" s="209" t="s">
        <v>453</v>
      </c>
      <c r="D119" s="67"/>
      <c r="E119" s="38" t="s">
        <v>442</v>
      </c>
      <c r="F119" s="357"/>
      <c r="G119" s="357"/>
      <c r="H119" s="255"/>
    </row>
    <row r="120" spans="2:8" ht="13.5" customHeight="1">
      <c r="B120" s="244"/>
      <c r="C120" s="193" t="s">
        <v>223</v>
      </c>
      <c r="D120" s="78"/>
      <c r="E120" s="446" t="s">
        <v>252</v>
      </c>
      <c r="F120" s="447"/>
      <c r="G120" s="448"/>
      <c r="H120" s="443"/>
    </row>
    <row r="121" spans="2:8" ht="13.5" customHeight="1">
      <c r="B121" s="244"/>
      <c r="C121" s="262" t="s">
        <v>443</v>
      </c>
      <c r="D121" s="67"/>
      <c r="E121" s="422" t="s">
        <v>442</v>
      </c>
      <c r="F121" s="357"/>
      <c r="G121" s="357"/>
      <c r="H121" s="255"/>
    </row>
    <row r="122" spans="2:8" ht="13.5" customHeight="1">
      <c r="B122" s="244"/>
      <c r="C122" s="205" t="s">
        <v>224</v>
      </c>
      <c r="D122" s="52"/>
      <c r="E122" s="226" t="s">
        <v>252</v>
      </c>
      <c r="F122" s="231"/>
      <c r="G122" s="315"/>
      <c r="H122" s="256"/>
    </row>
    <row r="123" spans="2:8" ht="13.5" customHeight="1">
      <c r="B123" s="244"/>
      <c r="C123" s="205" t="s">
        <v>412</v>
      </c>
      <c r="D123" s="52"/>
      <c r="E123" s="226" t="s">
        <v>252</v>
      </c>
      <c r="F123" s="231"/>
      <c r="G123" s="315"/>
      <c r="H123" s="256"/>
    </row>
    <row r="124" spans="2:8" ht="13.5" customHeight="1">
      <c r="B124" s="244"/>
      <c r="C124" s="205" t="s">
        <v>225</v>
      </c>
      <c r="D124" s="52"/>
      <c r="E124" s="226" t="s">
        <v>251</v>
      </c>
      <c r="F124" s="231"/>
      <c r="G124" s="315"/>
      <c r="H124" s="256"/>
    </row>
    <row r="125" spans="2:8" ht="13.5" customHeight="1">
      <c r="B125" s="244"/>
      <c r="C125" s="205" t="s">
        <v>208</v>
      </c>
      <c r="D125" s="52"/>
      <c r="E125" s="226" t="s">
        <v>251</v>
      </c>
      <c r="F125" s="231"/>
      <c r="G125" s="315"/>
      <c r="H125" s="256"/>
    </row>
    <row r="126" spans="2:8" ht="13.5" customHeight="1">
      <c r="B126" s="244"/>
      <c r="C126" s="205" t="s">
        <v>595</v>
      </c>
      <c r="D126" s="52"/>
      <c r="E126" s="226" t="s">
        <v>253</v>
      </c>
      <c r="F126" s="231"/>
      <c r="G126" s="315"/>
      <c r="H126" s="256"/>
    </row>
    <row r="127" spans="2:8" ht="13.5" customHeight="1">
      <c r="B127" s="244"/>
      <c r="C127" s="205" t="s">
        <v>693</v>
      </c>
      <c r="D127" s="52"/>
      <c r="E127" s="226" t="s">
        <v>253</v>
      </c>
      <c r="F127" s="231"/>
      <c r="G127" s="315"/>
      <c r="H127" s="256"/>
    </row>
    <row r="128" spans="2:8" ht="13.5" customHeight="1">
      <c r="B128" s="244"/>
      <c r="C128" s="205" t="s">
        <v>226</v>
      </c>
      <c r="D128" s="52"/>
      <c r="E128" s="226" t="s">
        <v>253</v>
      </c>
      <c r="F128" s="231"/>
      <c r="G128" s="315"/>
      <c r="H128" s="256"/>
    </row>
    <row r="129" spans="2:8" ht="13.5" customHeight="1">
      <c r="B129" s="244"/>
      <c r="C129" s="205" t="s">
        <v>227</v>
      </c>
      <c r="D129" s="52"/>
      <c r="E129" s="226" t="s">
        <v>253</v>
      </c>
      <c r="F129" s="231"/>
      <c r="G129" s="315"/>
      <c r="H129" s="256"/>
    </row>
    <row r="130" spans="2:8" ht="13.5" customHeight="1">
      <c r="B130" s="244"/>
      <c r="C130" s="205" t="s">
        <v>269</v>
      </c>
      <c r="D130" s="52"/>
      <c r="E130" s="226" t="s">
        <v>253</v>
      </c>
      <c r="F130" s="231"/>
      <c r="G130" s="315"/>
      <c r="H130" s="256"/>
    </row>
    <row r="131" spans="2:8" ht="13.5" customHeight="1">
      <c r="B131" s="244"/>
      <c r="C131" s="205" t="s">
        <v>270</v>
      </c>
      <c r="D131" s="52"/>
      <c r="E131" s="226" t="s">
        <v>253</v>
      </c>
      <c r="F131" s="231"/>
      <c r="G131" s="315"/>
      <c r="H131" s="256"/>
    </row>
    <row r="132" spans="2:8" ht="13.5" customHeight="1">
      <c r="B132" s="244"/>
      <c r="C132" s="205" t="s">
        <v>228</v>
      </c>
      <c r="D132" s="52"/>
      <c r="E132" s="226" t="s">
        <v>365</v>
      </c>
      <c r="F132" s="231"/>
      <c r="G132" s="315"/>
      <c r="H132" s="256"/>
    </row>
    <row r="133" spans="2:8" ht="13.5" customHeight="1">
      <c r="B133" s="244"/>
      <c r="C133" s="205" t="s">
        <v>229</v>
      </c>
      <c r="D133" s="52"/>
      <c r="E133" s="226" t="s">
        <v>365</v>
      </c>
      <c r="F133" s="315"/>
      <c r="G133" s="205"/>
      <c r="H133" s="256"/>
    </row>
    <row r="134" spans="2:8" ht="13.5" customHeight="1">
      <c r="B134" s="244"/>
      <c r="C134" s="205" t="s">
        <v>230</v>
      </c>
      <c r="D134" s="52"/>
      <c r="E134" s="226" t="s">
        <v>365</v>
      </c>
      <c r="F134" s="315"/>
      <c r="G134" s="205"/>
      <c r="H134" s="256"/>
    </row>
    <row r="135" spans="2:8" ht="13.5" customHeight="1">
      <c r="B135" s="257"/>
      <c r="C135" s="247"/>
      <c r="D135" s="205"/>
      <c r="E135" s="226"/>
      <c r="F135" s="231"/>
      <c r="G135" s="205"/>
      <c r="H135" s="256"/>
    </row>
    <row r="136" spans="2:8" ht="13.5" customHeight="1">
      <c r="B136" s="257"/>
      <c r="C136" s="247"/>
      <c r="D136" s="205"/>
      <c r="E136" s="226"/>
      <c r="F136" s="231"/>
      <c r="G136" s="205"/>
      <c r="H136" s="256"/>
    </row>
    <row r="137" spans="2:8" ht="13.5" customHeight="1">
      <c r="B137" s="257"/>
      <c r="C137" s="247"/>
      <c r="D137" s="205"/>
      <c r="E137" s="226"/>
      <c r="F137" s="231"/>
      <c r="G137" s="205"/>
      <c r="H137" s="256"/>
    </row>
    <row r="138" spans="2:8" ht="13.5" customHeight="1">
      <c r="B138" s="257"/>
      <c r="C138" s="247"/>
      <c r="D138" s="205"/>
      <c r="E138" s="226"/>
      <c r="F138" s="231"/>
      <c r="G138" s="205"/>
      <c r="H138" s="256"/>
    </row>
    <row r="139" spans="2:8" ht="13.5" customHeight="1" thickBot="1">
      <c r="B139" s="259"/>
      <c r="C139" s="260"/>
      <c r="D139" s="228"/>
      <c r="E139" s="253"/>
      <c r="F139" s="304"/>
      <c r="G139" s="228"/>
      <c r="H139" s="261"/>
    </row>
    <row r="140" spans="2:8" ht="13.5" customHeight="1">
      <c r="B140" s="248"/>
      <c r="C140" s="248"/>
      <c r="D140" s="248"/>
      <c r="E140" s="249"/>
      <c r="F140" s="248"/>
      <c r="G140" s="248"/>
      <c r="H140" s="248"/>
    </row>
    <row r="141" spans="2:8" ht="13.5" customHeight="1">
      <c r="B141" s="248"/>
      <c r="C141" s="248"/>
      <c r="D141" s="248"/>
      <c r="E141" s="249"/>
      <c r="F141" s="248"/>
      <c r="G141" s="248"/>
      <c r="H141" s="248"/>
    </row>
    <row r="142" spans="2:8" ht="13.5" customHeight="1">
      <c r="B142" s="248" t="s">
        <v>100</v>
      </c>
      <c r="C142" s="248" t="s">
        <v>382</v>
      </c>
      <c r="D142" s="248"/>
      <c r="E142" s="249"/>
      <c r="F142" s="249"/>
      <c r="G142" s="249"/>
      <c r="H142" s="248"/>
    </row>
    <row r="143" spans="2:8" ht="13.5" customHeight="1">
      <c r="B143" s="248"/>
      <c r="C143" s="248"/>
      <c r="D143" s="248"/>
      <c r="E143" s="249"/>
      <c r="F143" s="250" t="s">
        <v>340</v>
      </c>
      <c r="G143" s="251"/>
      <c r="H143" s="248"/>
    </row>
    <row r="144" spans="2:8" ht="13.5" customHeight="1" thickBot="1">
      <c r="B144" s="248" t="str">
        <f>点検対象設備一覧表!$G$6</f>
        <v>――棟</v>
      </c>
      <c r="C144" s="248"/>
      <c r="D144" s="248"/>
      <c r="E144" s="249"/>
      <c r="F144" s="250" t="s">
        <v>341</v>
      </c>
      <c r="G144" s="251"/>
      <c r="H144" s="248"/>
    </row>
    <row r="145" spans="2:8" ht="13.5" customHeight="1">
      <c r="B145" s="600" t="s">
        <v>342</v>
      </c>
      <c r="C145" s="565"/>
      <c r="D145" s="565"/>
      <c r="E145" s="565"/>
      <c r="F145" s="565" t="s">
        <v>441</v>
      </c>
      <c r="G145" s="552"/>
      <c r="H145" s="601" t="s">
        <v>399</v>
      </c>
    </row>
    <row r="146" spans="2:8" ht="13.5" customHeight="1" thickBot="1">
      <c r="B146" s="252" t="s">
        <v>362</v>
      </c>
      <c r="C146" s="268" t="s">
        <v>344</v>
      </c>
      <c r="D146" s="253" t="s">
        <v>205</v>
      </c>
      <c r="E146" s="253" t="s">
        <v>398</v>
      </c>
      <c r="F146" s="253" t="s">
        <v>266</v>
      </c>
      <c r="G146" s="253" t="s">
        <v>267</v>
      </c>
      <c r="H146" s="613"/>
    </row>
    <row r="147" spans="2:8" ht="13.5" customHeight="1">
      <c r="B147" s="244" t="s">
        <v>382</v>
      </c>
      <c r="C147" s="269" t="s">
        <v>220</v>
      </c>
      <c r="D147" s="53"/>
      <c r="E147" s="54" t="s">
        <v>256</v>
      </c>
      <c r="F147" s="420"/>
      <c r="G147" s="359"/>
      <c r="H147" s="267"/>
    </row>
    <row r="148" spans="2:8" ht="13.5" customHeight="1">
      <c r="B148" s="244"/>
      <c r="C148" s="270" t="s">
        <v>334</v>
      </c>
      <c r="D148" s="52"/>
      <c r="E148" s="54" t="s">
        <v>253</v>
      </c>
      <c r="F148" s="303"/>
      <c r="G148" s="314"/>
      <c r="H148" s="256"/>
    </row>
    <row r="149" spans="2:8" ht="13.5" customHeight="1">
      <c r="B149" s="244"/>
      <c r="C149" s="270" t="s">
        <v>335</v>
      </c>
      <c r="D149" s="52"/>
      <c r="E149" s="54" t="s">
        <v>253</v>
      </c>
      <c r="F149" s="303"/>
      <c r="G149" s="314"/>
      <c r="H149" s="256"/>
    </row>
    <row r="150" spans="2:8" ht="13.5" customHeight="1">
      <c r="B150" s="244"/>
      <c r="C150" s="270" t="s">
        <v>221</v>
      </c>
      <c r="D150" s="52"/>
      <c r="E150" s="54" t="s">
        <v>253</v>
      </c>
      <c r="F150" s="303"/>
      <c r="G150" s="314"/>
      <c r="H150" s="256"/>
    </row>
    <row r="151" spans="2:8" ht="13.5" customHeight="1">
      <c r="B151" s="244"/>
      <c r="C151" s="205" t="s">
        <v>222</v>
      </c>
      <c r="D151" s="52"/>
      <c r="E151" s="54" t="s">
        <v>253</v>
      </c>
      <c r="F151" s="303"/>
      <c r="G151" s="314"/>
      <c r="H151" s="256"/>
    </row>
    <row r="152" spans="2:8" ht="13.5" customHeight="1">
      <c r="B152" s="244"/>
      <c r="C152" s="205" t="s">
        <v>405</v>
      </c>
      <c r="D152" s="52"/>
      <c r="E152" s="54" t="s">
        <v>253</v>
      </c>
      <c r="F152" s="303"/>
      <c r="G152" s="314"/>
      <c r="H152" s="256"/>
    </row>
    <row r="153" spans="2:8" ht="13.5" customHeight="1">
      <c r="B153" s="244"/>
      <c r="C153" s="193" t="s">
        <v>410</v>
      </c>
      <c r="D153" s="78"/>
      <c r="E153" s="446" t="s">
        <v>252</v>
      </c>
      <c r="F153" s="447"/>
      <c r="G153" s="448"/>
      <c r="H153" s="443"/>
    </row>
    <row r="154" spans="2:8" ht="13.5" customHeight="1">
      <c r="B154" s="244"/>
      <c r="C154" s="209" t="s">
        <v>453</v>
      </c>
      <c r="D154" s="67"/>
      <c r="E154" s="38" t="s">
        <v>442</v>
      </c>
      <c r="F154" s="357"/>
      <c r="G154" s="357"/>
      <c r="H154" s="255"/>
    </row>
    <row r="155" spans="2:8" ht="13.5" customHeight="1">
      <c r="B155" s="244"/>
      <c r="C155" s="193" t="s">
        <v>223</v>
      </c>
      <c r="D155" s="78"/>
      <c r="E155" s="446" t="s">
        <v>252</v>
      </c>
      <c r="F155" s="447"/>
      <c r="G155" s="448"/>
      <c r="H155" s="443"/>
    </row>
    <row r="156" spans="2:8" ht="13.5" customHeight="1">
      <c r="B156" s="244"/>
      <c r="C156" s="262" t="s">
        <v>443</v>
      </c>
      <c r="D156" s="67"/>
      <c r="E156" s="422" t="s">
        <v>442</v>
      </c>
      <c r="F156" s="357"/>
      <c r="G156" s="357"/>
      <c r="H156" s="255"/>
    </row>
    <row r="157" spans="2:8" ht="13.5" customHeight="1">
      <c r="B157" s="244"/>
      <c r="C157" s="205" t="s">
        <v>224</v>
      </c>
      <c r="D157" s="52"/>
      <c r="E157" s="226" t="s">
        <v>252</v>
      </c>
      <c r="F157" s="231"/>
      <c r="G157" s="315"/>
      <c r="H157" s="256"/>
    </row>
    <row r="158" spans="2:8" ht="13.5" customHeight="1">
      <c r="B158" s="244"/>
      <c r="C158" s="205" t="s">
        <v>412</v>
      </c>
      <c r="D158" s="52"/>
      <c r="E158" s="226" t="s">
        <v>252</v>
      </c>
      <c r="F158" s="231"/>
      <c r="G158" s="315"/>
      <c r="H158" s="256"/>
    </row>
    <row r="159" spans="2:8" ht="13.5" customHeight="1">
      <c r="B159" s="244"/>
      <c r="C159" s="205" t="s">
        <v>225</v>
      </c>
      <c r="D159" s="52"/>
      <c r="E159" s="226" t="s">
        <v>251</v>
      </c>
      <c r="F159" s="231"/>
      <c r="G159" s="315"/>
      <c r="H159" s="256"/>
    </row>
    <row r="160" spans="2:8" ht="13.5" customHeight="1">
      <c r="B160" s="244"/>
      <c r="C160" s="205" t="s">
        <v>208</v>
      </c>
      <c r="D160" s="52"/>
      <c r="E160" s="226" t="s">
        <v>251</v>
      </c>
      <c r="F160" s="231"/>
      <c r="G160" s="315"/>
      <c r="H160" s="256"/>
    </row>
    <row r="161" spans="2:8" ht="13.5" customHeight="1">
      <c r="B161" s="244"/>
      <c r="C161" s="205" t="s">
        <v>595</v>
      </c>
      <c r="D161" s="52"/>
      <c r="E161" s="226" t="s">
        <v>253</v>
      </c>
      <c r="F161" s="231"/>
      <c r="G161" s="315"/>
      <c r="H161" s="256"/>
    </row>
    <row r="162" spans="2:8" ht="13.5" customHeight="1">
      <c r="B162" s="244"/>
      <c r="C162" s="205" t="s">
        <v>693</v>
      </c>
      <c r="D162" s="52"/>
      <c r="E162" s="226" t="s">
        <v>253</v>
      </c>
      <c r="F162" s="231"/>
      <c r="G162" s="315"/>
      <c r="H162" s="256"/>
    </row>
    <row r="163" spans="2:8" ht="13.5" customHeight="1">
      <c r="B163" s="244"/>
      <c r="C163" s="205" t="s">
        <v>226</v>
      </c>
      <c r="D163" s="52"/>
      <c r="E163" s="226" t="s">
        <v>253</v>
      </c>
      <c r="F163" s="231"/>
      <c r="G163" s="315"/>
      <c r="H163" s="256"/>
    </row>
    <row r="164" spans="2:8" ht="13.5" customHeight="1">
      <c r="B164" s="244"/>
      <c r="C164" s="205" t="s">
        <v>227</v>
      </c>
      <c r="D164" s="52"/>
      <c r="E164" s="226" t="s">
        <v>253</v>
      </c>
      <c r="F164" s="231"/>
      <c r="G164" s="315"/>
      <c r="H164" s="256"/>
    </row>
    <row r="165" spans="2:8" ht="13.5" customHeight="1">
      <c r="B165" s="244"/>
      <c r="C165" s="205" t="s">
        <v>269</v>
      </c>
      <c r="D165" s="52"/>
      <c r="E165" s="226" t="s">
        <v>253</v>
      </c>
      <c r="F165" s="231"/>
      <c r="G165" s="315"/>
      <c r="H165" s="256"/>
    </row>
    <row r="166" spans="2:8" ht="13.5" customHeight="1">
      <c r="B166" s="244"/>
      <c r="C166" s="205" t="s">
        <v>270</v>
      </c>
      <c r="D166" s="52"/>
      <c r="E166" s="226" t="s">
        <v>253</v>
      </c>
      <c r="F166" s="231"/>
      <c r="G166" s="315"/>
      <c r="H166" s="256"/>
    </row>
    <row r="167" spans="2:8" ht="13.5" customHeight="1">
      <c r="B167" s="244"/>
      <c r="C167" s="205" t="s">
        <v>228</v>
      </c>
      <c r="D167" s="52"/>
      <c r="E167" s="226" t="s">
        <v>365</v>
      </c>
      <c r="F167" s="231"/>
      <c r="G167" s="315"/>
      <c r="H167" s="256"/>
    </row>
    <row r="168" spans="2:8" ht="13.5" customHeight="1">
      <c r="B168" s="244"/>
      <c r="C168" s="205" t="s">
        <v>229</v>
      </c>
      <c r="D168" s="52"/>
      <c r="E168" s="226" t="s">
        <v>365</v>
      </c>
      <c r="F168" s="315"/>
      <c r="G168" s="205"/>
      <c r="H168" s="256"/>
    </row>
    <row r="169" spans="2:8" ht="13.5" customHeight="1">
      <c r="B169" s="244"/>
      <c r="C169" s="205" t="s">
        <v>230</v>
      </c>
      <c r="D169" s="52"/>
      <c r="E169" s="226" t="s">
        <v>365</v>
      </c>
      <c r="F169" s="315"/>
      <c r="G169" s="205"/>
      <c r="H169" s="256"/>
    </row>
    <row r="170" spans="2:8" ht="13.5" customHeight="1">
      <c r="B170" s="257"/>
      <c r="C170" s="247"/>
      <c r="D170" s="205"/>
      <c r="E170" s="226"/>
      <c r="F170" s="231"/>
      <c r="G170" s="205"/>
      <c r="H170" s="256"/>
    </row>
    <row r="171" spans="2:8" ht="13.5" customHeight="1">
      <c r="B171" s="257"/>
      <c r="C171" s="247"/>
      <c r="D171" s="205"/>
      <c r="E171" s="226"/>
      <c r="F171" s="231"/>
      <c r="G171" s="205"/>
      <c r="H171" s="256"/>
    </row>
    <row r="172" spans="2:8" ht="13.5" customHeight="1">
      <c r="B172" s="56"/>
      <c r="C172" s="57"/>
      <c r="D172" s="52"/>
      <c r="E172" s="54"/>
      <c r="F172" s="231"/>
      <c r="G172" s="205"/>
      <c r="H172" s="58"/>
    </row>
    <row r="173" spans="2:8" ht="13.5" customHeight="1">
      <c r="B173" s="56"/>
      <c r="C173" s="57"/>
      <c r="D173" s="52"/>
      <c r="E173" s="54"/>
      <c r="F173" s="231"/>
      <c r="G173" s="205"/>
      <c r="H173" s="58"/>
    </row>
    <row r="174" spans="2:8" ht="13.5" customHeight="1" thickBot="1">
      <c r="B174" s="59"/>
      <c r="C174" s="60"/>
      <c r="D174" s="61"/>
      <c r="E174" s="50"/>
      <c r="F174" s="304"/>
      <c r="G174" s="228"/>
      <c r="H174" s="62"/>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2"/>
  </sheetPr>
  <dimension ref="B2:M174"/>
  <sheetViews>
    <sheetView view="pageBreakPreview" zoomScaleNormal="70" zoomScaleSheetLayoutView="100" workbookViewId="0"/>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9" width="9" style="37"/>
    <col min="10" max="13" width="9" style="145"/>
    <col min="14" max="16384" width="9" style="37"/>
  </cols>
  <sheetData>
    <row r="2" spans="2:13" ht="13.5" customHeight="1">
      <c r="B2" s="37" t="s">
        <v>100</v>
      </c>
      <c r="C2" s="37" t="s">
        <v>383</v>
      </c>
      <c r="F2" s="38"/>
      <c r="G2" s="38"/>
    </row>
    <row r="3" spans="2:13" ht="13.5" customHeight="1">
      <c r="F3" s="63" t="s">
        <v>340</v>
      </c>
      <c r="G3" s="48"/>
    </row>
    <row r="4" spans="2:13" ht="13.5" customHeight="1" thickBot="1">
      <c r="B4" s="37" t="str">
        <f>点検対象設備一覧表!$C$6</f>
        <v>○○棟</v>
      </c>
      <c r="F4" s="63" t="s">
        <v>341</v>
      </c>
      <c r="G4" s="48"/>
    </row>
    <row r="5" spans="2:13" ht="13.5" customHeight="1">
      <c r="B5" s="551" t="s">
        <v>342</v>
      </c>
      <c r="C5" s="552"/>
      <c r="D5" s="552"/>
      <c r="E5" s="552"/>
      <c r="F5" s="565" t="s">
        <v>441</v>
      </c>
      <c r="G5" s="552"/>
      <c r="H5" s="566" t="s">
        <v>399</v>
      </c>
    </row>
    <row r="6" spans="2:13" ht="13.5" customHeight="1" thickBot="1">
      <c r="B6" s="49" t="s">
        <v>362</v>
      </c>
      <c r="C6" s="50" t="s">
        <v>344</v>
      </c>
      <c r="D6" s="50" t="s">
        <v>205</v>
      </c>
      <c r="E6" s="50" t="s">
        <v>398</v>
      </c>
      <c r="F6" s="50" t="s">
        <v>266</v>
      </c>
      <c r="G6" s="50" t="s">
        <v>267</v>
      </c>
      <c r="H6" s="567"/>
    </row>
    <row r="7" spans="2:13" ht="13.5" customHeight="1">
      <c r="B7" s="65" t="s">
        <v>383</v>
      </c>
      <c r="C7" s="52" t="s">
        <v>231</v>
      </c>
      <c r="D7" s="53"/>
      <c r="E7" s="54" t="s">
        <v>256</v>
      </c>
      <c r="F7" s="290"/>
      <c r="G7" s="359"/>
      <c r="H7" s="55"/>
      <c r="J7" s="145" t="s">
        <v>142</v>
      </c>
    </row>
    <row r="8" spans="2:13" ht="13.5" customHeight="1">
      <c r="B8" s="56"/>
      <c r="C8" s="52" t="s">
        <v>334</v>
      </c>
      <c r="D8" s="52"/>
      <c r="E8" s="54" t="s">
        <v>253</v>
      </c>
      <c r="F8" s="303"/>
      <c r="G8" s="314"/>
      <c r="H8" s="58"/>
      <c r="J8" s="145" t="s">
        <v>149</v>
      </c>
    </row>
    <row r="9" spans="2:13" ht="13.5" customHeight="1">
      <c r="B9" s="56"/>
      <c r="C9" s="52" t="s">
        <v>335</v>
      </c>
      <c r="D9" s="52"/>
      <c r="E9" s="54" t="s">
        <v>253</v>
      </c>
      <c r="F9" s="303"/>
      <c r="G9" s="314"/>
      <c r="H9" s="58"/>
      <c r="K9" s="149" t="s">
        <v>143</v>
      </c>
      <c r="L9" s="150"/>
    </row>
    <row r="10" spans="2:13" ht="13.5" customHeight="1">
      <c r="B10" s="56"/>
      <c r="C10" s="52" t="s">
        <v>221</v>
      </c>
      <c r="D10" s="52"/>
      <c r="E10" s="54" t="s">
        <v>253</v>
      </c>
      <c r="F10" s="303"/>
      <c r="G10" s="314"/>
      <c r="H10" s="58"/>
      <c r="K10" s="151" t="s">
        <v>144</v>
      </c>
      <c r="L10" s="152"/>
    </row>
    <row r="11" spans="2:13" ht="13.5" customHeight="1">
      <c r="B11" s="56"/>
      <c r="C11" s="52" t="s">
        <v>232</v>
      </c>
      <c r="D11" s="52"/>
      <c r="E11" s="54" t="s">
        <v>253</v>
      </c>
      <c r="F11" s="303"/>
      <c r="G11" s="314"/>
      <c r="H11" s="58"/>
      <c r="K11" s="151" t="s">
        <v>145</v>
      </c>
      <c r="L11" s="152"/>
    </row>
    <row r="12" spans="2:13" ht="13.5" customHeight="1">
      <c r="B12" s="56"/>
      <c r="C12" s="205" t="s">
        <v>405</v>
      </c>
      <c r="D12" s="52"/>
      <c r="E12" s="54" t="s">
        <v>251</v>
      </c>
      <c r="F12" s="303"/>
      <c r="G12" s="314"/>
      <c r="H12" s="58"/>
      <c r="K12" s="153" t="s">
        <v>146</v>
      </c>
      <c r="L12" s="154"/>
    </row>
    <row r="13" spans="2:13" ht="13.5" customHeight="1">
      <c r="B13" s="56"/>
      <c r="C13" s="193" t="s">
        <v>410</v>
      </c>
      <c r="D13" s="78"/>
      <c r="E13" s="446" t="s">
        <v>252</v>
      </c>
      <c r="F13" s="447"/>
      <c r="G13" s="448"/>
      <c r="H13" s="449"/>
      <c r="J13" s="145" t="s">
        <v>147</v>
      </c>
    </row>
    <row r="14" spans="2:13" ht="13.5" customHeight="1">
      <c r="B14" s="56"/>
      <c r="C14" s="209" t="s">
        <v>453</v>
      </c>
      <c r="D14" s="67"/>
      <c r="E14" s="422" t="s">
        <v>442</v>
      </c>
      <c r="F14" s="357"/>
      <c r="G14" s="357"/>
      <c r="H14" s="70"/>
      <c r="J14" s="145" t="s">
        <v>148</v>
      </c>
    </row>
    <row r="15" spans="2:13" ht="13.5" customHeight="1">
      <c r="B15" s="56"/>
      <c r="C15" s="78" t="s">
        <v>223</v>
      </c>
      <c r="D15" s="78"/>
      <c r="E15" s="446" t="s">
        <v>252</v>
      </c>
      <c r="F15" s="447"/>
      <c r="G15" s="448"/>
      <c r="H15" s="449"/>
    </row>
    <row r="16" spans="2:13" ht="13.5" customHeight="1">
      <c r="B16" s="257"/>
      <c r="C16" s="262" t="s">
        <v>443</v>
      </c>
      <c r="D16" s="67"/>
      <c r="E16" s="254" t="s">
        <v>442</v>
      </c>
      <c r="F16" s="360"/>
      <c r="G16" s="360"/>
      <c r="H16" s="255"/>
      <c r="J16" s="146"/>
      <c r="K16" s="146"/>
      <c r="L16" s="146"/>
      <c r="M16" s="146"/>
    </row>
    <row r="17" spans="2:13" ht="13.5" customHeight="1">
      <c r="B17" s="257"/>
      <c r="C17" s="205" t="s">
        <v>224</v>
      </c>
      <c r="D17" s="52"/>
      <c r="E17" s="226" t="s">
        <v>252</v>
      </c>
      <c r="F17" s="231"/>
      <c r="G17" s="315"/>
      <c r="H17" s="256"/>
      <c r="J17" s="281" t="s">
        <v>410</v>
      </c>
      <c r="K17" s="146"/>
      <c r="L17" s="146"/>
      <c r="M17" s="146"/>
    </row>
    <row r="18" spans="2:13" ht="13.5" customHeight="1">
      <c r="B18" s="257"/>
      <c r="C18" s="205" t="s">
        <v>412</v>
      </c>
      <c r="D18" s="52"/>
      <c r="E18" s="226" t="s">
        <v>252</v>
      </c>
      <c r="F18" s="231"/>
      <c r="G18" s="315"/>
      <c r="H18" s="256"/>
      <c r="J18" s="146" t="s">
        <v>150</v>
      </c>
      <c r="K18" s="146"/>
      <c r="L18" s="146"/>
      <c r="M18" s="146"/>
    </row>
    <row r="19" spans="2:13" ht="13.5" customHeight="1">
      <c r="B19" s="257"/>
      <c r="C19" s="205" t="s">
        <v>225</v>
      </c>
      <c r="D19" s="52"/>
      <c r="E19" s="226" t="s">
        <v>251</v>
      </c>
      <c r="F19" s="231"/>
      <c r="G19" s="315"/>
      <c r="H19" s="256"/>
      <c r="J19" s="146" t="s">
        <v>151</v>
      </c>
      <c r="K19" s="146"/>
      <c r="L19" s="146"/>
      <c r="M19" s="146"/>
    </row>
    <row r="20" spans="2:13" ht="13.5" customHeight="1">
      <c r="B20" s="257"/>
      <c r="C20" s="205" t="s">
        <v>208</v>
      </c>
      <c r="D20" s="52"/>
      <c r="E20" s="226" t="s">
        <v>253</v>
      </c>
      <c r="F20" s="231"/>
      <c r="G20" s="315"/>
      <c r="H20" s="256"/>
      <c r="J20" s="146" t="s">
        <v>152</v>
      </c>
      <c r="K20" s="146"/>
      <c r="L20" s="146"/>
      <c r="M20" s="146"/>
    </row>
    <row r="21" spans="2:13" ht="13.5" customHeight="1">
      <c r="B21" s="257"/>
      <c r="C21" s="205" t="s">
        <v>595</v>
      </c>
      <c r="D21" s="52"/>
      <c r="E21" s="226" t="s">
        <v>253</v>
      </c>
      <c r="F21" s="231"/>
      <c r="G21" s="315"/>
      <c r="H21" s="256"/>
      <c r="J21" s="146" t="s">
        <v>153</v>
      </c>
      <c r="K21" s="146"/>
      <c r="L21" s="146"/>
      <c r="M21" s="146"/>
    </row>
    <row r="22" spans="2:13" ht="13.5" customHeight="1">
      <c r="B22" s="257"/>
      <c r="C22" s="205" t="s">
        <v>693</v>
      </c>
      <c r="D22" s="52"/>
      <c r="E22" s="226" t="s">
        <v>253</v>
      </c>
      <c r="F22" s="231"/>
      <c r="G22" s="315"/>
      <c r="H22" s="256"/>
      <c r="K22" s="146"/>
      <c r="L22" s="146"/>
      <c r="M22" s="146"/>
    </row>
    <row r="23" spans="2:13" ht="13.5" customHeight="1">
      <c r="B23" s="257"/>
      <c r="C23" s="205" t="s">
        <v>233</v>
      </c>
      <c r="D23" s="52"/>
      <c r="E23" s="226" t="s">
        <v>253</v>
      </c>
      <c r="F23" s="231"/>
      <c r="G23" s="315"/>
      <c r="H23" s="256"/>
      <c r="J23" s="146"/>
      <c r="K23" s="146"/>
      <c r="L23" s="146"/>
      <c r="M23" s="146"/>
    </row>
    <row r="24" spans="2:13" ht="13.5" customHeight="1">
      <c r="B24" s="257"/>
      <c r="C24" s="205" t="s">
        <v>227</v>
      </c>
      <c r="D24" s="52"/>
      <c r="E24" s="226" t="s">
        <v>253</v>
      </c>
      <c r="F24" s="231"/>
      <c r="G24" s="315"/>
      <c r="H24" s="256"/>
      <c r="J24" s="146" t="s">
        <v>223</v>
      </c>
      <c r="K24" s="146"/>
      <c r="L24" s="146"/>
      <c r="M24" s="146"/>
    </row>
    <row r="25" spans="2:13" ht="13.5" customHeight="1">
      <c r="B25" s="257"/>
      <c r="C25" s="205" t="s">
        <v>269</v>
      </c>
      <c r="D25" s="52"/>
      <c r="E25" s="226" t="s">
        <v>253</v>
      </c>
      <c r="F25" s="231"/>
      <c r="G25" s="315"/>
      <c r="H25" s="256"/>
      <c r="J25" s="145" t="s">
        <v>154</v>
      </c>
    </row>
    <row r="26" spans="2:13" ht="13.5" customHeight="1">
      <c r="B26" s="257"/>
      <c r="C26" s="205" t="s">
        <v>270</v>
      </c>
      <c r="D26" s="52"/>
      <c r="E26" s="226" t="s">
        <v>253</v>
      </c>
      <c r="F26" s="231"/>
      <c r="G26" s="315"/>
      <c r="H26" s="256"/>
      <c r="J26" s="263" t="s">
        <v>674</v>
      </c>
    </row>
    <row r="27" spans="2:13" ht="13.5" customHeight="1">
      <c r="B27" s="257"/>
      <c r="C27" s="205" t="s">
        <v>228</v>
      </c>
      <c r="D27" s="52"/>
      <c r="E27" s="226" t="s">
        <v>365</v>
      </c>
      <c r="F27" s="231"/>
      <c r="G27" s="315"/>
      <c r="H27" s="256"/>
    </row>
    <row r="28" spans="2:13" ht="13.5" customHeight="1">
      <c r="B28" s="257"/>
      <c r="C28" s="205" t="s">
        <v>229</v>
      </c>
      <c r="D28" s="52"/>
      <c r="E28" s="226" t="s">
        <v>365</v>
      </c>
      <c r="F28" s="315"/>
      <c r="G28" s="205"/>
      <c r="H28" s="256"/>
      <c r="J28" s="145" t="s">
        <v>412</v>
      </c>
    </row>
    <row r="29" spans="2:13" ht="13.5" customHeight="1">
      <c r="B29" s="257"/>
      <c r="C29" s="205"/>
      <c r="D29" s="205"/>
      <c r="E29" s="226"/>
      <c r="F29" s="231"/>
      <c r="G29" s="205"/>
      <c r="H29" s="256"/>
      <c r="J29" s="145" t="s">
        <v>155</v>
      </c>
    </row>
    <row r="30" spans="2:13" ht="13.5" customHeight="1">
      <c r="B30" s="257"/>
      <c r="C30" s="247"/>
      <c r="D30" s="205"/>
      <c r="E30" s="226"/>
      <c r="F30" s="231"/>
      <c r="G30" s="205"/>
      <c r="H30" s="256"/>
      <c r="J30" s="263" t="s">
        <v>676</v>
      </c>
    </row>
    <row r="31" spans="2:13" ht="13.5" customHeight="1">
      <c r="B31" s="257"/>
      <c r="C31" s="247"/>
      <c r="D31" s="205"/>
      <c r="E31" s="226"/>
      <c r="F31" s="231"/>
      <c r="G31" s="205"/>
      <c r="H31" s="256"/>
      <c r="K31" s="149" t="s">
        <v>156</v>
      </c>
      <c r="L31" s="155"/>
      <c r="M31" s="150"/>
    </row>
    <row r="32" spans="2:13" ht="13.5" customHeight="1">
      <c r="B32" s="257"/>
      <c r="C32" s="247"/>
      <c r="D32" s="205"/>
      <c r="E32" s="226"/>
      <c r="F32" s="231"/>
      <c r="G32" s="205"/>
      <c r="H32" s="256"/>
      <c r="K32" s="283" t="s">
        <v>675</v>
      </c>
      <c r="L32" s="146"/>
      <c r="M32" s="152"/>
    </row>
    <row r="33" spans="2:13" ht="13.5" customHeight="1">
      <c r="B33" s="257"/>
      <c r="C33" s="247"/>
      <c r="D33" s="205"/>
      <c r="E33" s="226"/>
      <c r="F33" s="231"/>
      <c r="G33" s="205"/>
      <c r="H33" s="256"/>
      <c r="K33" s="151" t="s">
        <v>157</v>
      </c>
      <c r="L33" s="146"/>
      <c r="M33" s="152"/>
    </row>
    <row r="34" spans="2:13" ht="13.5" customHeight="1" thickBot="1">
      <c r="B34" s="259"/>
      <c r="C34" s="260"/>
      <c r="D34" s="228"/>
      <c r="E34" s="253"/>
      <c r="F34" s="304"/>
      <c r="G34" s="228"/>
      <c r="H34" s="261"/>
      <c r="K34" s="153" t="s">
        <v>158</v>
      </c>
      <c r="L34" s="156"/>
      <c r="M34" s="154"/>
    </row>
    <row r="35" spans="2:13" ht="13.5" customHeight="1">
      <c r="B35" s="248"/>
      <c r="C35" s="248"/>
      <c r="D35" s="248"/>
      <c r="E35" s="249"/>
      <c r="F35" s="248"/>
      <c r="G35" s="248"/>
      <c r="H35" s="248"/>
    </row>
    <row r="36" spans="2:13" ht="13.5" customHeight="1">
      <c r="B36" s="248"/>
      <c r="C36" s="248"/>
      <c r="D36" s="248"/>
      <c r="E36" s="249"/>
      <c r="F36" s="248"/>
      <c r="G36" s="248"/>
      <c r="H36" s="248"/>
      <c r="J36" s="145" t="s">
        <v>159</v>
      </c>
    </row>
    <row r="37" spans="2:13" ht="13.5" customHeight="1">
      <c r="B37" s="248" t="s">
        <v>100</v>
      </c>
      <c r="C37" s="248" t="s">
        <v>383</v>
      </c>
      <c r="D37" s="248"/>
      <c r="E37" s="249"/>
      <c r="F37" s="249"/>
      <c r="G37" s="249"/>
      <c r="H37" s="248"/>
      <c r="J37" s="157" t="s">
        <v>160</v>
      </c>
    </row>
    <row r="38" spans="2:13" ht="13.5" customHeight="1">
      <c r="B38" s="248"/>
      <c r="C38" s="248"/>
      <c r="D38" s="248"/>
      <c r="E38" s="249"/>
      <c r="F38" s="250" t="s">
        <v>340</v>
      </c>
      <c r="G38" s="251"/>
      <c r="H38" s="248"/>
    </row>
    <row r="39" spans="2:13" ht="13.5" customHeight="1" thickBot="1">
      <c r="B39" s="248" t="str">
        <f>点検対象設備一覧表!$D$6</f>
        <v>△△棟</v>
      </c>
      <c r="C39" s="248"/>
      <c r="D39" s="248"/>
      <c r="E39" s="249"/>
      <c r="F39" s="250" t="s">
        <v>341</v>
      </c>
      <c r="G39" s="251"/>
      <c r="H39" s="248"/>
      <c r="J39" s="145" t="s">
        <v>161</v>
      </c>
    </row>
    <row r="40" spans="2:13" ht="13.5" customHeight="1">
      <c r="B40" s="600" t="s">
        <v>342</v>
      </c>
      <c r="C40" s="565"/>
      <c r="D40" s="565"/>
      <c r="E40" s="565"/>
      <c r="F40" s="565" t="s">
        <v>441</v>
      </c>
      <c r="G40" s="552"/>
      <c r="H40" s="601" t="s">
        <v>399</v>
      </c>
      <c r="J40" s="145" t="s">
        <v>162</v>
      </c>
    </row>
    <row r="41" spans="2:13" ht="13.5" customHeight="1" thickBot="1">
      <c r="B41" s="252" t="s">
        <v>362</v>
      </c>
      <c r="C41" s="253" t="s">
        <v>344</v>
      </c>
      <c r="D41" s="253" t="s">
        <v>205</v>
      </c>
      <c r="E41" s="253" t="s">
        <v>398</v>
      </c>
      <c r="F41" s="253" t="s">
        <v>266</v>
      </c>
      <c r="G41" s="253" t="s">
        <v>267</v>
      </c>
      <c r="H41" s="613"/>
      <c r="J41" s="145" t="s">
        <v>163</v>
      </c>
    </row>
    <row r="42" spans="2:13" ht="13.5" customHeight="1">
      <c r="B42" s="244" t="s">
        <v>383</v>
      </c>
      <c r="C42" s="205" t="s">
        <v>231</v>
      </c>
      <c r="D42" s="53"/>
      <c r="E42" s="54" t="s">
        <v>256</v>
      </c>
      <c r="F42" s="420"/>
      <c r="G42" s="359"/>
      <c r="H42" s="267"/>
    </row>
    <row r="43" spans="2:13" ht="13.5" customHeight="1">
      <c r="B43" s="257"/>
      <c r="C43" s="205" t="s">
        <v>334</v>
      </c>
      <c r="D43" s="52"/>
      <c r="E43" s="54" t="s">
        <v>253</v>
      </c>
      <c r="F43" s="303"/>
      <c r="G43" s="314"/>
      <c r="H43" s="256"/>
      <c r="J43" s="145" t="s">
        <v>164</v>
      </c>
    </row>
    <row r="44" spans="2:13" ht="13.5" customHeight="1">
      <c r="B44" s="257"/>
      <c r="C44" s="205" t="s">
        <v>335</v>
      </c>
      <c r="D44" s="52"/>
      <c r="E44" s="54" t="s">
        <v>253</v>
      </c>
      <c r="F44" s="303"/>
      <c r="G44" s="314"/>
      <c r="H44" s="256"/>
      <c r="J44" s="145" t="s">
        <v>165</v>
      </c>
    </row>
    <row r="45" spans="2:13" ht="13.5" customHeight="1">
      <c r="B45" s="257"/>
      <c r="C45" s="205" t="s">
        <v>221</v>
      </c>
      <c r="D45" s="52"/>
      <c r="E45" s="54" t="s">
        <v>253</v>
      </c>
      <c r="F45" s="303"/>
      <c r="G45" s="314"/>
      <c r="H45" s="256"/>
      <c r="J45" s="145" t="s">
        <v>166</v>
      </c>
    </row>
    <row r="46" spans="2:13" ht="13.5" customHeight="1">
      <c r="B46" s="257"/>
      <c r="C46" s="205" t="s">
        <v>232</v>
      </c>
      <c r="D46" s="52"/>
      <c r="E46" s="54" t="s">
        <v>253</v>
      </c>
      <c r="F46" s="303"/>
      <c r="G46" s="314"/>
      <c r="H46" s="256"/>
    </row>
    <row r="47" spans="2:13" ht="13.5" customHeight="1">
      <c r="B47" s="257"/>
      <c r="C47" s="205" t="s">
        <v>405</v>
      </c>
      <c r="D47" s="52"/>
      <c r="E47" s="54" t="s">
        <v>251</v>
      </c>
      <c r="F47" s="303"/>
      <c r="G47" s="314"/>
      <c r="H47" s="256"/>
    </row>
    <row r="48" spans="2:13" ht="13.5" customHeight="1">
      <c r="B48" s="257"/>
      <c r="C48" s="193" t="s">
        <v>410</v>
      </c>
      <c r="D48" s="78"/>
      <c r="E48" s="446" t="s">
        <v>252</v>
      </c>
      <c r="F48" s="447"/>
      <c r="G48" s="448"/>
      <c r="H48" s="443"/>
    </row>
    <row r="49" spans="2:8" ht="13.5" customHeight="1">
      <c r="B49" s="257"/>
      <c r="C49" s="209" t="s">
        <v>453</v>
      </c>
      <c r="D49" s="67"/>
      <c r="E49" s="422" t="s">
        <v>442</v>
      </c>
      <c r="F49" s="357"/>
      <c r="G49" s="357"/>
      <c r="H49" s="255"/>
    </row>
    <row r="50" spans="2:8" ht="13.5" customHeight="1">
      <c r="B50" s="257"/>
      <c r="C50" s="193" t="s">
        <v>223</v>
      </c>
      <c r="D50" s="78"/>
      <c r="E50" s="446" t="s">
        <v>252</v>
      </c>
      <c r="F50" s="447"/>
      <c r="G50" s="448"/>
      <c r="H50" s="443"/>
    </row>
    <row r="51" spans="2:8" ht="13.5" customHeight="1">
      <c r="B51" s="257"/>
      <c r="C51" s="262" t="s">
        <v>443</v>
      </c>
      <c r="D51" s="67"/>
      <c r="E51" s="254" t="s">
        <v>442</v>
      </c>
      <c r="F51" s="360"/>
      <c r="G51" s="360"/>
      <c r="H51" s="255"/>
    </row>
    <row r="52" spans="2:8" ht="13.5" customHeight="1">
      <c r="B52" s="257"/>
      <c r="C52" s="205" t="s">
        <v>224</v>
      </c>
      <c r="D52" s="52"/>
      <c r="E52" s="226" t="s">
        <v>252</v>
      </c>
      <c r="F52" s="231"/>
      <c r="G52" s="315"/>
      <c r="H52" s="256"/>
    </row>
    <row r="53" spans="2:8" ht="13.5" customHeight="1">
      <c r="B53" s="257"/>
      <c r="C53" s="205" t="s">
        <v>412</v>
      </c>
      <c r="D53" s="52"/>
      <c r="E53" s="226" t="s">
        <v>252</v>
      </c>
      <c r="F53" s="231"/>
      <c r="G53" s="315"/>
      <c r="H53" s="256"/>
    </row>
    <row r="54" spans="2:8" ht="13.5" customHeight="1">
      <c r="B54" s="257"/>
      <c r="C54" s="205" t="s">
        <v>225</v>
      </c>
      <c r="D54" s="52"/>
      <c r="E54" s="226" t="s">
        <v>251</v>
      </c>
      <c r="F54" s="231"/>
      <c r="G54" s="315"/>
      <c r="H54" s="256"/>
    </row>
    <row r="55" spans="2:8" ht="13.5" customHeight="1">
      <c r="B55" s="257"/>
      <c r="C55" s="205" t="s">
        <v>208</v>
      </c>
      <c r="D55" s="52"/>
      <c r="E55" s="226" t="s">
        <v>253</v>
      </c>
      <c r="F55" s="231"/>
      <c r="G55" s="315"/>
      <c r="H55" s="256"/>
    </row>
    <row r="56" spans="2:8" ht="13.5" customHeight="1">
      <c r="B56" s="257"/>
      <c r="C56" s="205" t="s">
        <v>595</v>
      </c>
      <c r="D56" s="52"/>
      <c r="E56" s="226" t="s">
        <v>253</v>
      </c>
      <c r="F56" s="231"/>
      <c r="G56" s="315"/>
      <c r="H56" s="256"/>
    </row>
    <row r="57" spans="2:8" ht="13.5" customHeight="1">
      <c r="B57" s="257"/>
      <c r="C57" s="205" t="s">
        <v>693</v>
      </c>
      <c r="D57" s="52"/>
      <c r="E57" s="226" t="s">
        <v>253</v>
      </c>
      <c r="F57" s="231"/>
      <c r="G57" s="315"/>
      <c r="H57" s="256"/>
    </row>
    <row r="58" spans="2:8" ht="13.5" customHeight="1">
      <c r="B58" s="257"/>
      <c r="C58" s="205" t="s">
        <v>233</v>
      </c>
      <c r="D58" s="52"/>
      <c r="E58" s="226" t="s">
        <v>253</v>
      </c>
      <c r="F58" s="231"/>
      <c r="G58" s="315"/>
      <c r="H58" s="256"/>
    </row>
    <row r="59" spans="2:8" ht="13.5" customHeight="1">
      <c r="B59" s="257"/>
      <c r="C59" s="205" t="s">
        <v>227</v>
      </c>
      <c r="D59" s="52"/>
      <c r="E59" s="226" t="s">
        <v>253</v>
      </c>
      <c r="F59" s="231"/>
      <c r="G59" s="315"/>
      <c r="H59" s="256"/>
    </row>
    <row r="60" spans="2:8" ht="13.5" customHeight="1">
      <c r="B60" s="257"/>
      <c r="C60" s="205" t="s">
        <v>269</v>
      </c>
      <c r="D60" s="52"/>
      <c r="E60" s="226" t="s">
        <v>253</v>
      </c>
      <c r="F60" s="231"/>
      <c r="G60" s="315"/>
      <c r="H60" s="256"/>
    </row>
    <row r="61" spans="2:8" ht="13.5" customHeight="1">
      <c r="B61" s="257"/>
      <c r="C61" s="205" t="s">
        <v>270</v>
      </c>
      <c r="D61" s="52"/>
      <c r="E61" s="226" t="s">
        <v>253</v>
      </c>
      <c r="F61" s="231"/>
      <c r="G61" s="315"/>
      <c r="H61" s="256"/>
    </row>
    <row r="62" spans="2:8" ht="13.5" customHeight="1">
      <c r="B62" s="257"/>
      <c r="C62" s="205" t="s">
        <v>228</v>
      </c>
      <c r="D62" s="52"/>
      <c r="E62" s="226" t="s">
        <v>365</v>
      </c>
      <c r="F62" s="231"/>
      <c r="G62" s="315"/>
      <c r="H62" s="256"/>
    </row>
    <row r="63" spans="2:8" ht="13.5" customHeight="1">
      <c r="B63" s="257"/>
      <c r="C63" s="205" t="s">
        <v>229</v>
      </c>
      <c r="D63" s="52"/>
      <c r="E63" s="226" t="s">
        <v>365</v>
      </c>
      <c r="F63" s="315"/>
      <c r="G63" s="205"/>
      <c r="H63" s="256"/>
    </row>
    <row r="64" spans="2:8" ht="13.5" customHeight="1">
      <c r="B64" s="257"/>
      <c r="C64" s="205"/>
      <c r="D64" s="205"/>
      <c r="E64" s="226"/>
      <c r="F64" s="231"/>
      <c r="G64" s="205"/>
      <c r="H64" s="256"/>
    </row>
    <row r="65" spans="2:8" ht="13.5" customHeight="1">
      <c r="B65" s="257"/>
      <c r="C65" s="247"/>
      <c r="D65" s="205"/>
      <c r="E65" s="226"/>
      <c r="F65" s="231"/>
      <c r="G65" s="205"/>
      <c r="H65" s="256"/>
    </row>
    <row r="66" spans="2:8" ht="13.5" customHeight="1">
      <c r="B66" s="257"/>
      <c r="C66" s="247"/>
      <c r="D66" s="205"/>
      <c r="E66" s="226"/>
      <c r="F66" s="231"/>
      <c r="G66" s="205"/>
      <c r="H66" s="256"/>
    </row>
    <row r="67" spans="2:8" ht="13.5" customHeight="1">
      <c r="B67" s="257"/>
      <c r="C67" s="247"/>
      <c r="D67" s="205"/>
      <c r="E67" s="226"/>
      <c r="F67" s="231"/>
      <c r="G67" s="205"/>
      <c r="H67" s="256"/>
    </row>
    <row r="68" spans="2:8" ht="13.5" customHeight="1">
      <c r="B68" s="257"/>
      <c r="C68" s="247"/>
      <c r="D68" s="205"/>
      <c r="E68" s="226"/>
      <c r="F68" s="231"/>
      <c r="G68" s="205"/>
      <c r="H68" s="256"/>
    </row>
    <row r="69" spans="2:8" ht="13.5" customHeight="1" thickBot="1">
      <c r="B69" s="259"/>
      <c r="C69" s="260"/>
      <c r="D69" s="228"/>
      <c r="E69" s="253"/>
      <c r="F69" s="304"/>
      <c r="G69" s="228"/>
      <c r="H69" s="261"/>
    </row>
    <row r="70" spans="2:8" ht="13.5" customHeight="1">
      <c r="B70" s="248"/>
      <c r="C70" s="248"/>
      <c r="D70" s="248"/>
      <c r="E70" s="249"/>
      <c r="F70" s="248"/>
      <c r="G70" s="248"/>
      <c r="H70" s="248"/>
    </row>
    <row r="71" spans="2:8" ht="13.5" customHeight="1">
      <c r="B71" s="248"/>
      <c r="C71" s="248"/>
      <c r="D71" s="248"/>
      <c r="E71" s="249"/>
      <c r="F71" s="248"/>
      <c r="G71" s="248"/>
      <c r="H71" s="248"/>
    </row>
    <row r="72" spans="2:8" ht="13.5" customHeight="1">
      <c r="B72" s="248" t="s">
        <v>100</v>
      </c>
      <c r="C72" s="248" t="s">
        <v>383</v>
      </c>
      <c r="D72" s="248"/>
      <c r="E72" s="249"/>
      <c r="F72" s="249"/>
      <c r="G72" s="249"/>
      <c r="H72" s="248"/>
    </row>
    <row r="73" spans="2:8" ht="13.5" customHeight="1">
      <c r="B73" s="248"/>
      <c r="C73" s="248"/>
      <c r="D73" s="248"/>
      <c r="E73" s="249"/>
      <c r="F73" s="250" t="s">
        <v>340</v>
      </c>
      <c r="G73" s="251"/>
      <c r="H73" s="248"/>
    </row>
    <row r="74" spans="2:8" ht="13.5" customHeight="1" thickBot="1">
      <c r="B74" s="248" t="str">
        <f>点検対象設備一覧表!$E$6</f>
        <v>□□棟</v>
      </c>
      <c r="C74" s="248"/>
      <c r="D74" s="248"/>
      <c r="E74" s="249"/>
      <c r="F74" s="250" t="s">
        <v>341</v>
      </c>
      <c r="G74" s="251"/>
      <c r="H74" s="248"/>
    </row>
    <row r="75" spans="2:8" ht="13.5" customHeight="1">
      <c r="B75" s="600" t="s">
        <v>342</v>
      </c>
      <c r="C75" s="565"/>
      <c r="D75" s="565"/>
      <c r="E75" s="565"/>
      <c r="F75" s="565" t="s">
        <v>441</v>
      </c>
      <c r="G75" s="552"/>
      <c r="H75" s="601" t="s">
        <v>399</v>
      </c>
    </row>
    <row r="76" spans="2:8" ht="13.5" customHeight="1" thickBot="1">
      <c r="B76" s="252" t="s">
        <v>362</v>
      </c>
      <c r="C76" s="253" t="s">
        <v>344</v>
      </c>
      <c r="D76" s="253" t="s">
        <v>205</v>
      </c>
      <c r="E76" s="253" t="s">
        <v>398</v>
      </c>
      <c r="F76" s="253" t="s">
        <v>266</v>
      </c>
      <c r="G76" s="253" t="s">
        <v>267</v>
      </c>
      <c r="H76" s="613"/>
    </row>
    <row r="77" spans="2:8" ht="13.5" customHeight="1">
      <c r="B77" s="244" t="s">
        <v>383</v>
      </c>
      <c r="C77" s="205" t="s">
        <v>231</v>
      </c>
      <c r="D77" s="53"/>
      <c r="E77" s="54" t="s">
        <v>256</v>
      </c>
      <c r="F77" s="420"/>
      <c r="G77" s="359"/>
      <c r="H77" s="267"/>
    </row>
    <row r="78" spans="2:8" ht="13.5" customHeight="1">
      <c r="B78" s="257"/>
      <c r="C78" s="205" t="s">
        <v>334</v>
      </c>
      <c r="D78" s="52"/>
      <c r="E78" s="54" t="s">
        <v>253</v>
      </c>
      <c r="F78" s="303"/>
      <c r="G78" s="314"/>
      <c r="H78" s="256"/>
    </row>
    <row r="79" spans="2:8" ht="13.5" customHeight="1">
      <c r="B79" s="257"/>
      <c r="C79" s="205" t="s">
        <v>335</v>
      </c>
      <c r="D79" s="52"/>
      <c r="E79" s="54" t="s">
        <v>253</v>
      </c>
      <c r="F79" s="303"/>
      <c r="G79" s="314"/>
      <c r="H79" s="256"/>
    </row>
    <row r="80" spans="2:8" ht="13.5" customHeight="1">
      <c r="B80" s="257"/>
      <c r="C80" s="205" t="s">
        <v>221</v>
      </c>
      <c r="D80" s="52"/>
      <c r="E80" s="54" t="s">
        <v>253</v>
      </c>
      <c r="F80" s="303"/>
      <c r="G80" s="314"/>
      <c r="H80" s="256"/>
    </row>
    <row r="81" spans="2:8" ht="13.5" customHeight="1">
      <c r="B81" s="257"/>
      <c r="C81" s="205" t="s">
        <v>232</v>
      </c>
      <c r="D81" s="52"/>
      <c r="E81" s="54" t="s">
        <v>253</v>
      </c>
      <c r="F81" s="303"/>
      <c r="G81" s="314"/>
      <c r="H81" s="256"/>
    </row>
    <row r="82" spans="2:8" ht="13.5" customHeight="1">
      <c r="B82" s="257"/>
      <c r="C82" s="205" t="s">
        <v>405</v>
      </c>
      <c r="D82" s="52"/>
      <c r="E82" s="54" t="s">
        <v>251</v>
      </c>
      <c r="F82" s="303"/>
      <c r="G82" s="314"/>
      <c r="H82" s="256"/>
    </row>
    <row r="83" spans="2:8" ht="13.5" customHeight="1">
      <c r="B83" s="257"/>
      <c r="C83" s="193" t="s">
        <v>410</v>
      </c>
      <c r="D83" s="78"/>
      <c r="E83" s="446" t="s">
        <v>252</v>
      </c>
      <c r="F83" s="447"/>
      <c r="G83" s="448"/>
      <c r="H83" s="443"/>
    </row>
    <row r="84" spans="2:8" ht="13.5" customHeight="1">
      <c r="B84" s="257"/>
      <c r="C84" s="209" t="s">
        <v>453</v>
      </c>
      <c r="D84" s="67"/>
      <c r="E84" s="422" t="s">
        <v>442</v>
      </c>
      <c r="F84" s="357"/>
      <c r="G84" s="357"/>
      <c r="H84" s="255"/>
    </row>
    <row r="85" spans="2:8" ht="13.5" customHeight="1">
      <c r="B85" s="257"/>
      <c r="C85" s="193" t="s">
        <v>223</v>
      </c>
      <c r="D85" s="78"/>
      <c r="E85" s="446" t="s">
        <v>252</v>
      </c>
      <c r="F85" s="447"/>
      <c r="G85" s="448"/>
      <c r="H85" s="443"/>
    </row>
    <row r="86" spans="2:8" ht="13.5" customHeight="1">
      <c r="B86" s="257"/>
      <c r="C86" s="262" t="s">
        <v>443</v>
      </c>
      <c r="D86" s="67"/>
      <c r="E86" s="254" t="s">
        <v>442</v>
      </c>
      <c r="F86" s="360"/>
      <c r="G86" s="360"/>
      <c r="H86" s="255"/>
    </row>
    <row r="87" spans="2:8" ht="13.5" customHeight="1">
      <c r="B87" s="257"/>
      <c r="C87" s="205" t="s">
        <v>224</v>
      </c>
      <c r="D87" s="52"/>
      <c r="E87" s="226" t="s">
        <v>252</v>
      </c>
      <c r="F87" s="231"/>
      <c r="G87" s="315"/>
      <c r="H87" s="256"/>
    </row>
    <row r="88" spans="2:8" ht="13.5" customHeight="1">
      <c r="B88" s="257"/>
      <c r="C88" s="205" t="s">
        <v>412</v>
      </c>
      <c r="D88" s="52"/>
      <c r="E88" s="226" t="s">
        <v>252</v>
      </c>
      <c r="F88" s="231"/>
      <c r="G88" s="315"/>
      <c r="H88" s="256"/>
    </row>
    <row r="89" spans="2:8" ht="13.5" customHeight="1">
      <c r="B89" s="257"/>
      <c r="C89" s="205" t="s">
        <v>225</v>
      </c>
      <c r="D89" s="52"/>
      <c r="E89" s="226" t="s">
        <v>251</v>
      </c>
      <c r="F89" s="231"/>
      <c r="G89" s="315"/>
      <c r="H89" s="256"/>
    </row>
    <row r="90" spans="2:8" ht="13.5" customHeight="1">
      <c r="B90" s="257"/>
      <c r="C90" s="205" t="s">
        <v>208</v>
      </c>
      <c r="D90" s="52"/>
      <c r="E90" s="226" t="s">
        <v>253</v>
      </c>
      <c r="F90" s="231"/>
      <c r="G90" s="315"/>
      <c r="H90" s="256"/>
    </row>
    <row r="91" spans="2:8" ht="13.5" customHeight="1">
      <c r="B91" s="257"/>
      <c r="C91" s="205" t="s">
        <v>595</v>
      </c>
      <c r="D91" s="52"/>
      <c r="E91" s="226" t="s">
        <v>253</v>
      </c>
      <c r="F91" s="231"/>
      <c r="G91" s="315"/>
      <c r="H91" s="256"/>
    </row>
    <row r="92" spans="2:8" ht="13.5" customHeight="1">
      <c r="B92" s="257"/>
      <c r="C92" s="205" t="s">
        <v>693</v>
      </c>
      <c r="D92" s="52"/>
      <c r="E92" s="226" t="s">
        <v>253</v>
      </c>
      <c r="F92" s="231"/>
      <c r="G92" s="315"/>
      <c r="H92" s="256"/>
    </row>
    <row r="93" spans="2:8" ht="13.5" customHeight="1">
      <c r="B93" s="257"/>
      <c r="C93" s="205" t="s">
        <v>233</v>
      </c>
      <c r="D93" s="52"/>
      <c r="E93" s="226" t="s">
        <v>253</v>
      </c>
      <c r="F93" s="231"/>
      <c r="G93" s="315"/>
      <c r="H93" s="256"/>
    </row>
    <row r="94" spans="2:8" ht="13.5" customHeight="1">
      <c r="B94" s="257"/>
      <c r="C94" s="205" t="s">
        <v>227</v>
      </c>
      <c r="D94" s="52"/>
      <c r="E94" s="226" t="s">
        <v>253</v>
      </c>
      <c r="F94" s="231"/>
      <c r="G94" s="315"/>
      <c r="H94" s="256"/>
    </row>
    <row r="95" spans="2:8" ht="13.5" customHeight="1">
      <c r="B95" s="257"/>
      <c r="C95" s="205" t="s">
        <v>269</v>
      </c>
      <c r="D95" s="52"/>
      <c r="E95" s="226" t="s">
        <v>253</v>
      </c>
      <c r="F95" s="231"/>
      <c r="G95" s="315"/>
      <c r="H95" s="256"/>
    </row>
    <row r="96" spans="2:8" ht="13.5" customHeight="1">
      <c r="B96" s="257"/>
      <c r="C96" s="205" t="s">
        <v>270</v>
      </c>
      <c r="D96" s="52"/>
      <c r="E96" s="226" t="s">
        <v>253</v>
      </c>
      <c r="F96" s="231"/>
      <c r="G96" s="315"/>
      <c r="H96" s="256"/>
    </row>
    <row r="97" spans="2:8" ht="13.5" customHeight="1">
      <c r="B97" s="257"/>
      <c r="C97" s="205" t="s">
        <v>228</v>
      </c>
      <c r="D97" s="52"/>
      <c r="E97" s="226" t="s">
        <v>365</v>
      </c>
      <c r="F97" s="231"/>
      <c r="G97" s="315"/>
      <c r="H97" s="256"/>
    </row>
    <row r="98" spans="2:8" ht="13.5" customHeight="1">
      <c r="B98" s="257"/>
      <c r="C98" s="205" t="s">
        <v>229</v>
      </c>
      <c r="D98" s="52"/>
      <c r="E98" s="226" t="s">
        <v>365</v>
      </c>
      <c r="F98" s="315"/>
      <c r="G98" s="205"/>
      <c r="H98" s="256"/>
    </row>
    <row r="99" spans="2:8" ht="13.5" customHeight="1">
      <c r="B99" s="257"/>
      <c r="C99" s="205"/>
      <c r="D99" s="205"/>
      <c r="E99" s="226"/>
      <c r="F99" s="231"/>
      <c r="G99" s="205"/>
      <c r="H99" s="256"/>
    </row>
    <row r="100" spans="2:8" ht="13.5" customHeight="1">
      <c r="B100" s="257"/>
      <c r="C100" s="247"/>
      <c r="D100" s="205"/>
      <c r="E100" s="226"/>
      <c r="F100" s="231"/>
      <c r="G100" s="205"/>
      <c r="H100" s="256"/>
    </row>
    <row r="101" spans="2:8" ht="13.5" customHeight="1">
      <c r="B101" s="257"/>
      <c r="C101" s="247"/>
      <c r="D101" s="205"/>
      <c r="E101" s="226"/>
      <c r="F101" s="231"/>
      <c r="G101" s="205"/>
      <c r="H101" s="256"/>
    </row>
    <row r="102" spans="2:8" ht="13.5" customHeight="1">
      <c r="B102" s="257"/>
      <c r="C102" s="247"/>
      <c r="D102" s="205"/>
      <c r="E102" s="226"/>
      <c r="F102" s="231"/>
      <c r="G102" s="205"/>
      <c r="H102" s="256"/>
    </row>
    <row r="103" spans="2:8" ht="13.5" customHeight="1">
      <c r="B103" s="257"/>
      <c r="C103" s="247"/>
      <c r="D103" s="205"/>
      <c r="E103" s="226"/>
      <c r="F103" s="231"/>
      <c r="G103" s="205"/>
      <c r="H103" s="256"/>
    </row>
    <row r="104" spans="2:8" ht="13.5" customHeight="1" thickBot="1">
      <c r="B104" s="259"/>
      <c r="C104" s="260"/>
      <c r="D104" s="228"/>
      <c r="E104" s="253"/>
      <c r="F104" s="304"/>
      <c r="G104" s="228"/>
      <c r="H104" s="261"/>
    </row>
    <row r="105" spans="2:8" ht="13.5" customHeight="1">
      <c r="B105" s="248"/>
      <c r="C105" s="248"/>
      <c r="D105" s="248"/>
      <c r="E105" s="249"/>
      <c r="F105" s="248"/>
      <c r="G105" s="248"/>
      <c r="H105" s="248"/>
    </row>
    <row r="106" spans="2:8" ht="13.5" customHeight="1">
      <c r="B106" s="248"/>
      <c r="C106" s="248"/>
      <c r="D106" s="248"/>
      <c r="E106" s="249"/>
      <c r="F106" s="248"/>
      <c r="G106" s="248"/>
      <c r="H106" s="248"/>
    </row>
    <row r="107" spans="2:8" ht="13.5" customHeight="1">
      <c r="B107" s="248" t="s">
        <v>100</v>
      </c>
      <c r="C107" s="248" t="s">
        <v>383</v>
      </c>
      <c r="D107" s="248"/>
      <c r="E107" s="249"/>
      <c r="F107" s="249"/>
      <c r="G107" s="249"/>
      <c r="H107" s="248"/>
    </row>
    <row r="108" spans="2:8" ht="13.5" customHeight="1">
      <c r="B108" s="248"/>
      <c r="C108" s="248"/>
      <c r="D108" s="248"/>
      <c r="E108" s="249"/>
      <c r="F108" s="250" t="s">
        <v>340</v>
      </c>
      <c r="G108" s="251"/>
      <c r="H108" s="248"/>
    </row>
    <row r="109" spans="2:8" ht="13.5" customHeight="1" thickBot="1">
      <c r="B109" s="248" t="str">
        <f>点検対象設備一覧表!$F$6</f>
        <v>××棟</v>
      </c>
      <c r="C109" s="248"/>
      <c r="D109" s="248"/>
      <c r="E109" s="249"/>
      <c r="F109" s="250" t="s">
        <v>341</v>
      </c>
      <c r="G109" s="251"/>
      <c r="H109" s="248"/>
    </row>
    <row r="110" spans="2:8" ht="13.5" customHeight="1">
      <c r="B110" s="600" t="s">
        <v>342</v>
      </c>
      <c r="C110" s="565"/>
      <c r="D110" s="565"/>
      <c r="E110" s="565"/>
      <c r="F110" s="565" t="s">
        <v>441</v>
      </c>
      <c r="G110" s="552"/>
      <c r="H110" s="601" t="s">
        <v>399</v>
      </c>
    </row>
    <row r="111" spans="2:8" ht="13.5" customHeight="1" thickBot="1">
      <c r="B111" s="252" t="s">
        <v>362</v>
      </c>
      <c r="C111" s="253" t="s">
        <v>344</v>
      </c>
      <c r="D111" s="253" t="s">
        <v>205</v>
      </c>
      <c r="E111" s="253" t="s">
        <v>398</v>
      </c>
      <c r="F111" s="253" t="s">
        <v>266</v>
      </c>
      <c r="G111" s="253" t="s">
        <v>267</v>
      </c>
      <c r="H111" s="613"/>
    </row>
    <row r="112" spans="2:8" ht="13.5" customHeight="1">
      <c r="B112" s="244" t="s">
        <v>383</v>
      </c>
      <c r="C112" s="205" t="s">
        <v>231</v>
      </c>
      <c r="D112" s="53"/>
      <c r="E112" s="54" t="s">
        <v>256</v>
      </c>
      <c r="F112" s="420"/>
      <c r="G112" s="359"/>
      <c r="H112" s="267"/>
    </row>
    <row r="113" spans="2:8" ht="13.5" customHeight="1">
      <c r="B113" s="257"/>
      <c r="C113" s="205" t="s">
        <v>334</v>
      </c>
      <c r="D113" s="52"/>
      <c r="E113" s="54" t="s">
        <v>253</v>
      </c>
      <c r="F113" s="303"/>
      <c r="G113" s="314"/>
      <c r="H113" s="256"/>
    </row>
    <row r="114" spans="2:8" ht="13.5" customHeight="1">
      <c r="B114" s="257"/>
      <c r="C114" s="205" t="s">
        <v>335</v>
      </c>
      <c r="D114" s="52"/>
      <c r="E114" s="54" t="s">
        <v>253</v>
      </c>
      <c r="F114" s="303"/>
      <c r="G114" s="314"/>
      <c r="H114" s="256"/>
    </row>
    <row r="115" spans="2:8" ht="13.5" customHeight="1">
      <c r="B115" s="257"/>
      <c r="C115" s="205" t="s">
        <v>221</v>
      </c>
      <c r="D115" s="52"/>
      <c r="E115" s="54" t="s">
        <v>253</v>
      </c>
      <c r="F115" s="303"/>
      <c r="G115" s="314"/>
      <c r="H115" s="256"/>
    </row>
    <row r="116" spans="2:8" ht="13.5" customHeight="1">
      <c r="B116" s="257"/>
      <c r="C116" s="205" t="s">
        <v>232</v>
      </c>
      <c r="D116" s="52"/>
      <c r="E116" s="54" t="s">
        <v>253</v>
      </c>
      <c r="F116" s="303"/>
      <c r="G116" s="314"/>
      <c r="H116" s="256"/>
    </row>
    <row r="117" spans="2:8" ht="13.5" customHeight="1">
      <c r="B117" s="257"/>
      <c r="C117" s="205" t="s">
        <v>405</v>
      </c>
      <c r="D117" s="52"/>
      <c r="E117" s="54" t="s">
        <v>251</v>
      </c>
      <c r="F117" s="303"/>
      <c r="G117" s="314"/>
      <c r="H117" s="256"/>
    </row>
    <row r="118" spans="2:8" ht="13.5" customHeight="1">
      <c r="B118" s="257"/>
      <c r="C118" s="193" t="s">
        <v>410</v>
      </c>
      <c r="D118" s="78"/>
      <c r="E118" s="446" t="s">
        <v>252</v>
      </c>
      <c r="F118" s="447"/>
      <c r="G118" s="448"/>
      <c r="H118" s="443"/>
    </row>
    <row r="119" spans="2:8" ht="13.5" customHeight="1">
      <c r="B119" s="257"/>
      <c r="C119" s="209" t="s">
        <v>453</v>
      </c>
      <c r="D119" s="67"/>
      <c r="E119" s="422" t="s">
        <v>442</v>
      </c>
      <c r="F119" s="357"/>
      <c r="G119" s="357"/>
      <c r="H119" s="255"/>
    </row>
    <row r="120" spans="2:8" ht="13.5" customHeight="1">
      <c r="B120" s="257"/>
      <c r="C120" s="193" t="s">
        <v>223</v>
      </c>
      <c r="D120" s="78"/>
      <c r="E120" s="446" t="s">
        <v>252</v>
      </c>
      <c r="F120" s="447"/>
      <c r="G120" s="448"/>
      <c r="H120" s="443"/>
    </row>
    <row r="121" spans="2:8" ht="13.5" customHeight="1">
      <c r="B121" s="257"/>
      <c r="C121" s="262" t="s">
        <v>443</v>
      </c>
      <c r="D121" s="67"/>
      <c r="E121" s="254" t="s">
        <v>442</v>
      </c>
      <c r="F121" s="360"/>
      <c r="G121" s="360"/>
      <c r="H121" s="255"/>
    </row>
    <row r="122" spans="2:8" ht="13.5" customHeight="1">
      <c r="B122" s="257"/>
      <c r="C122" s="205" t="s">
        <v>224</v>
      </c>
      <c r="D122" s="52"/>
      <c r="E122" s="226" t="s">
        <v>252</v>
      </c>
      <c r="F122" s="231"/>
      <c r="G122" s="315"/>
      <c r="H122" s="256"/>
    </row>
    <row r="123" spans="2:8" ht="13.5" customHeight="1">
      <c r="B123" s="257"/>
      <c r="C123" s="205" t="s">
        <v>412</v>
      </c>
      <c r="D123" s="52"/>
      <c r="E123" s="226" t="s">
        <v>252</v>
      </c>
      <c r="F123" s="231"/>
      <c r="G123" s="315"/>
      <c r="H123" s="256"/>
    </row>
    <row r="124" spans="2:8" ht="13.5" customHeight="1">
      <c r="B124" s="257"/>
      <c r="C124" s="205" t="s">
        <v>225</v>
      </c>
      <c r="D124" s="52"/>
      <c r="E124" s="226" t="s">
        <v>251</v>
      </c>
      <c r="F124" s="231"/>
      <c r="G124" s="315"/>
      <c r="H124" s="256"/>
    </row>
    <row r="125" spans="2:8" ht="13.5" customHeight="1">
      <c r="B125" s="257"/>
      <c r="C125" s="205" t="s">
        <v>208</v>
      </c>
      <c r="D125" s="52"/>
      <c r="E125" s="226" t="s">
        <v>253</v>
      </c>
      <c r="F125" s="231"/>
      <c r="G125" s="315"/>
      <c r="H125" s="256"/>
    </row>
    <row r="126" spans="2:8" ht="13.5" customHeight="1">
      <c r="B126" s="257"/>
      <c r="C126" s="205" t="s">
        <v>595</v>
      </c>
      <c r="D126" s="52"/>
      <c r="E126" s="226" t="s">
        <v>253</v>
      </c>
      <c r="F126" s="231"/>
      <c r="G126" s="315"/>
      <c r="H126" s="256"/>
    </row>
    <row r="127" spans="2:8" ht="13.5" customHeight="1">
      <c r="B127" s="257"/>
      <c r="C127" s="205" t="s">
        <v>693</v>
      </c>
      <c r="D127" s="52"/>
      <c r="E127" s="226" t="s">
        <v>253</v>
      </c>
      <c r="F127" s="231"/>
      <c r="G127" s="315"/>
      <c r="H127" s="256"/>
    </row>
    <row r="128" spans="2:8" ht="13.5" customHeight="1">
      <c r="B128" s="257"/>
      <c r="C128" s="205" t="s">
        <v>233</v>
      </c>
      <c r="D128" s="52"/>
      <c r="E128" s="226" t="s">
        <v>253</v>
      </c>
      <c r="F128" s="231"/>
      <c r="G128" s="315"/>
      <c r="H128" s="256"/>
    </row>
    <row r="129" spans="2:8" ht="13.5" customHeight="1">
      <c r="B129" s="257"/>
      <c r="C129" s="205" t="s">
        <v>227</v>
      </c>
      <c r="D129" s="52"/>
      <c r="E129" s="226" t="s">
        <v>253</v>
      </c>
      <c r="F129" s="231"/>
      <c r="G129" s="315"/>
      <c r="H129" s="256"/>
    </row>
    <row r="130" spans="2:8" ht="13.5" customHeight="1">
      <c r="B130" s="257"/>
      <c r="C130" s="205" t="s">
        <v>269</v>
      </c>
      <c r="D130" s="52"/>
      <c r="E130" s="226" t="s">
        <v>253</v>
      </c>
      <c r="F130" s="231"/>
      <c r="G130" s="315"/>
      <c r="H130" s="256"/>
    </row>
    <row r="131" spans="2:8" ht="13.5" customHeight="1">
      <c r="B131" s="257"/>
      <c r="C131" s="205" t="s">
        <v>270</v>
      </c>
      <c r="D131" s="52"/>
      <c r="E131" s="226" t="s">
        <v>253</v>
      </c>
      <c r="F131" s="231"/>
      <c r="G131" s="315"/>
      <c r="H131" s="256"/>
    </row>
    <row r="132" spans="2:8" ht="13.5" customHeight="1">
      <c r="B132" s="257"/>
      <c r="C132" s="205" t="s">
        <v>228</v>
      </c>
      <c r="D132" s="52"/>
      <c r="E132" s="226" t="s">
        <v>365</v>
      </c>
      <c r="F132" s="231"/>
      <c r="G132" s="315"/>
      <c r="H132" s="256"/>
    </row>
    <row r="133" spans="2:8" ht="13.5" customHeight="1">
      <c r="B133" s="257"/>
      <c r="C133" s="205" t="s">
        <v>229</v>
      </c>
      <c r="D133" s="52"/>
      <c r="E133" s="226" t="s">
        <v>365</v>
      </c>
      <c r="F133" s="315"/>
      <c r="G133" s="205"/>
      <c r="H133" s="256"/>
    </row>
    <row r="134" spans="2:8" ht="13.5" customHeight="1">
      <c r="B134" s="257"/>
      <c r="C134" s="205"/>
      <c r="D134" s="205"/>
      <c r="E134" s="226"/>
      <c r="F134" s="231"/>
      <c r="G134" s="205"/>
      <c r="H134" s="256"/>
    </row>
    <row r="135" spans="2:8" ht="13.5" customHeight="1">
      <c r="B135" s="257"/>
      <c r="C135" s="247"/>
      <c r="D135" s="205"/>
      <c r="E135" s="226"/>
      <c r="F135" s="231"/>
      <c r="G135" s="205"/>
      <c r="H135" s="256"/>
    </row>
    <row r="136" spans="2:8" ht="13.5" customHeight="1">
      <c r="B136" s="257"/>
      <c r="C136" s="247"/>
      <c r="D136" s="205"/>
      <c r="E136" s="226"/>
      <c r="F136" s="231"/>
      <c r="G136" s="205"/>
      <c r="H136" s="256"/>
    </row>
    <row r="137" spans="2:8" ht="13.5" customHeight="1">
      <c r="B137" s="257"/>
      <c r="C137" s="247"/>
      <c r="D137" s="205"/>
      <c r="E137" s="226"/>
      <c r="F137" s="231"/>
      <c r="G137" s="205"/>
      <c r="H137" s="256"/>
    </row>
    <row r="138" spans="2:8" ht="13.5" customHeight="1">
      <c r="B138" s="257"/>
      <c r="C138" s="247"/>
      <c r="D138" s="205"/>
      <c r="E138" s="226"/>
      <c r="F138" s="231"/>
      <c r="G138" s="205"/>
      <c r="H138" s="256"/>
    </row>
    <row r="139" spans="2:8" ht="13.5" customHeight="1" thickBot="1">
      <c r="B139" s="259"/>
      <c r="C139" s="260"/>
      <c r="D139" s="228"/>
      <c r="E139" s="253"/>
      <c r="F139" s="304"/>
      <c r="G139" s="228"/>
      <c r="H139" s="261"/>
    </row>
    <row r="140" spans="2:8" ht="13.5" customHeight="1">
      <c r="B140" s="248"/>
      <c r="C140" s="248"/>
      <c r="D140" s="248"/>
      <c r="E140" s="249"/>
      <c r="F140" s="248"/>
      <c r="G140" s="248"/>
      <c r="H140" s="248"/>
    </row>
    <row r="141" spans="2:8" ht="13.5" customHeight="1">
      <c r="B141" s="248"/>
      <c r="C141" s="248"/>
      <c r="D141" s="248"/>
      <c r="E141" s="249"/>
      <c r="F141" s="248"/>
      <c r="G141" s="248"/>
      <c r="H141" s="248"/>
    </row>
    <row r="142" spans="2:8" ht="13.5" customHeight="1">
      <c r="B142" s="248" t="s">
        <v>100</v>
      </c>
      <c r="C142" s="248" t="s">
        <v>383</v>
      </c>
      <c r="D142" s="248"/>
      <c r="E142" s="249"/>
      <c r="F142" s="249"/>
      <c r="G142" s="249"/>
      <c r="H142" s="248"/>
    </row>
    <row r="143" spans="2:8" ht="13.5" customHeight="1">
      <c r="B143" s="248"/>
      <c r="C143" s="248"/>
      <c r="D143" s="248"/>
      <c r="E143" s="249"/>
      <c r="F143" s="250" t="s">
        <v>340</v>
      </c>
      <c r="G143" s="251"/>
      <c r="H143" s="248"/>
    </row>
    <row r="144" spans="2:8" ht="13.5" customHeight="1" thickBot="1">
      <c r="B144" s="248" t="str">
        <f>点検対象設備一覧表!$G$6</f>
        <v>――棟</v>
      </c>
      <c r="C144" s="248"/>
      <c r="D144" s="248"/>
      <c r="E144" s="249"/>
      <c r="F144" s="250" t="s">
        <v>341</v>
      </c>
      <c r="G144" s="251"/>
      <c r="H144" s="248"/>
    </row>
    <row r="145" spans="2:8" ht="13.5" customHeight="1">
      <c r="B145" s="600" t="s">
        <v>342</v>
      </c>
      <c r="C145" s="565"/>
      <c r="D145" s="565"/>
      <c r="E145" s="565"/>
      <c r="F145" s="565" t="s">
        <v>441</v>
      </c>
      <c r="G145" s="552"/>
      <c r="H145" s="601" t="s">
        <v>399</v>
      </c>
    </row>
    <row r="146" spans="2:8" ht="13.5" customHeight="1" thickBot="1">
      <c r="B146" s="252" t="s">
        <v>362</v>
      </c>
      <c r="C146" s="253" t="s">
        <v>344</v>
      </c>
      <c r="D146" s="253" t="s">
        <v>205</v>
      </c>
      <c r="E146" s="253" t="s">
        <v>398</v>
      </c>
      <c r="F146" s="253" t="s">
        <v>266</v>
      </c>
      <c r="G146" s="253" t="s">
        <v>267</v>
      </c>
      <c r="H146" s="613"/>
    </row>
    <row r="147" spans="2:8" ht="13.5" customHeight="1">
      <c r="B147" s="244" t="s">
        <v>383</v>
      </c>
      <c r="C147" s="205" t="s">
        <v>231</v>
      </c>
      <c r="D147" s="53"/>
      <c r="E147" s="54" t="s">
        <v>256</v>
      </c>
      <c r="F147" s="420"/>
      <c r="G147" s="359"/>
      <c r="H147" s="267"/>
    </row>
    <row r="148" spans="2:8" ht="13.5" customHeight="1">
      <c r="B148" s="257"/>
      <c r="C148" s="205" t="s">
        <v>334</v>
      </c>
      <c r="D148" s="52"/>
      <c r="E148" s="54" t="s">
        <v>253</v>
      </c>
      <c r="F148" s="303"/>
      <c r="G148" s="314"/>
      <c r="H148" s="256"/>
    </row>
    <row r="149" spans="2:8" ht="13.5" customHeight="1">
      <c r="B149" s="257"/>
      <c r="C149" s="205" t="s">
        <v>335</v>
      </c>
      <c r="D149" s="52"/>
      <c r="E149" s="54" t="s">
        <v>253</v>
      </c>
      <c r="F149" s="303"/>
      <c r="G149" s="314"/>
      <c r="H149" s="256"/>
    </row>
    <row r="150" spans="2:8" ht="13.5" customHeight="1">
      <c r="B150" s="257"/>
      <c r="C150" s="205" t="s">
        <v>221</v>
      </c>
      <c r="D150" s="52"/>
      <c r="E150" s="54" t="s">
        <v>253</v>
      </c>
      <c r="F150" s="303"/>
      <c r="G150" s="314"/>
      <c r="H150" s="256"/>
    </row>
    <row r="151" spans="2:8" ht="13.5" customHeight="1">
      <c r="B151" s="257"/>
      <c r="C151" s="205" t="s">
        <v>232</v>
      </c>
      <c r="D151" s="52"/>
      <c r="E151" s="54" t="s">
        <v>253</v>
      </c>
      <c r="F151" s="303"/>
      <c r="G151" s="314"/>
      <c r="H151" s="256"/>
    </row>
    <row r="152" spans="2:8" ht="13.5" customHeight="1">
      <c r="B152" s="257"/>
      <c r="C152" s="205" t="s">
        <v>405</v>
      </c>
      <c r="D152" s="52"/>
      <c r="E152" s="54" t="s">
        <v>251</v>
      </c>
      <c r="F152" s="303"/>
      <c r="G152" s="314"/>
      <c r="H152" s="256"/>
    </row>
    <row r="153" spans="2:8" ht="13.5" customHeight="1">
      <c r="B153" s="257"/>
      <c r="C153" s="193" t="s">
        <v>410</v>
      </c>
      <c r="D153" s="78"/>
      <c r="E153" s="446" t="s">
        <v>252</v>
      </c>
      <c r="F153" s="447"/>
      <c r="G153" s="448"/>
      <c r="H153" s="443"/>
    </row>
    <row r="154" spans="2:8" ht="13.5" customHeight="1">
      <c r="B154" s="257"/>
      <c r="C154" s="209" t="s">
        <v>453</v>
      </c>
      <c r="D154" s="67"/>
      <c r="E154" s="422" t="s">
        <v>442</v>
      </c>
      <c r="F154" s="357"/>
      <c r="G154" s="357"/>
      <c r="H154" s="255"/>
    </row>
    <row r="155" spans="2:8" ht="13.5" customHeight="1">
      <c r="B155" s="257"/>
      <c r="C155" s="193" t="s">
        <v>223</v>
      </c>
      <c r="D155" s="78"/>
      <c r="E155" s="446" t="s">
        <v>252</v>
      </c>
      <c r="F155" s="447"/>
      <c r="G155" s="448"/>
      <c r="H155" s="443"/>
    </row>
    <row r="156" spans="2:8" ht="13.5" customHeight="1">
      <c r="B156" s="257"/>
      <c r="C156" s="262" t="s">
        <v>443</v>
      </c>
      <c r="D156" s="67"/>
      <c r="E156" s="254" t="s">
        <v>442</v>
      </c>
      <c r="F156" s="360"/>
      <c r="G156" s="360"/>
      <c r="H156" s="255"/>
    </row>
    <row r="157" spans="2:8" ht="13.5" customHeight="1">
      <c r="B157" s="257"/>
      <c r="C157" s="205" t="s">
        <v>224</v>
      </c>
      <c r="D157" s="52"/>
      <c r="E157" s="226" t="s">
        <v>252</v>
      </c>
      <c r="F157" s="231"/>
      <c r="G157" s="315"/>
      <c r="H157" s="256"/>
    </row>
    <row r="158" spans="2:8" ht="13.5" customHeight="1">
      <c r="B158" s="257"/>
      <c r="C158" s="205" t="s">
        <v>412</v>
      </c>
      <c r="D158" s="52"/>
      <c r="E158" s="226" t="s">
        <v>252</v>
      </c>
      <c r="F158" s="231"/>
      <c r="G158" s="315"/>
      <c r="H158" s="256"/>
    </row>
    <row r="159" spans="2:8" ht="13.5" customHeight="1">
      <c r="B159" s="257"/>
      <c r="C159" s="205" t="s">
        <v>225</v>
      </c>
      <c r="D159" s="52"/>
      <c r="E159" s="226" t="s">
        <v>251</v>
      </c>
      <c r="F159" s="231"/>
      <c r="G159" s="315"/>
      <c r="H159" s="256"/>
    </row>
    <row r="160" spans="2:8" ht="13.5" customHeight="1">
      <c r="B160" s="257"/>
      <c r="C160" s="205" t="s">
        <v>208</v>
      </c>
      <c r="D160" s="52"/>
      <c r="E160" s="226" t="s">
        <v>253</v>
      </c>
      <c r="F160" s="231"/>
      <c r="G160" s="315"/>
      <c r="H160" s="256"/>
    </row>
    <row r="161" spans="2:8" ht="13.5" customHeight="1">
      <c r="B161" s="257"/>
      <c r="C161" s="205" t="s">
        <v>595</v>
      </c>
      <c r="D161" s="52"/>
      <c r="E161" s="226" t="s">
        <v>253</v>
      </c>
      <c r="F161" s="231"/>
      <c r="G161" s="315"/>
      <c r="H161" s="256"/>
    </row>
    <row r="162" spans="2:8" ht="13.5" customHeight="1">
      <c r="B162" s="257"/>
      <c r="C162" s="205" t="s">
        <v>693</v>
      </c>
      <c r="D162" s="52"/>
      <c r="E162" s="226" t="s">
        <v>253</v>
      </c>
      <c r="F162" s="231"/>
      <c r="G162" s="315"/>
      <c r="H162" s="256"/>
    </row>
    <row r="163" spans="2:8" ht="13.5" customHeight="1">
      <c r="B163" s="257"/>
      <c r="C163" s="205" t="s">
        <v>233</v>
      </c>
      <c r="D163" s="52"/>
      <c r="E163" s="226" t="s">
        <v>253</v>
      </c>
      <c r="F163" s="231"/>
      <c r="G163" s="315"/>
      <c r="H163" s="256"/>
    </row>
    <row r="164" spans="2:8" ht="13.5" customHeight="1">
      <c r="B164" s="257"/>
      <c r="C164" s="205" t="s">
        <v>227</v>
      </c>
      <c r="D164" s="52"/>
      <c r="E164" s="226" t="s">
        <v>253</v>
      </c>
      <c r="F164" s="231"/>
      <c r="G164" s="315"/>
      <c r="H164" s="256"/>
    </row>
    <row r="165" spans="2:8" ht="13.5" customHeight="1">
      <c r="B165" s="257"/>
      <c r="C165" s="205" t="s">
        <v>269</v>
      </c>
      <c r="D165" s="52"/>
      <c r="E165" s="226" t="s">
        <v>253</v>
      </c>
      <c r="F165" s="231"/>
      <c r="G165" s="315"/>
      <c r="H165" s="256"/>
    </row>
    <row r="166" spans="2:8" ht="13.5" customHeight="1">
      <c r="B166" s="257"/>
      <c r="C166" s="205" t="s">
        <v>270</v>
      </c>
      <c r="D166" s="52"/>
      <c r="E166" s="226" t="s">
        <v>253</v>
      </c>
      <c r="F166" s="231"/>
      <c r="G166" s="315"/>
      <c r="H166" s="256"/>
    </row>
    <row r="167" spans="2:8" ht="13.5" customHeight="1">
      <c r="B167" s="257"/>
      <c r="C167" s="205" t="s">
        <v>228</v>
      </c>
      <c r="D167" s="52"/>
      <c r="E167" s="226" t="s">
        <v>365</v>
      </c>
      <c r="F167" s="231"/>
      <c r="G167" s="315"/>
      <c r="H167" s="256"/>
    </row>
    <row r="168" spans="2:8" ht="13.5" customHeight="1">
      <c r="B168" s="257"/>
      <c r="C168" s="205" t="s">
        <v>229</v>
      </c>
      <c r="D168" s="52"/>
      <c r="E168" s="226" t="s">
        <v>365</v>
      </c>
      <c r="F168" s="315"/>
      <c r="G168" s="205"/>
      <c r="H168" s="256"/>
    </row>
    <row r="169" spans="2:8" ht="13.5" customHeight="1">
      <c r="B169" s="257"/>
      <c r="C169" s="205"/>
      <c r="D169" s="205"/>
      <c r="E169" s="226"/>
      <c r="F169" s="231"/>
      <c r="G169" s="205"/>
      <c r="H169" s="256"/>
    </row>
    <row r="170" spans="2:8" ht="13.5" customHeight="1">
      <c r="B170" s="56"/>
      <c r="C170" s="57"/>
      <c r="D170" s="52"/>
      <c r="E170" s="54"/>
      <c r="F170" s="231"/>
      <c r="G170" s="205"/>
      <c r="H170" s="58"/>
    </row>
    <row r="171" spans="2:8" ht="13.5" customHeight="1">
      <c r="B171" s="56"/>
      <c r="C171" s="57"/>
      <c r="D171" s="52"/>
      <c r="E171" s="54"/>
      <c r="F171" s="231"/>
      <c r="G171" s="205"/>
      <c r="H171" s="58"/>
    </row>
    <row r="172" spans="2:8" ht="13.5" customHeight="1">
      <c r="B172" s="56"/>
      <c r="C172" s="57"/>
      <c r="D172" s="52"/>
      <c r="E172" s="54"/>
      <c r="F172" s="231"/>
      <c r="G172" s="205"/>
      <c r="H172" s="58"/>
    </row>
    <row r="173" spans="2:8" ht="13.5" customHeight="1">
      <c r="B173" s="56"/>
      <c r="C173" s="57"/>
      <c r="D173" s="52"/>
      <c r="E173" s="54"/>
      <c r="F173" s="231"/>
      <c r="G173" s="205"/>
      <c r="H173" s="58"/>
    </row>
    <row r="174" spans="2:8" ht="13.5" customHeight="1" thickBot="1">
      <c r="B174" s="59"/>
      <c r="C174" s="60"/>
      <c r="D174" s="61"/>
      <c r="E174" s="50"/>
      <c r="F174" s="304"/>
      <c r="G174" s="228"/>
      <c r="H174" s="62"/>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2"/>
  </sheetPr>
  <dimension ref="B2:H174"/>
  <sheetViews>
    <sheetView view="pageBreakPreview" topLeftCell="A13" zoomScaleNormal="70" zoomScaleSheetLayoutView="100" workbookViewId="0">
      <selection activeCell="H18" sqref="H18"/>
    </sheetView>
  </sheetViews>
  <sheetFormatPr defaultColWidth="9" defaultRowHeight="13.5" customHeight="1"/>
  <cols>
    <col min="1" max="1" width="9" style="37" customWidth="1"/>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9" width="9" style="37" customWidth="1"/>
    <col min="10" max="16384" width="9" style="37"/>
  </cols>
  <sheetData>
    <row r="2" spans="2:8" ht="13.5" customHeight="1">
      <c r="B2" s="37" t="s">
        <v>100</v>
      </c>
      <c r="C2" s="37" t="s">
        <v>384</v>
      </c>
      <c r="F2" s="38"/>
      <c r="G2" s="38"/>
    </row>
    <row r="3" spans="2:8" ht="13.5" customHeight="1">
      <c r="F3" s="63" t="s">
        <v>340</v>
      </c>
      <c r="G3" s="48"/>
    </row>
    <row r="4" spans="2:8" ht="13.5" customHeight="1" thickBot="1">
      <c r="B4" s="37" t="str">
        <f>点検対象設備一覧表!$C$6</f>
        <v>○○棟</v>
      </c>
      <c r="F4" s="63" t="s">
        <v>341</v>
      </c>
      <c r="G4" s="48"/>
    </row>
    <row r="5" spans="2:8" ht="13.5" customHeight="1">
      <c r="B5" s="551" t="s">
        <v>342</v>
      </c>
      <c r="C5" s="552"/>
      <c r="D5" s="552"/>
      <c r="E5" s="552"/>
      <c r="F5" s="565" t="s">
        <v>441</v>
      </c>
      <c r="G5" s="552"/>
      <c r="H5" s="566" t="s">
        <v>399</v>
      </c>
    </row>
    <row r="6" spans="2:8" ht="13.5" customHeight="1" thickBot="1">
      <c r="B6" s="49" t="s">
        <v>362</v>
      </c>
      <c r="C6" s="50" t="s">
        <v>344</v>
      </c>
      <c r="D6" s="50" t="s">
        <v>205</v>
      </c>
      <c r="E6" s="50" t="s">
        <v>398</v>
      </c>
      <c r="F6" s="50" t="s">
        <v>266</v>
      </c>
      <c r="G6" s="50" t="s">
        <v>267</v>
      </c>
      <c r="H6" s="567"/>
    </row>
    <row r="7" spans="2:8" ht="13.5" customHeight="1">
      <c r="B7" s="65" t="s">
        <v>384</v>
      </c>
      <c r="C7" s="52" t="s">
        <v>236</v>
      </c>
      <c r="D7" s="53"/>
      <c r="E7" s="54" t="s">
        <v>256</v>
      </c>
      <c r="F7" s="290"/>
      <c r="G7" s="359"/>
      <c r="H7" s="55"/>
    </row>
    <row r="8" spans="2:8" ht="13.5" customHeight="1">
      <c r="B8" s="56"/>
      <c r="C8" s="52" t="s">
        <v>237</v>
      </c>
      <c r="D8" s="52"/>
      <c r="E8" s="54" t="s">
        <v>256</v>
      </c>
      <c r="F8" s="303"/>
      <c r="G8" s="314"/>
      <c r="H8" s="58"/>
    </row>
    <row r="9" spans="2:8" ht="13.5" customHeight="1">
      <c r="B9" s="56"/>
      <c r="C9" s="52" t="s">
        <v>221</v>
      </c>
      <c r="D9" s="52"/>
      <c r="E9" s="54" t="s">
        <v>253</v>
      </c>
      <c r="F9" s="303"/>
      <c r="G9" s="314"/>
      <c r="H9" s="58"/>
    </row>
    <row r="10" spans="2:8" ht="13.5" customHeight="1">
      <c r="B10" s="56"/>
      <c r="C10" s="52" t="s">
        <v>334</v>
      </c>
      <c r="D10" s="52"/>
      <c r="E10" s="54" t="s">
        <v>253</v>
      </c>
      <c r="F10" s="303"/>
      <c r="G10" s="314"/>
      <c r="H10" s="58"/>
    </row>
    <row r="11" spans="2:8" ht="13.5" customHeight="1">
      <c r="B11" s="56"/>
      <c r="C11" s="52" t="s">
        <v>335</v>
      </c>
      <c r="D11" s="52"/>
      <c r="E11" s="54" t="s">
        <v>253</v>
      </c>
      <c r="F11" s="303"/>
      <c r="G11" s="314"/>
      <c r="H11" s="58"/>
    </row>
    <row r="12" spans="2:8" ht="13.5" customHeight="1">
      <c r="B12" s="56"/>
      <c r="C12" s="52" t="s">
        <v>222</v>
      </c>
      <c r="D12" s="52"/>
      <c r="E12" s="54" t="s">
        <v>253</v>
      </c>
      <c r="F12" s="303"/>
      <c r="G12" s="314"/>
      <c r="H12" s="58"/>
    </row>
    <row r="13" spans="2:8" ht="13.5" customHeight="1">
      <c r="B13" s="56"/>
      <c r="C13" s="52" t="s">
        <v>238</v>
      </c>
      <c r="D13" s="52"/>
      <c r="E13" s="54" t="s">
        <v>365</v>
      </c>
      <c r="F13" s="303"/>
      <c r="G13" s="314"/>
      <c r="H13" s="58"/>
    </row>
    <row r="14" spans="2:8" ht="13.5" customHeight="1">
      <c r="B14" s="56"/>
      <c r="C14" s="52" t="s">
        <v>271</v>
      </c>
      <c r="D14" s="52"/>
      <c r="E14" s="54" t="s">
        <v>253</v>
      </c>
      <c r="F14" s="303"/>
      <c r="G14" s="314"/>
      <c r="H14" s="58"/>
    </row>
    <row r="15" spans="2:8" ht="13.5" customHeight="1">
      <c r="B15" s="56"/>
      <c r="C15" s="52" t="s">
        <v>405</v>
      </c>
      <c r="D15" s="52"/>
      <c r="E15" s="54" t="s">
        <v>251</v>
      </c>
      <c r="F15" s="303"/>
      <c r="G15" s="314"/>
      <c r="H15" s="58"/>
    </row>
    <row r="16" spans="2:8" ht="13.5" customHeight="1">
      <c r="B16" s="56"/>
      <c r="C16" s="193" t="s">
        <v>410</v>
      </c>
      <c r="D16" s="78"/>
      <c r="E16" s="446" t="s">
        <v>252</v>
      </c>
      <c r="F16" s="447"/>
      <c r="G16" s="448"/>
      <c r="H16" s="449"/>
    </row>
    <row r="17" spans="2:8" ht="13.5" customHeight="1">
      <c r="B17" s="56"/>
      <c r="C17" s="209" t="s">
        <v>453</v>
      </c>
      <c r="D17" s="67"/>
      <c r="E17" s="422" t="s">
        <v>442</v>
      </c>
      <c r="F17" s="357"/>
      <c r="G17" s="357"/>
      <c r="H17" s="70"/>
    </row>
    <row r="18" spans="2:8" ht="13.5" customHeight="1">
      <c r="B18" s="56"/>
      <c r="C18" s="78" t="s">
        <v>223</v>
      </c>
      <c r="D18" s="78"/>
      <c r="E18" s="446" t="s">
        <v>252</v>
      </c>
      <c r="F18" s="447"/>
      <c r="G18" s="448"/>
      <c r="H18" s="449"/>
    </row>
    <row r="19" spans="2:8" ht="13.5" customHeight="1">
      <c r="B19" s="56"/>
      <c r="C19" s="79" t="s">
        <v>443</v>
      </c>
      <c r="D19" s="67"/>
      <c r="E19" s="422" t="s">
        <v>442</v>
      </c>
      <c r="F19" s="357"/>
      <c r="G19" s="357"/>
      <c r="H19" s="70"/>
    </row>
    <row r="20" spans="2:8" ht="13.5" customHeight="1">
      <c r="B20" s="257"/>
      <c r="C20" s="205" t="s">
        <v>224</v>
      </c>
      <c r="D20" s="52"/>
      <c r="E20" s="226" t="s">
        <v>252</v>
      </c>
      <c r="F20" s="303"/>
      <c r="G20" s="315"/>
      <c r="H20" s="58"/>
    </row>
    <row r="21" spans="2:8" ht="13.5" customHeight="1">
      <c r="B21" s="257"/>
      <c r="C21" s="205" t="s">
        <v>412</v>
      </c>
      <c r="D21" s="52"/>
      <c r="E21" s="226" t="s">
        <v>252</v>
      </c>
      <c r="F21" s="303"/>
      <c r="G21" s="315"/>
      <c r="H21" s="58"/>
    </row>
    <row r="22" spans="2:8" ht="13.5" customHeight="1">
      <c r="B22" s="257"/>
      <c r="C22" s="205" t="s">
        <v>225</v>
      </c>
      <c r="D22" s="52"/>
      <c r="E22" s="226" t="s">
        <v>253</v>
      </c>
      <c r="F22" s="303"/>
      <c r="G22" s="315"/>
      <c r="H22" s="58"/>
    </row>
    <row r="23" spans="2:8" ht="13.5" customHeight="1">
      <c r="B23" s="257"/>
      <c r="C23" s="205" t="s">
        <v>208</v>
      </c>
      <c r="D23" s="52"/>
      <c r="E23" s="226" t="s">
        <v>253</v>
      </c>
      <c r="F23" s="303"/>
      <c r="G23" s="315"/>
      <c r="H23" s="58"/>
    </row>
    <row r="24" spans="2:8" ht="13.5" customHeight="1">
      <c r="B24" s="257"/>
      <c r="C24" s="205" t="s">
        <v>595</v>
      </c>
      <c r="D24" s="52"/>
      <c r="E24" s="226" t="s">
        <v>253</v>
      </c>
      <c r="F24" s="303"/>
      <c r="G24" s="315"/>
      <c r="H24" s="58"/>
    </row>
    <row r="25" spans="2:8" ht="13.5" customHeight="1">
      <c r="B25" s="257"/>
      <c r="C25" s="205" t="s">
        <v>693</v>
      </c>
      <c r="D25" s="52"/>
      <c r="E25" s="226" t="s">
        <v>253</v>
      </c>
      <c r="F25" s="303"/>
      <c r="G25" s="315"/>
      <c r="H25" s="58"/>
    </row>
    <row r="26" spans="2:8" ht="13.5" customHeight="1">
      <c r="B26" s="257"/>
      <c r="C26" s="205" t="s">
        <v>226</v>
      </c>
      <c r="D26" s="52"/>
      <c r="E26" s="226" t="s">
        <v>253</v>
      </c>
      <c r="F26" s="303"/>
      <c r="G26" s="315"/>
      <c r="H26" s="58"/>
    </row>
    <row r="27" spans="2:8" ht="13.5" customHeight="1">
      <c r="B27" s="257"/>
      <c r="C27" s="205" t="s">
        <v>227</v>
      </c>
      <c r="D27" s="52"/>
      <c r="E27" s="226" t="s">
        <v>253</v>
      </c>
      <c r="F27" s="303"/>
      <c r="G27" s="315"/>
      <c r="H27" s="58"/>
    </row>
    <row r="28" spans="2:8" ht="13.5" customHeight="1">
      <c r="B28" s="257"/>
      <c r="C28" s="205" t="s">
        <v>269</v>
      </c>
      <c r="D28" s="52"/>
      <c r="E28" s="226" t="s">
        <v>253</v>
      </c>
      <c r="F28" s="303"/>
      <c r="G28" s="315"/>
      <c r="H28" s="58"/>
    </row>
    <row r="29" spans="2:8" ht="13.5" customHeight="1">
      <c r="B29" s="257"/>
      <c r="C29" s="205" t="s">
        <v>228</v>
      </c>
      <c r="D29" s="52"/>
      <c r="E29" s="226" t="s">
        <v>365</v>
      </c>
      <c r="F29" s="303"/>
      <c r="G29" s="315"/>
      <c r="H29" s="58"/>
    </row>
    <row r="30" spans="2:8" ht="13.5" customHeight="1">
      <c r="B30" s="257"/>
      <c r="C30" s="205" t="s">
        <v>229</v>
      </c>
      <c r="D30" s="52"/>
      <c r="E30" s="226" t="s">
        <v>365</v>
      </c>
      <c r="F30" s="315"/>
      <c r="G30" s="205"/>
      <c r="H30" s="58"/>
    </row>
    <row r="31" spans="2:8" ht="13.5" customHeight="1">
      <c r="B31" s="257"/>
      <c r="C31" s="205"/>
      <c r="D31" s="205"/>
      <c r="E31" s="226"/>
      <c r="F31" s="231"/>
      <c r="G31" s="205"/>
      <c r="H31" s="58"/>
    </row>
    <row r="32" spans="2:8" ht="13.5" customHeight="1">
      <c r="B32" s="257"/>
      <c r="C32" s="247"/>
      <c r="D32" s="205"/>
      <c r="E32" s="226"/>
      <c r="F32" s="231"/>
      <c r="G32" s="205"/>
      <c r="H32" s="58"/>
    </row>
    <row r="33" spans="2:8" ht="13.5" customHeight="1">
      <c r="B33" s="257"/>
      <c r="C33" s="247"/>
      <c r="D33" s="205"/>
      <c r="E33" s="226"/>
      <c r="F33" s="231"/>
      <c r="G33" s="205"/>
      <c r="H33" s="58"/>
    </row>
    <row r="34" spans="2:8" ht="13.5" customHeight="1" thickBot="1">
      <c r="B34" s="259"/>
      <c r="C34" s="260"/>
      <c r="D34" s="228"/>
      <c r="E34" s="253"/>
      <c r="F34" s="304"/>
      <c r="G34" s="228"/>
      <c r="H34" s="62"/>
    </row>
    <row r="35" spans="2:8" ht="13.5" customHeight="1">
      <c r="B35" s="248"/>
      <c r="C35" s="248"/>
      <c r="D35" s="248"/>
      <c r="E35" s="249"/>
      <c r="F35" s="248"/>
      <c r="G35" s="248"/>
    </row>
    <row r="36" spans="2:8" ht="13.5" customHeight="1">
      <c r="B36" s="248"/>
      <c r="C36" s="248"/>
      <c r="D36" s="248"/>
      <c r="E36" s="249"/>
      <c r="F36" s="248"/>
      <c r="G36" s="248"/>
    </row>
    <row r="37" spans="2:8" ht="13.5" customHeight="1">
      <c r="B37" s="248" t="s">
        <v>100</v>
      </c>
      <c r="C37" s="248" t="s">
        <v>384</v>
      </c>
      <c r="D37" s="248"/>
      <c r="E37" s="249"/>
      <c r="F37" s="249"/>
      <c r="G37" s="249"/>
    </row>
    <row r="38" spans="2:8" ht="13.5" customHeight="1">
      <c r="B38" s="248"/>
      <c r="C38" s="248"/>
      <c r="D38" s="248"/>
      <c r="E38" s="249"/>
      <c r="F38" s="250" t="s">
        <v>340</v>
      </c>
      <c r="G38" s="251"/>
    </row>
    <row r="39" spans="2:8" ht="13.5" customHeight="1" thickBot="1">
      <c r="B39" s="248" t="str">
        <f>点検対象設備一覧表!$D$6</f>
        <v>△△棟</v>
      </c>
      <c r="C39" s="248"/>
      <c r="D39" s="248"/>
      <c r="E39" s="249"/>
      <c r="F39" s="250" t="s">
        <v>341</v>
      </c>
      <c r="G39" s="251"/>
    </row>
    <row r="40" spans="2:8" ht="13.5" customHeight="1">
      <c r="B40" s="600" t="s">
        <v>342</v>
      </c>
      <c r="C40" s="565"/>
      <c r="D40" s="565"/>
      <c r="E40" s="565"/>
      <c r="F40" s="565" t="s">
        <v>441</v>
      </c>
      <c r="G40" s="552"/>
      <c r="H40" s="566" t="s">
        <v>399</v>
      </c>
    </row>
    <row r="41" spans="2:8" ht="13.5" customHeight="1" thickBot="1">
      <c r="B41" s="252" t="s">
        <v>362</v>
      </c>
      <c r="C41" s="253" t="s">
        <v>344</v>
      </c>
      <c r="D41" s="253" t="s">
        <v>205</v>
      </c>
      <c r="E41" s="253" t="s">
        <v>398</v>
      </c>
      <c r="F41" s="253" t="s">
        <v>266</v>
      </c>
      <c r="G41" s="253" t="s">
        <v>267</v>
      </c>
      <c r="H41" s="567"/>
    </row>
    <row r="42" spans="2:8" ht="13.5" customHeight="1">
      <c r="B42" s="244" t="s">
        <v>384</v>
      </c>
      <c r="C42" s="205" t="s">
        <v>236</v>
      </c>
      <c r="D42" s="53"/>
      <c r="E42" s="54" t="s">
        <v>256</v>
      </c>
      <c r="F42" s="420"/>
      <c r="G42" s="359"/>
      <c r="H42" s="55"/>
    </row>
    <row r="43" spans="2:8" ht="13.5" customHeight="1">
      <c r="B43" s="257"/>
      <c r="C43" s="205" t="s">
        <v>237</v>
      </c>
      <c r="D43" s="52"/>
      <c r="E43" s="54" t="s">
        <v>256</v>
      </c>
      <c r="F43" s="303"/>
      <c r="G43" s="314"/>
      <c r="H43" s="58"/>
    </row>
    <row r="44" spans="2:8" ht="13.5" customHeight="1">
      <c r="B44" s="257"/>
      <c r="C44" s="205" t="s">
        <v>221</v>
      </c>
      <c r="D44" s="52"/>
      <c r="E44" s="54" t="s">
        <v>253</v>
      </c>
      <c r="F44" s="303"/>
      <c r="G44" s="314"/>
      <c r="H44" s="58"/>
    </row>
    <row r="45" spans="2:8" ht="13.5" customHeight="1">
      <c r="B45" s="257"/>
      <c r="C45" s="205" t="s">
        <v>334</v>
      </c>
      <c r="D45" s="52"/>
      <c r="E45" s="54" t="s">
        <v>253</v>
      </c>
      <c r="F45" s="303"/>
      <c r="G45" s="314"/>
      <c r="H45" s="58"/>
    </row>
    <row r="46" spans="2:8" ht="13.5" customHeight="1">
      <c r="B46" s="257"/>
      <c r="C46" s="205" t="s">
        <v>335</v>
      </c>
      <c r="D46" s="52"/>
      <c r="E46" s="54" t="s">
        <v>253</v>
      </c>
      <c r="F46" s="303"/>
      <c r="G46" s="314"/>
      <c r="H46" s="58"/>
    </row>
    <row r="47" spans="2:8" ht="13.5" customHeight="1">
      <c r="B47" s="257"/>
      <c r="C47" s="205" t="s">
        <v>222</v>
      </c>
      <c r="D47" s="52"/>
      <c r="E47" s="54" t="s">
        <v>253</v>
      </c>
      <c r="F47" s="303"/>
      <c r="G47" s="314"/>
      <c r="H47" s="58"/>
    </row>
    <row r="48" spans="2:8" ht="13.5" customHeight="1">
      <c r="B48" s="257"/>
      <c r="C48" s="205" t="s">
        <v>238</v>
      </c>
      <c r="D48" s="52"/>
      <c r="E48" s="54" t="s">
        <v>365</v>
      </c>
      <c r="F48" s="303"/>
      <c r="G48" s="314"/>
      <c r="H48" s="58"/>
    </row>
    <row r="49" spans="2:8" ht="13.5" customHeight="1">
      <c r="B49" s="257"/>
      <c r="C49" s="205" t="s">
        <v>271</v>
      </c>
      <c r="D49" s="52"/>
      <c r="E49" s="54" t="s">
        <v>253</v>
      </c>
      <c r="F49" s="303"/>
      <c r="G49" s="314"/>
      <c r="H49" s="58"/>
    </row>
    <row r="50" spans="2:8" ht="13.5" customHeight="1">
      <c r="B50" s="257"/>
      <c r="C50" s="205" t="s">
        <v>405</v>
      </c>
      <c r="D50" s="52"/>
      <c r="E50" s="54" t="s">
        <v>251</v>
      </c>
      <c r="F50" s="303"/>
      <c r="G50" s="314"/>
      <c r="H50" s="58"/>
    </row>
    <row r="51" spans="2:8" ht="13.5" customHeight="1">
      <c r="B51" s="257"/>
      <c r="C51" s="193" t="s">
        <v>410</v>
      </c>
      <c r="D51" s="78"/>
      <c r="E51" s="446" t="s">
        <v>252</v>
      </c>
      <c r="F51" s="447"/>
      <c r="G51" s="448"/>
      <c r="H51" s="449"/>
    </row>
    <row r="52" spans="2:8" ht="13.5" customHeight="1">
      <c r="B52" s="257"/>
      <c r="C52" s="209" t="s">
        <v>453</v>
      </c>
      <c r="D52" s="67"/>
      <c r="E52" s="422" t="s">
        <v>442</v>
      </c>
      <c r="F52" s="357"/>
      <c r="G52" s="357"/>
      <c r="H52" s="70"/>
    </row>
    <row r="53" spans="2:8" ht="13.5" customHeight="1">
      <c r="B53" s="257"/>
      <c r="C53" s="193" t="s">
        <v>223</v>
      </c>
      <c r="D53" s="78"/>
      <c r="E53" s="446" t="s">
        <v>252</v>
      </c>
      <c r="F53" s="447"/>
      <c r="G53" s="448"/>
      <c r="H53" s="449"/>
    </row>
    <row r="54" spans="2:8" ht="13.5" customHeight="1">
      <c r="B54" s="257"/>
      <c r="C54" s="262" t="s">
        <v>443</v>
      </c>
      <c r="D54" s="67"/>
      <c r="E54" s="422" t="s">
        <v>442</v>
      </c>
      <c r="F54" s="357"/>
      <c r="G54" s="357"/>
      <c r="H54" s="70"/>
    </row>
    <row r="55" spans="2:8" ht="13.5" customHeight="1">
      <c r="B55" s="257"/>
      <c r="C55" s="205" t="s">
        <v>224</v>
      </c>
      <c r="D55" s="52"/>
      <c r="E55" s="226" t="s">
        <v>252</v>
      </c>
      <c r="F55" s="303"/>
      <c r="G55" s="315"/>
      <c r="H55" s="58"/>
    </row>
    <row r="56" spans="2:8" ht="13.5" customHeight="1">
      <c r="B56" s="257"/>
      <c r="C56" s="205" t="s">
        <v>412</v>
      </c>
      <c r="D56" s="52"/>
      <c r="E56" s="226" t="s">
        <v>252</v>
      </c>
      <c r="F56" s="303"/>
      <c r="G56" s="315"/>
      <c r="H56" s="58"/>
    </row>
    <row r="57" spans="2:8" ht="13.5" customHeight="1">
      <c r="B57" s="257"/>
      <c r="C57" s="205" t="s">
        <v>225</v>
      </c>
      <c r="D57" s="52"/>
      <c r="E57" s="226" t="s">
        <v>253</v>
      </c>
      <c r="F57" s="303"/>
      <c r="G57" s="315"/>
      <c r="H57" s="58"/>
    </row>
    <row r="58" spans="2:8" ht="13.5" customHeight="1">
      <c r="B58" s="257"/>
      <c r="C58" s="205" t="s">
        <v>208</v>
      </c>
      <c r="D58" s="52"/>
      <c r="E58" s="226" t="s">
        <v>253</v>
      </c>
      <c r="F58" s="303"/>
      <c r="G58" s="315"/>
      <c r="H58" s="58"/>
    </row>
    <row r="59" spans="2:8" ht="13.5" customHeight="1">
      <c r="B59" s="257"/>
      <c r="C59" s="205" t="s">
        <v>595</v>
      </c>
      <c r="D59" s="52"/>
      <c r="E59" s="226" t="s">
        <v>253</v>
      </c>
      <c r="F59" s="303"/>
      <c r="G59" s="315"/>
      <c r="H59" s="58"/>
    </row>
    <row r="60" spans="2:8" ht="13.5" customHeight="1">
      <c r="B60" s="257"/>
      <c r="C60" s="205" t="s">
        <v>693</v>
      </c>
      <c r="D60" s="52"/>
      <c r="E60" s="226" t="s">
        <v>253</v>
      </c>
      <c r="F60" s="303"/>
      <c r="G60" s="315"/>
      <c r="H60" s="58"/>
    </row>
    <row r="61" spans="2:8" ht="13.5" customHeight="1">
      <c r="B61" s="257"/>
      <c r="C61" s="205" t="s">
        <v>226</v>
      </c>
      <c r="D61" s="52"/>
      <c r="E61" s="226" t="s">
        <v>253</v>
      </c>
      <c r="F61" s="303"/>
      <c r="G61" s="315"/>
      <c r="H61" s="58"/>
    </row>
    <row r="62" spans="2:8" ht="13.5" customHeight="1">
      <c r="B62" s="257"/>
      <c r="C62" s="205" t="s">
        <v>227</v>
      </c>
      <c r="D62" s="52"/>
      <c r="E62" s="226" t="s">
        <v>253</v>
      </c>
      <c r="F62" s="303"/>
      <c r="G62" s="315"/>
      <c r="H62" s="58"/>
    </row>
    <row r="63" spans="2:8" ht="13.5" customHeight="1">
      <c r="B63" s="257"/>
      <c r="C63" s="205" t="s">
        <v>269</v>
      </c>
      <c r="D63" s="52"/>
      <c r="E63" s="226" t="s">
        <v>253</v>
      </c>
      <c r="F63" s="303"/>
      <c r="G63" s="315"/>
      <c r="H63" s="58"/>
    </row>
    <row r="64" spans="2:8" ht="13.5" customHeight="1">
      <c r="B64" s="257"/>
      <c r="C64" s="205" t="s">
        <v>228</v>
      </c>
      <c r="D64" s="52"/>
      <c r="E64" s="226" t="s">
        <v>365</v>
      </c>
      <c r="F64" s="303"/>
      <c r="G64" s="315"/>
      <c r="H64" s="58"/>
    </row>
    <row r="65" spans="2:8" ht="13.5" customHeight="1">
      <c r="B65" s="257"/>
      <c r="C65" s="205" t="s">
        <v>229</v>
      </c>
      <c r="D65" s="52"/>
      <c r="E65" s="226" t="s">
        <v>365</v>
      </c>
      <c r="F65" s="315"/>
      <c r="G65" s="205"/>
      <c r="H65" s="58"/>
    </row>
    <row r="66" spans="2:8" ht="13.5" customHeight="1">
      <c r="B66" s="257"/>
      <c r="C66" s="205"/>
      <c r="D66" s="205"/>
      <c r="E66" s="226"/>
      <c r="F66" s="231"/>
      <c r="G66" s="205"/>
      <c r="H66" s="58"/>
    </row>
    <row r="67" spans="2:8" ht="13.5" customHeight="1">
      <c r="B67" s="257"/>
      <c r="C67" s="247"/>
      <c r="D67" s="205"/>
      <c r="E67" s="226"/>
      <c r="F67" s="231"/>
      <c r="G67" s="205"/>
      <c r="H67" s="58"/>
    </row>
    <row r="68" spans="2:8" ht="13.5" customHeight="1">
      <c r="B68" s="257"/>
      <c r="C68" s="247"/>
      <c r="D68" s="205"/>
      <c r="E68" s="226"/>
      <c r="F68" s="231"/>
      <c r="G68" s="205"/>
      <c r="H68" s="58"/>
    </row>
    <row r="69" spans="2:8" ht="13.5" customHeight="1" thickBot="1">
      <c r="B69" s="259"/>
      <c r="C69" s="260"/>
      <c r="D69" s="228"/>
      <c r="E69" s="253"/>
      <c r="F69" s="304"/>
      <c r="G69" s="228"/>
      <c r="H69" s="62"/>
    </row>
    <row r="70" spans="2:8" ht="13.5" customHeight="1">
      <c r="B70" s="248"/>
      <c r="C70" s="248"/>
      <c r="D70" s="248"/>
      <c r="E70" s="249"/>
      <c r="F70" s="248"/>
      <c r="G70" s="248"/>
    </row>
    <row r="71" spans="2:8" ht="13.5" customHeight="1">
      <c r="B71" s="248"/>
      <c r="C71" s="248"/>
      <c r="D71" s="248"/>
      <c r="E71" s="249"/>
      <c r="F71" s="248"/>
      <c r="G71" s="248"/>
    </row>
    <row r="72" spans="2:8" ht="13.5" customHeight="1">
      <c r="B72" s="248" t="s">
        <v>100</v>
      </c>
      <c r="C72" s="248" t="s">
        <v>384</v>
      </c>
      <c r="D72" s="248"/>
      <c r="E72" s="249"/>
      <c r="F72" s="249"/>
      <c r="G72" s="249"/>
    </row>
    <row r="73" spans="2:8" ht="13.5" customHeight="1">
      <c r="B73" s="248"/>
      <c r="C73" s="248"/>
      <c r="D73" s="248"/>
      <c r="E73" s="249"/>
      <c r="F73" s="250" t="s">
        <v>340</v>
      </c>
      <c r="G73" s="251"/>
    </row>
    <row r="74" spans="2:8" ht="13.5" customHeight="1" thickBot="1">
      <c r="B74" s="248" t="str">
        <f>点検対象設備一覧表!$E$6</f>
        <v>□□棟</v>
      </c>
      <c r="C74" s="248"/>
      <c r="D74" s="248"/>
      <c r="E74" s="249"/>
      <c r="F74" s="250" t="s">
        <v>341</v>
      </c>
      <c r="G74" s="251"/>
    </row>
    <row r="75" spans="2:8" ht="13.5" customHeight="1">
      <c r="B75" s="600" t="s">
        <v>342</v>
      </c>
      <c r="C75" s="565"/>
      <c r="D75" s="565"/>
      <c r="E75" s="565"/>
      <c r="F75" s="565" t="s">
        <v>441</v>
      </c>
      <c r="G75" s="552"/>
      <c r="H75" s="566" t="s">
        <v>399</v>
      </c>
    </row>
    <row r="76" spans="2:8" ht="13.5" customHeight="1" thickBot="1">
      <c r="B76" s="252" t="s">
        <v>362</v>
      </c>
      <c r="C76" s="253" t="s">
        <v>344</v>
      </c>
      <c r="D76" s="253" t="s">
        <v>205</v>
      </c>
      <c r="E76" s="253" t="s">
        <v>398</v>
      </c>
      <c r="F76" s="253" t="s">
        <v>266</v>
      </c>
      <c r="G76" s="253" t="s">
        <v>267</v>
      </c>
      <c r="H76" s="567"/>
    </row>
    <row r="77" spans="2:8" ht="13.5" customHeight="1">
      <c r="B77" s="244" t="s">
        <v>384</v>
      </c>
      <c r="C77" s="205" t="s">
        <v>236</v>
      </c>
      <c r="D77" s="53"/>
      <c r="E77" s="54" t="s">
        <v>256</v>
      </c>
      <c r="F77" s="420"/>
      <c r="G77" s="359"/>
      <c r="H77" s="55"/>
    </row>
    <row r="78" spans="2:8" ht="13.5" customHeight="1">
      <c r="B78" s="257"/>
      <c r="C78" s="205" t="s">
        <v>237</v>
      </c>
      <c r="D78" s="52"/>
      <c r="E78" s="54" t="s">
        <v>256</v>
      </c>
      <c r="F78" s="303"/>
      <c r="G78" s="314"/>
      <c r="H78" s="58"/>
    </row>
    <row r="79" spans="2:8" ht="13.5" customHeight="1">
      <c r="B79" s="257"/>
      <c r="C79" s="205" t="s">
        <v>221</v>
      </c>
      <c r="D79" s="52"/>
      <c r="E79" s="54" t="s">
        <v>253</v>
      </c>
      <c r="F79" s="303"/>
      <c r="G79" s="314"/>
      <c r="H79" s="58"/>
    </row>
    <row r="80" spans="2:8" ht="13.5" customHeight="1">
      <c r="B80" s="257"/>
      <c r="C80" s="205" t="s">
        <v>334</v>
      </c>
      <c r="D80" s="52"/>
      <c r="E80" s="54" t="s">
        <v>253</v>
      </c>
      <c r="F80" s="303"/>
      <c r="G80" s="314"/>
      <c r="H80" s="58"/>
    </row>
    <row r="81" spans="2:8" ht="13.5" customHeight="1">
      <c r="B81" s="257"/>
      <c r="C81" s="205" t="s">
        <v>335</v>
      </c>
      <c r="D81" s="52"/>
      <c r="E81" s="54" t="s">
        <v>253</v>
      </c>
      <c r="F81" s="303"/>
      <c r="G81" s="314"/>
      <c r="H81" s="58"/>
    </row>
    <row r="82" spans="2:8" ht="13.5" customHeight="1">
      <c r="B82" s="257"/>
      <c r="C82" s="205" t="s">
        <v>222</v>
      </c>
      <c r="D82" s="52"/>
      <c r="E82" s="54" t="s">
        <v>253</v>
      </c>
      <c r="F82" s="303"/>
      <c r="G82" s="314"/>
      <c r="H82" s="58"/>
    </row>
    <row r="83" spans="2:8" ht="13.5" customHeight="1">
      <c r="B83" s="257"/>
      <c r="C83" s="205" t="s">
        <v>238</v>
      </c>
      <c r="D83" s="52"/>
      <c r="E83" s="54" t="s">
        <v>365</v>
      </c>
      <c r="F83" s="303"/>
      <c r="G83" s="314"/>
      <c r="H83" s="58"/>
    </row>
    <row r="84" spans="2:8" ht="13.5" customHeight="1">
      <c r="B84" s="257"/>
      <c r="C84" s="205" t="s">
        <v>271</v>
      </c>
      <c r="D84" s="52"/>
      <c r="E84" s="54" t="s">
        <v>253</v>
      </c>
      <c r="F84" s="303"/>
      <c r="G84" s="314"/>
      <c r="H84" s="58"/>
    </row>
    <row r="85" spans="2:8" ht="13.5" customHeight="1">
      <c r="B85" s="257"/>
      <c r="C85" s="205" t="s">
        <v>405</v>
      </c>
      <c r="D85" s="52"/>
      <c r="E85" s="54" t="s">
        <v>251</v>
      </c>
      <c r="F85" s="303"/>
      <c r="G85" s="314"/>
      <c r="H85" s="58"/>
    </row>
    <row r="86" spans="2:8" ht="13.5" customHeight="1">
      <c r="B86" s="257"/>
      <c r="C86" s="193" t="s">
        <v>410</v>
      </c>
      <c r="D86" s="78"/>
      <c r="E86" s="446" t="s">
        <v>252</v>
      </c>
      <c r="F86" s="447"/>
      <c r="G86" s="448"/>
      <c r="H86" s="449"/>
    </row>
    <row r="87" spans="2:8" ht="13.5" customHeight="1">
      <c r="B87" s="257"/>
      <c r="C87" s="209" t="s">
        <v>453</v>
      </c>
      <c r="D87" s="67"/>
      <c r="E87" s="422" t="s">
        <v>442</v>
      </c>
      <c r="F87" s="357"/>
      <c r="G87" s="357"/>
      <c r="H87" s="70"/>
    </row>
    <row r="88" spans="2:8" ht="13.5" customHeight="1">
      <c r="B88" s="257"/>
      <c r="C88" s="193" t="s">
        <v>223</v>
      </c>
      <c r="D88" s="78"/>
      <c r="E88" s="446" t="s">
        <v>252</v>
      </c>
      <c r="F88" s="447"/>
      <c r="G88" s="448"/>
      <c r="H88" s="449"/>
    </row>
    <row r="89" spans="2:8" ht="13.5" customHeight="1">
      <c r="B89" s="257"/>
      <c r="C89" s="262" t="s">
        <v>443</v>
      </c>
      <c r="D89" s="67"/>
      <c r="E89" s="422" t="s">
        <v>442</v>
      </c>
      <c r="F89" s="357"/>
      <c r="G89" s="357"/>
      <c r="H89" s="70"/>
    </row>
    <row r="90" spans="2:8" ht="13.5" customHeight="1">
      <c r="B90" s="257"/>
      <c r="C90" s="205" t="s">
        <v>224</v>
      </c>
      <c r="D90" s="52"/>
      <c r="E90" s="226" t="s">
        <v>252</v>
      </c>
      <c r="F90" s="303"/>
      <c r="G90" s="315"/>
      <c r="H90" s="58"/>
    </row>
    <row r="91" spans="2:8" ht="13.5" customHeight="1">
      <c r="B91" s="257"/>
      <c r="C91" s="205" t="s">
        <v>412</v>
      </c>
      <c r="D91" s="52"/>
      <c r="E91" s="226" t="s">
        <v>252</v>
      </c>
      <c r="F91" s="303"/>
      <c r="G91" s="315"/>
      <c r="H91" s="58"/>
    </row>
    <row r="92" spans="2:8" ht="13.5" customHeight="1">
      <c r="B92" s="257"/>
      <c r="C92" s="205" t="s">
        <v>225</v>
      </c>
      <c r="D92" s="52"/>
      <c r="E92" s="226" t="s">
        <v>253</v>
      </c>
      <c r="F92" s="303"/>
      <c r="G92" s="315"/>
      <c r="H92" s="58"/>
    </row>
    <row r="93" spans="2:8" ht="13.5" customHeight="1">
      <c r="B93" s="257"/>
      <c r="C93" s="205" t="s">
        <v>208</v>
      </c>
      <c r="D93" s="52"/>
      <c r="E93" s="226" t="s">
        <v>253</v>
      </c>
      <c r="F93" s="303"/>
      <c r="G93" s="315"/>
      <c r="H93" s="58"/>
    </row>
    <row r="94" spans="2:8" ht="13.5" customHeight="1">
      <c r="B94" s="257"/>
      <c r="C94" s="205" t="s">
        <v>595</v>
      </c>
      <c r="D94" s="52"/>
      <c r="E94" s="226" t="s">
        <v>253</v>
      </c>
      <c r="F94" s="303"/>
      <c r="G94" s="315"/>
      <c r="H94" s="58"/>
    </row>
    <row r="95" spans="2:8" ht="13.5" customHeight="1">
      <c r="B95" s="257"/>
      <c r="C95" s="205" t="s">
        <v>693</v>
      </c>
      <c r="D95" s="52"/>
      <c r="E95" s="226" t="s">
        <v>253</v>
      </c>
      <c r="F95" s="303"/>
      <c r="G95" s="315"/>
      <c r="H95" s="58"/>
    </row>
    <row r="96" spans="2:8" ht="13.5" customHeight="1">
      <c r="B96" s="257"/>
      <c r="C96" s="205" t="s">
        <v>226</v>
      </c>
      <c r="D96" s="52"/>
      <c r="E96" s="226" t="s">
        <v>253</v>
      </c>
      <c r="F96" s="303"/>
      <c r="G96" s="315"/>
      <c r="H96" s="58"/>
    </row>
    <row r="97" spans="2:8" ht="13.5" customHeight="1">
      <c r="B97" s="257"/>
      <c r="C97" s="205" t="s">
        <v>227</v>
      </c>
      <c r="D97" s="52"/>
      <c r="E97" s="226" t="s">
        <v>253</v>
      </c>
      <c r="F97" s="303"/>
      <c r="G97" s="315"/>
      <c r="H97" s="58"/>
    </row>
    <row r="98" spans="2:8" ht="13.5" customHeight="1">
      <c r="B98" s="257"/>
      <c r="C98" s="205" t="s">
        <v>269</v>
      </c>
      <c r="D98" s="52"/>
      <c r="E98" s="226" t="s">
        <v>253</v>
      </c>
      <c r="F98" s="303"/>
      <c r="G98" s="315"/>
      <c r="H98" s="58"/>
    </row>
    <row r="99" spans="2:8" ht="13.5" customHeight="1">
      <c r="B99" s="257"/>
      <c r="C99" s="205" t="s">
        <v>228</v>
      </c>
      <c r="D99" s="52"/>
      <c r="E99" s="226" t="s">
        <v>365</v>
      </c>
      <c r="F99" s="303"/>
      <c r="G99" s="315"/>
      <c r="H99" s="58"/>
    </row>
    <row r="100" spans="2:8" ht="13.5" customHeight="1">
      <c r="B100" s="257"/>
      <c r="C100" s="205" t="s">
        <v>229</v>
      </c>
      <c r="D100" s="52"/>
      <c r="E100" s="226" t="s">
        <v>365</v>
      </c>
      <c r="F100" s="315"/>
      <c r="G100" s="205"/>
      <c r="H100" s="58"/>
    </row>
    <row r="101" spans="2:8" ht="13.5" customHeight="1">
      <c r="B101" s="257"/>
      <c r="C101" s="205"/>
      <c r="D101" s="205"/>
      <c r="E101" s="226"/>
      <c r="F101" s="231"/>
      <c r="G101" s="205"/>
      <c r="H101" s="58"/>
    </row>
    <row r="102" spans="2:8" ht="13.5" customHeight="1">
      <c r="B102" s="257"/>
      <c r="C102" s="247"/>
      <c r="D102" s="205"/>
      <c r="E102" s="226"/>
      <c r="F102" s="231"/>
      <c r="G102" s="205"/>
      <c r="H102" s="58"/>
    </row>
    <row r="103" spans="2:8" ht="13.5" customHeight="1">
      <c r="B103" s="257"/>
      <c r="C103" s="247"/>
      <c r="D103" s="205"/>
      <c r="E103" s="226"/>
      <c r="F103" s="231"/>
      <c r="G103" s="205"/>
      <c r="H103" s="58"/>
    </row>
    <row r="104" spans="2:8" ht="13.5" customHeight="1" thickBot="1">
      <c r="B104" s="259"/>
      <c r="C104" s="260"/>
      <c r="D104" s="228"/>
      <c r="E104" s="253"/>
      <c r="F104" s="304"/>
      <c r="G104" s="228"/>
      <c r="H104" s="62"/>
    </row>
    <row r="105" spans="2:8" ht="13.5" customHeight="1">
      <c r="B105" s="248"/>
      <c r="C105" s="248"/>
      <c r="D105" s="248"/>
      <c r="E105" s="249"/>
      <c r="F105" s="248"/>
      <c r="G105" s="248"/>
    </row>
    <row r="106" spans="2:8" ht="13.5" customHeight="1">
      <c r="B106" s="248"/>
      <c r="C106" s="248"/>
      <c r="D106" s="248"/>
      <c r="E106" s="249"/>
      <c r="F106" s="248"/>
      <c r="G106" s="248"/>
    </row>
    <row r="107" spans="2:8" ht="13.5" customHeight="1">
      <c r="B107" s="248" t="s">
        <v>100</v>
      </c>
      <c r="C107" s="248" t="s">
        <v>384</v>
      </c>
      <c r="D107" s="248"/>
      <c r="E107" s="249"/>
      <c r="F107" s="249"/>
      <c r="G107" s="249"/>
    </row>
    <row r="108" spans="2:8" ht="13.5" customHeight="1">
      <c r="B108" s="248"/>
      <c r="C108" s="248"/>
      <c r="D108" s="248"/>
      <c r="E108" s="249"/>
      <c r="F108" s="250" t="s">
        <v>340</v>
      </c>
      <c r="G108" s="251"/>
    </row>
    <row r="109" spans="2:8" ht="13.5" customHeight="1" thickBot="1">
      <c r="B109" s="248" t="str">
        <f>点検対象設備一覧表!$F$6</f>
        <v>××棟</v>
      </c>
      <c r="C109" s="248"/>
      <c r="D109" s="248"/>
      <c r="E109" s="249"/>
      <c r="F109" s="250" t="s">
        <v>341</v>
      </c>
      <c r="G109" s="251"/>
    </row>
    <row r="110" spans="2:8" ht="13.5" customHeight="1">
      <c r="B110" s="600" t="s">
        <v>342</v>
      </c>
      <c r="C110" s="565"/>
      <c r="D110" s="565"/>
      <c r="E110" s="565"/>
      <c r="F110" s="565" t="s">
        <v>441</v>
      </c>
      <c r="G110" s="552"/>
      <c r="H110" s="566" t="s">
        <v>399</v>
      </c>
    </row>
    <row r="111" spans="2:8" ht="13.5" customHeight="1" thickBot="1">
      <c r="B111" s="252" t="s">
        <v>362</v>
      </c>
      <c r="C111" s="253" t="s">
        <v>344</v>
      </c>
      <c r="D111" s="253" t="s">
        <v>205</v>
      </c>
      <c r="E111" s="253" t="s">
        <v>398</v>
      </c>
      <c r="F111" s="253" t="s">
        <v>266</v>
      </c>
      <c r="G111" s="253" t="s">
        <v>267</v>
      </c>
      <c r="H111" s="567"/>
    </row>
    <row r="112" spans="2:8" ht="13.5" customHeight="1">
      <c r="B112" s="244" t="s">
        <v>384</v>
      </c>
      <c r="C112" s="205" t="s">
        <v>236</v>
      </c>
      <c r="D112" s="53"/>
      <c r="E112" s="54" t="s">
        <v>256</v>
      </c>
      <c r="F112" s="420"/>
      <c r="G112" s="359"/>
      <c r="H112" s="55"/>
    </row>
    <row r="113" spans="2:8" ht="13.5" customHeight="1">
      <c r="B113" s="257"/>
      <c r="C113" s="205" t="s">
        <v>237</v>
      </c>
      <c r="D113" s="52"/>
      <c r="E113" s="54" t="s">
        <v>256</v>
      </c>
      <c r="F113" s="303"/>
      <c r="G113" s="314"/>
      <c r="H113" s="58"/>
    </row>
    <row r="114" spans="2:8" ht="13.5" customHeight="1">
      <c r="B114" s="257"/>
      <c r="C114" s="205" t="s">
        <v>221</v>
      </c>
      <c r="D114" s="52"/>
      <c r="E114" s="54" t="s">
        <v>253</v>
      </c>
      <c r="F114" s="303"/>
      <c r="G114" s="314"/>
      <c r="H114" s="58"/>
    </row>
    <row r="115" spans="2:8" ht="13.5" customHeight="1">
      <c r="B115" s="257"/>
      <c r="C115" s="205" t="s">
        <v>334</v>
      </c>
      <c r="D115" s="52"/>
      <c r="E115" s="54" t="s">
        <v>253</v>
      </c>
      <c r="F115" s="303"/>
      <c r="G115" s="314"/>
      <c r="H115" s="58"/>
    </row>
    <row r="116" spans="2:8" ht="13.5" customHeight="1">
      <c r="B116" s="257"/>
      <c r="C116" s="205" t="s">
        <v>335</v>
      </c>
      <c r="D116" s="52"/>
      <c r="E116" s="54" t="s">
        <v>253</v>
      </c>
      <c r="F116" s="303"/>
      <c r="G116" s="314"/>
      <c r="H116" s="58"/>
    </row>
    <row r="117" spans="2:8" ht="13.5" customHeight="1">
      <c r="B117" s="257"/>
      <c r="C117" s="205" t="s">
        <v>222</v>
      </c>
      <c r="D117" s="52"/>
      <c r="E117" s="54" t="s">
        <v>253</v>
      </c>
      <c r="F117" s="303"/>
      <c r="G117" s="314"/>
      <c r="H117" s="58"/>
    </row>
    <row r="118" spans="2:8" ht="13.5" customHeight="1">
      <c r="B118" s="257"/>
      <c r="C118" s="205" t="s">
        <v>238</v>
      </c>
      <c r="D118" s="52"/>
      <c r="E118" s="54" t="s">
        <v>365</v>
      </c>
      <c r="F118" s="303"/>
      <c r="G118" s="314"/>
      <c r="H118" s="58"/>
    </row>
    <row r="119" spans="2:8" ht="13.5" customHeight="1">
      <c r="B119" s="257"/>
      <c r="C119" s="205" t="s">
        <v>271</v>
      </c>
      <c r="D119" s="52"/>
      <c r="E119" s="54" t="s">
        <v>253</v>
      </c>
      <c r="F119" s="303"/>
      <c r="G119" s="314"/>
      <c r="H119" s="58"/>
    </row>
    <row r="120" spans="2:8" ht="13.5" customHeight="1">
      <c r="B120" s="257"/>
      <c r="C120" s="205" t="s">
        <v>405</v>
      </c>
      <c r="D120" s="52"/>
      <c r="E120" s="54" t="s">
        <v>251</v>
      </c>
      <c r="F120" s="303"/>
      <c r="G120" s="314"/>
      <c r="H120" s="58"/>
    </row>
    <row r="121" spans="2:8" ht="13.5" customHeight="1">
      <c r="B121" s="257"/>
      <c r="C121" s="193" t="s">
        <v>410</v>
      </c>
      <c r="D121" s="78"/>
      <c r="E121" s="446" t="s">
        <v>252</v>
      </c>
      <c r="F121" s="447"/>
      <c r="G121" s="448"/>
      <c r="H121" s="449"/>
    </row>
    <row r="122" spans="2:8" ht="13.5" customHeight="1">
      <c r="B122" s="257"/>
      <c r="C122" s="209" t="s">
        <v>453</v>
      </c>
      <c r="D122" s="67"/>
      <c r="E122" s="422" t="s">
        <v>442</v>
      </c>
      <c r="F122" s="357"/>
      <c r="G122" s="357"/>
      <c r="H122" s="70"/>
    </row>
    <row r="123" spans="2:8" ht="13.5" customHeight="1">
      <c r="B123" s="257"/>
      <c r="C123" s="193" t="s">
        <v>223</v>
      </c>
      <c r="D123" s="78"/>
      <c r="E123" s="446" t="s">
        <v>252</v>
      </c>
      <c r="F123" s="447"/>
      <c r="G123" s="448"/>
      <c r="H123" s="449"/>
    </row>
    <row r="124" spans="2:8" ht="13.5" customHeight="1">
      <c r="B124" s="257"/>
      <c r="C124" s="262" t="s">
        <v>443</v>
      </c>
      <c r="D124" s="67"/>
      <c r="E124" s="422" t="s">
        <v>442</v>
      </c>
      <c r="F124" s="357"/>
      <c r="G124" s="357"/>
      <c r="H124" s="70"/>
    </row>
    <row r="125" spans="2:8" ht="13.5" customHeight="1">
      <c r="B125" s="257"/>
      <c r="C125" s="205" t="s">
        <v>224</v>
      </c>
      <c r="D125" s="52"/>
      <c r="E125" s="226" t="s">
        <v>252</v>
      </c>
      <c r="F125" s="303"/>
      <c r="G125" s="315"/>
      <c r="H125" s="58"/>
    </row>
    <row r="126" spans="2:8" ht="13.5" customHeight="1">
      <c r="B126" s="257"/>
      <c r="C126" s="205" t="s">
        <v>412</v>
      </c>
      <c r="D126" s="52"/>
      <c r="E126" s="226" t="s">
        <v>252</v>
      </c>
      <c r="F126" s="303"/>
      <c r="G126" s="315"/>
      <c r="H126" s="58"/>
    </row>
    <row r="127" spans="2:8" ht="13.5" customHeight="1">
      <c r="B127" s="257"/>
      <c r="C127" s="205" t="s">
        <v>225</v>
      </c>
      <c r="D127" s="52"/>
      <c r="E127" s="226" t="s">
        <v>253</v>
      </c>
      <c r="F127" s="303"/>
      <c r="G127" s="315"/>
      <c r="H127" s="58"/>
    </row>
    <row r="128" spans="2:8" ht="13.5" customHeight="1">
      <c r="B128" s="257"/>
      <c r="C128" s="205" t="s">
        <v>208</v>
      </c>
      <c r="D128" s="52"/>
      <c r="E128" s="226" t="s">
        <v>253</v>
      </c>
      <c r="F128" s="303"/>
      <c r="G128" s="315"/>
      <c r="H128" s="58"/>
    </row>
    <row r="129" spans="2:8" ht="13.5" customHeight="1">
      <c r="B129" s="257"/>
      <c r="C129" s="205" t="s">
        <v>595</v>
      </c>
      <c r="D129" s="52"/>
      <c r="E129" s="226" t="s">
        <v>253</v>
      </c>
      <c r="F129" s="303"/>
      <c r="G129" s="315"/>
      <c r="H129" s="58"/>
    </row>
    <row r="130" spans="2:8" ht="13.5" customHeight="1">
      <c r="B130" s="257"/>
      <c r="C130" s="205" t="s">
        <v>693</v>
      </c>
      <c r="D130" s="52"/>
      <c r="E130" s="226" t="s">
        <v>253</v>
      </c>
      <c r="F130" s="303"/>
      <c r="G130" s="315"/>
      <c r="H130" s="58"/>
    </row>
    <row r="131" spans="2:8" ht="13.5" customHeight="1">
      <c r="B131" s="257"/>
      <c r="C131" s="205" t="s">
        <v>226</v>
      </c>
      <c r="D131" s="52"/>
      <c r="E131" s="226" t="s">
        <v>253</v>
      </c>
      <c r="F131" s="303"/>
      <c r="G131" s="315"/>
      <c r="H131" s="58"/>
    </row>
    <row r="132" spans="2:8" ht="13.5" customHeight="1">
      <c r="B132" s="257"/>
      <c r="C132" s="205" t="s">
        <v>227</v>
      </c>
      <c r="D132" s="52"/>
      <c r="E132" s="226" t="s">
        <v>253</v>
      </c>
      <c r="F132" s="303"/>
      <c r="G132" s="315"/>
      <c r="H132" s="58"/>
    </row>
    <row r="133" spans="2:8" ht="13.5" customHeight="1">
      <c r="B133" s="257"/>
      <c r="C133" s="205" t="s">
        <v>269</v>
      </c>
      <c r="D133" s="52"/>
      <c r="E133" s="226" t="s">
        <v>253</v>
      </c>
      <c r="F133" s="303"/>
      <c r="G133" s="315"/>
      <c r="H133" s="58"/>
    </row>
    <row r="134" spans="2:8" ht="13.5" customHeight="1">
      <c r="B134" s="257"/>
      <c r="C134" s="205" t="s">
        <v>228</v>
      </c>
      <c r="D134" s="52"/>
      <c r="E134" s="226" t="s">
        <v>365</v>
      </c>
      <c r="F134" s="303"/>
      <c r="G134" s="315"/>
      <c r="H134" s="58"/>
    </row>
    <row r="135" spans="2:8" ht="13.5" customHeight="1">
      <c r="B135" s="257"/>
      <c r="C135" s="205" t="s">
        <v>229</v>
      </c>
      <c r="D135" s="52"/>
      <c r="E135" s="226" t="s">
        <v>365</v>
      </c>
      <c r="F135" s="315"/>
      <c r="G135" s="205"/>
      <c r="H135" s="58"/>
    </row>
    <row r="136" spans="2:8" ht="13.5" customHeight="1">
      <c r="B136" s="257"/>
      <c r="C136" s="205"/>
      <c r="D136" s="205"/>
      <c r="E136" s="226"/>
      <c r="F136" s="231"/>
      <c r="G136" s="205"/>
      <c r="H136" s="58"/>
    </row>
    <row r="137" spans="2:8" ht="13.5" customHeight="1">
      <c r="B137" s="257"/>
      <c r="C137" s="247"/>
      <c r="D137" s="205"/>
      <c r="E137" s="226"/>
      <c r="F137" s="231"/>
      <c r="G137" s="205"/>
      <c r="H137" s="58"/>
    </row>
    <row r="138" spans="2:8" ht="13.5" customHeight="1">
      <c r="B138" s="257"/>
      <c r="C138" s="247"/>
      <c r="D138" s="205"/>
      <c r="E138" s="226"/>
      <c r="F138" s="231"/>
      <c r="G138" s="205"/>
      <c r="H138" s="58"/>
    </row>
    <row r="139" spans="2:8" ht="13.5" customHeight="1" thickBot="1">
      <c r="B139" s="259"/>
      <c r="C139" s="260"/>
      <c r="D139" s="228"/>
      <c r="E139" s="253"/>
      <c r="F139" s="304"/>
      <c r="G139" s="228"/>
      <c r="H139" s="62"/>
    </row>
    <row r="140" spans="2:8" ht="13.5" customHeight="1">
      <c r="B140" s="248"/>
      <c r="C140" s="248"/>
      <c r="D140" s="248"/>
      <c r="E140" s="249"/>
      <c r="F140" s="248"/>
      <c r="G140" s="248"/>
    </row>
    <row r="141" spans="2:8" ht="13.5" customHeight="1">
      <c r="B141" s="248"/>
      <c r="C141" s="248"/>
      <c r="D141" s="248"/>
      <c r="E141" s="249"/>
      <c r="F141" s="248"/>
      <c r="G141" s="248"/>
    </row>
    <row r="142" spans="2:8" ht="13.5" customHeight="1">
      <c r="B142" s="248" t="s">
        <v>100</v>
      </c>
      <c r="C142" s="248" t="s">
        <v>384</v>
      </c>
      <c r="D142" s="248"/>
      <c r="E142" s="249"/>
      <c r="F142" s="249"/>
      <c r="G142" s="249"/>
    </row>
    <row r="143" spans="2:8" ht="13.5" customHeight="1">
      <c r="B143" s="248"/>
      <c r="C143" s="248"/>
      <c r="D143" s="248"/>
      <c r="E143" s="249"/>
      <c r="F143" s="250" t="s">
        <v>340</v>
      </c>
      <c r="G143" s="251"/>
    </row>
    <row r="144" spans="2:8" ht="13.5" customHeight="1" thickBot="1">
      <c r="B144" s="248" t="str">
        <f>点検対象設備一覧表!$G$6</f>
        <v>――棟</v>
      </c>
      <c r="C144" s="248"/>
      <c r="D144" s="248"/>
      <c r="E144" s="249"/>
      <c r="F144" s="250" t="s">
        <v>341</v>
      </c>
      <c r="G144" s="251"/>
    </row>
    <row r="145" spans="2:8" ht="13.5" customHeight="1">
      <c r="B145" s="600" t="s">
        <v>342</v>
      </c>
      <c r="C145" s="565"/>
      <c r="D145" s="565"/>
      <c r="E145" s="565"/>
      <c r="F145" s="565" t="s">
        <v>441</v>
      </c>
      <c r="G145" s="552"/>
      <c r="H145" s="566" t="s">
        <v>399</v>
      </c>
    </row>
    <row r="146" spans="2:8" ht="13.5" customHeight="1" thickBot="1">
      <c r="B146" s="252" t="s">
        <v>362</v>
      </c>
      <c r="C146" s="253" t="s">
        <v>344</v>
      </c>
      <c r="D146" s="253" t="s">
        <v>205</v>
      </c>
      <c r="E146" s="253" t="s">
        <v>398</v>
      </c>
      <c r="F146" s="253" t="s">
        <v>266</v>
      </c>
      <c r="G146" s="253" t="s">
        <v>267</v>
      </c>
      <c r="H146" s="567"/>
    </row>
    <row r="147" spans="2:8" ht="13.5" customHeight="1">
      <c r="B147" s="244" t="s">
        <v>384</v>
      </c>
      <c r="C147" s="205" t="s">
        <v>236</v>
      </c>
      <c r="D147" s="53"/>
      <c r="E147" s="54" t="s">
        <v>256</v>
      </c>
      <c r="F147" s="420"/>
      <c r="G147" s="359"/>
      <c r="H147" s="55"/>
    </row>
    <row r="148" spans="2:8" ht="13.5" customHeight="1">
      <c r="B148" s="257"/>
      <c r="C148" s="205" t="s">
        <v>237</v>
      </c>
      <c r="D148" s="52"/>
      <c r="E148" s="54" t="s">
        <v>256</v>
      </c>
      <c r="F148" s="303"/>
      <c r="G148" s="314"/>
      <c r="H148" s="58"/>
    </row>
    <row r="149" spans="2:8" ht="13.5" customHeight="1">
      <c r="B149" s="257"/>
      <c r="C149" s="205" t="s">
        <v>221</v>
      </c>
      <c r="D149" s="52"/>
      <c r="E149" s="54" t="s">
        <v>253</v>
      </c>
      <c r="F149" s="303"/>
      <c r="G149" s="314"/>
      <c r="H149" s="58"/>
    </row>
    <row r="150" spans="2:8" ht="13.5" customHeight="1">
      <c r="B150" s="257"/>
      <c r="C150" s="205" t="s">
        <v>334</v>
      </c>
      <c r="D150" s="52"/>
      <c r="E150" s="54" t="s">
        <v>253</v>
      </c>
      <c r="F150" s="303"/>
      <c r="G150" s="314"/>
      <c r="H150" s="58"/>
    </row>
    <row r="151" spans="2:8" ht="13.5" customHeight="1">
      <c r="B151" s="257"/>
      <c r="C151" s="205" t="s">
        <v>335</v>
      </c>
      <c r="D151" s="52"/>
      <c r="E151" s="54" t="s">
        <v>253</v>
      </c>
      <c r="F151" s="303"/>
      <c r="G151" s="314"/>
      <c r="H151" s="58"/>
    </row>
    <row r="152" spans="2:8" ht="13.5" customHeight="1">
      <c r="B152" s="257"/>
      <c r="C152" s="205" t="s">
        <v>222</v>
      </c>
      <c r="D152" s="52"/>
      <c r="E152" s="54" t="s">
        <v>253</v>
      </c>
      <c r="F152" s="303"/>
      <c r="G152" s="314"/>
      <c r="H152" s="58"/>
    </row>
    <row r="153" spans="2:8" ht="13.5" customHeight="1">
      <c r="B153" s="257"/>
      <c r="C153" s="205" t="s">
        <v>238</v>
      </c>
      <c r="D153" s="52"/>
      <c r="E153" s="54" t="s">
        <v>365</v>
      </c>
      <c r="F153" s="303"/>
      <c r="G153" s="314"/>
      <c r="H153" s="58"/>
    </row>
    <row r="154" spans="2:8" ht="13.5" customHeight="1">
      <c r="B154" s="257"/>
      <c r="C154" s="205" t="s">
        <v>271</v>
      </c>
      <c r="D154" s="52"/>
      <c r="E154" s="54" t="s">
        <v>253</v>
      </c>
      <c r="F154" s="303"/>
      <c r="G154" s="314"/>
      <c r="H154" s="58"/>
    </row>
    <row r="155" spans="2:8" ht="13.5" customHeight="1">
      <c r="B155" s="257"/>
      <c r="C155" s="205" t="s">
        <v>405</v>
      </c>
      <c r="D155" s="52"/>
      <c r="E155" s="54" t="s">
        <v>251</v>
      </c>
      <c r="F155" s="303"/>
      <c r="G155" s="314"/>
      <c r="H155" s="58"/>
    </row>
    <row r="156" spans="2:8" ht="13.5" customHeight="1">
      <c r="B156" s="257"/>
      <c r="C156" s="193" t="s">
        <v>410</v>
      </c>
      <c r="D156" s="78"/>
      <c r="E156" s="446" t="s">
        <v>252</v>
      </c>
      <c r="F156" s="447"/>
      <c r="G156" s="448"/>
      <c r="H156" s="449"/>
    </row>
    <row r="157" spans="2:8" ht="13.5" customHeight="1">
      <c r="B157" s="257"/>
      <c r="C157" s="209" t="s">
        <v>453</v>
      </c>
      <c r="D157" s="67"/>
      <c r="E157" s="422" t="s">
        <v>442</v>
      </c>
      <c r="F157" s="357"/>
      <c r="G157" s="357"/>
      <c r="H157" s="70"/>
    </row>
    <row r="158" spans="2:8" ht="13.5" customHeight="1">
      <c r="B158" s="257"/>
      <c r="C158" s="193" t="s">
        <v>223</v>
      </c>
      <c r="D158" s="78"/>
      <c r="E158" s="446" t="s">
        <v>252</v>
      </c>
      <c r="F158" s="447"/>
      <c r="G158" s="448"/>
      <c r="H158" s="449"/>
    </row>
    <row r="159" spans="2:8" ht="13.5" customHeight="1">
      <c r="B159" s="257"/>
      <c r="C159" s="262" t="s">
        <v>443</v>
      </c>
      <c r="D159" s="67"/>
      <c r="E159" s="422" t="s">
        <v>442</v>
      </c>
      <c r="F159" s="357"/>
      <c r="G159" s="357"/>
      <c r="H159" s="70"/>
    </row>
    <row r="160" spans="2:8" ht="13.5" customHeight="1">
      <c r="B160" s="257"/>
      <c r="C160" s="205" t="s">
        <v>224</v>
      </c>
      <c r="D160" s="52"/>
      <c r="E160" s="226" t="s">
        <v>252</v>
      </c>
      <c r="F160" s="303"/>
      <c r="G160" s="315"/>
      <c r="H160" s="58"/>
    </row>
    <row r="161" spans="2:8" ht="13.5" customHeight="1">
      <c r="B161" s="257"/>
      <c r="C161" s="205" t="s">
        <v>412</v>
      </c>
      <c r="D161" s="52"/>
      <c r="E161" s="226" t="s">
        <v>252</v>
      </c>
      <c r="F161" s="303"/>
      <c r="G161" s="315"/>
      <c r="H161" s="58"/>
    </row>
    <row r="162" spans="2:8" ht="13.5" customHeight="1">
      <c r="B162" s="257"/>
      <c r="C162" s="205" t="s">
        <v>225</v>
      </c>
      <c r="D162" s="52"/>
      <c r="E162" s="226" t="s">
        <v>253</v>
      </c>
      <c r="F162" s="303"/>
      <c r="G162" s="315"/>
      <c r="H162" s="58"/>
    </row>
    <row r="163" spans="2:8" ht="13.5" customHeight="1">
      <c r="B163" s="257"/>
      <c r="C163" s="205" t="s">
        <v>208</v>
      </c>
      <c r="D163" s="52"/>
      <c r="E163" s="226" t="s">
        <v>253</v>
      </c>
      <c r="F163" s="303"/>
      <c r="G163" s="315"/>
      <c r="H163" s="58"/>
    </row>
    <row r="164" spans="2:8" ht="13.5" customHeight="1">
      <c r="B164" s="257"/>
      <c r="C164" s="205" t="s">
        <v>595</v>
      </c>
      <c r="D164" s="52"/>
      <c r="E164" s="226" t="s">
        <v>253</v>
      </c>
      <c r="F164" s="303"/>
      <c r="G164" s="315"/>
      <c r="H164" s="58"/>
    </row>
    <row r="165" spans="2:8" ht="13.5" customHeight="1">
      <c r="B165" s="257"/>
      <c r="C165" s="205" t="s">
        <v>693</v>
      </c>
      <c r="D165" s="52"/>
      <c r="E165" s="226" t="s">
        <v>253</v>
      </c>
      <c r="F165" s="303"/>
      <c r="G165" s="315"/>
      <c r="H165" s="58"/>
    </row>
    <row r="166" spans="2:8" ht="13.5" customHeight="1">
      <c r="B166" s="257"/>
      <c r="C166" s="205" t="s">
        <v>226</v>
      </c>
      <c r="D166" s="52"/>
      <c r="E166" s="226" t="s">
        <v>253</v>
      </c>
      <c r="F166" s="303"/>
      <c r="G166" s="315"/>
      <c r="H166" s="58"/>
    </row>
    <row r="167" spans="2:8" ht="13.5" customHeight="1">
      <c r="B167" s="257"/>
      <c r="C167" s="205" t="s">
        <v>227</v>
      </c>
      <c r="D167" s="52"/>
      <c r="E167" s="226" t="s">
        <v>253</v>
      </c>
      <c r="F167" s="303"/>
      <c r="G167" s="315"/>
      <c r="H167" s="58"/>
    </row>
    <row r="168" spans="2:8" ht="13.5" customHeight="1">
      <c r="B168" s="257"/>
      <c r="C168" s="205" t="s">
        <v>269</v>
      </c>
      <c r="D168" s="52"/>
      <c r="E168" s="226" t="s">
        <v>253</v>
      </c>
      <c r="F168" s="303"/>
      <c r="G168" s="315"/>
      <c r="H168" s="58"/>
    </row>
    <row r="169" spans="2:8" ht="13.5" customHeight="1">
      <c r="B169" s="257"/>
      <c r="C169" s="205" t="s">
        <v>228</v>
      </c>
      <c r="D169" s="52"/>
      <c r="E169" s="226" t="s">
        <v>365</v>
      </c>
      <c r="F169" s="303"/>
      <c r="G169" s="315"/>
      <c r="H169" s="58"/>
    </row>
    <row r="170" spans="2:8" ht="13.5" customHeight="1">
      <c r="B170" s="257"/>
      <c r="C170" s="205" t="s">
        <v>229</v>
      </c>
      <c r="D170" s="52"/>
      <c r="E170" s="226" t="s">
        <v>365</v>
      </c>
      <c r="F170" s="315"/>
      <c r="G170" s="205"/>
      <c r="H170" s="58"/>
    </row>
    <row r="171" spans="2:8" ht="13.5" customHeight="1">
      <c r="B171" s="257"/>
      <c r="C171" s="205"/>
      <c r="D171" s="205"/>
      <c r="E171" s="226"/>
      <c r="F171" s="231"/>
      <c r="G171" s="205"/>
      <c r="H171" s="58"/>
    </row>
    <row r="172" spans="2:8" ht="13.5" customHeight="1">
      <c r="B172" s="56"/>
      <c r="C172" s="57"/>
      <c r="D172" s="52"/>
      <c r="E172" s="54"/>
      <c r="F172" s="231"/>
      <c r="G172" s="205"/>
      <c r="H172" s="58"/>
    </row>
    <row r="173" spans="2:8" ht="13.5" customHeight="1">
      <c r="B173" s="56"/>
      <c r="C173" s="57"/>
      <c r="D173" s="52"/>
      <c r="E173" s="54"/>
      <c r="F173" s="231"/>
      <c r="G173" s="205"/>
      <c r="H173" s="58"/>
    </row>
    <row r="174" spans="2:8" ht="13.5" customHeight="1" thickBot="1">
      <c r="B174" s="59"/>
      <c r="C174" s="60"/>
      <c r="D174" s="61"/>
      <c r="E174" s="50"/>
      <c r="F174" s="304"/>
      <c r="G174" s="228"/>
      <c r="H174" s="62"/>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ax="7" man="1"/>
    <brk id="70" max="7" man="1"/>
    <brk id="105" max="7" man="1"/>
    <brk id="140" max="7" man="1"/>
  </rowBreaks>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I174"/>
  <sheetViews>
    <sheetView view="pageBreakPreview" zoomScaleNormal="70" zoomScaleSheetLayoutView="100" workbookViewId="0"/>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16384" width="9" style="37"/>
  </cols>
  <sheetData>
    <row r="2" spans="2:9" ht="13.5" customHeight="1">
      <c r="B2" s="37" t="s">
        <v>100</v>
      </c>
      <c r="C2" s="37" t="s">
        <v>291</v>
      </c>
      <c r="F2" s="38"/>
      <c r="G2" s="38"/>
    </row>
    <row r="3" spans="2:9" ht="13.5" customHeight="1">
      <c r="F3" s="63" t="s">
        <v>340</v>
      </c>
      <c r="G3" s="48"/>
    </row>
    <row r="4" spans="2:9" ht="13.5" customHeight="1" thickBot="1">
      <c r="B4" s="37" t="str">
        <f>点検対象設備一覧表!$C$6</f>
        <v>○○棟</v>
      </c>
      <c r="F4" s="63" t="s">
        <v>341</v>
      </c>
      <c r="G4" s="48"/>
    </row>
    <row r="5" spans="2:9" ht="13.5" customHeight="1">
      <c r="B5" s="551" t="s">
        <v>342</v>
      </c>
      <c r="C5" s="552"/>
      <c r="D5" s="552"/>
      <c r="E5" s="552"/>
      <c r="F5" s="565" t="s">
        <v>441</v>
      </c>
      <c r="G5" s="552"/>
      <c r="H5" s="566" t="s">
        <v>399</v>
      </c>
    </row>
    <row r="6" spans="2:9" ht="13.5" customHeight="1" thickBot="1">
      <c r="B6" s="49" t="s">
        <v>362</v>
      </c>
      <c r="C6" s="50" t="s">
        <v>344</v>
      </c>
      <c r="D6" s="50" t="s">
        <v>205</v>
      </c>
      <c r="E6" s="50" t="s">
        <v>398</v>
      </c>
      <c r="F6" s="50" t="s">
        <v>266</v>
      </c>
      <c r="G6" s="50" t="s">
        <v>267</v>
      </c>
      <c r="H6" s="567"/>
    </row>
    <row r="7" spans="2:9" ht="13.5" customHeight="1">
      <c r="B7" s="65" t="s">
        <v>387</v>
      </c>
      <c r="C7" s="52" t="s">
        <v>239</v>
      </c>
      <c r="D7" s="53"/>
      <c r="E7" s="54" t="s">
        <v>365</v>
      </c>
      <c r="F7" s="290"/>
      <c r="G7" s="359"/>
      <c r="H7" s="55"/>
    </row>
    <row r="8" spans="2:9" ht="13.5" customHeight="1">
      <c r="B8" s="56"/>
      <c r="C8" s="52" t="s">
        <v>240</v>
      </c>
      <c r="D8" s="52"/>
      <c r="E8" s="54" t="s">
        <v>251</v>
      </c>
      <c r="F8" s="303"/>
      <c r="G8" s="314"/>
      <c r="H8" s="58"/>
    </row>
    <row r="9" spans="2:9" ht="13.5" customHeight="1">
      <c r="B9" s="56"/>
      <c r="C9" s="205" t="s">
        <v>114</v>
      </c>
      <c r="D9" s="52"/>
      <c r="E9" s="226" t="s">
        <v>257</v>
      </c>
      <c r="F9" s="303"/>
      <c r="G9" s="314"/>
      <c r="H9" s="58"/>
    </row>
    <row r="10" spans="2:9" ht="13.5" customHeight="1">
      <c r="B10" s="56"/>
      <c r="C10" s="52" t="s">
        <v>241</v>
      </c>
      <c r="D10" s="52"/>
      <c r="E10" s="54" t="s">
        <v>251</v>
      </c>
      <c r="F10" s="303"/>
      <c r="G10" s="314"/>
      <c r="H10" s="58"/>
    </row>
    <row r="11" spans="2:9" ht="13.5" customHeight="1">
      <c r="B11" s="56"/>
      <c r="C11" s="52" t="s">
        <v>242</v>
      </c>
      <c r="D11" s="52"/>
      <c r="E11" s="54" t="s">
        <v>251</v>
      </c>
      <c r="F11" s="303"/>
      <c r="G11" s="314"/>
      <c r="H11" s="58"/>
    </row>
    <row r="12" spans="2:9" ht="13.5" customHeight="1">
      <c r="B12" s="56"/>
      <c r="C12" s="52" t="s">
        <v>243</v>
      </c>
      <c r="D12" s="52"/>
      <c r="E12" s="54" t="s">
        <v>365</v>
      </c>
      <c r="F12" s="303"/>
      <c r="G12" s="314"/>
      <c r="H12" s="58"/>
    </row>
    <row r="13" spans="2:9" ht="13.5" customHeight="1">
      <c r="B13" s="56"/>
      <c r="C13" s="52" t="s">
        <v>244</v>
      </c>
      <c r="D13" s="52"/>
      <c r="E13" s="54" t="s">
        <v>365</v>
      </c>
      <c r="F13" s="314"/>
      <c r="G13" s="52"/>
      <c r="H13" s="58"/>
    </row>
    <row r="14" spans="2:9" ht="13.5" customHeight="1">
      <c r="B14" s="56"/>
      <c r="C14" s="52" t="s">
        <v>408</v>
      </c>
      <c r="D14" s="52"/>
      <c r="E14" s="54" t="s">
        <v>251</v>
      </c>
      <c r="F14" s="314"/>
      <c r="G14" s="303"/>
      <c r="H14" s="58"/>
      <c r="I14" s="236" t="s">
        <v>85</v>
      </c>
    </row>
    <row r="15" spans="2:9" ht="13.5" customHeight="1">
      <c r="B15" s="56"/>
      <c r="C15" s="52"/>
      <c r="D15" s="52"/>
      <c r="E15" s="54"/>
      <c r="F15" s="303"/>
      <c r="G15" s="52"/>
      <c r="H15" s="58"/>
    </row>
    <row r="16" spans="2:9" ht="13.5" customHeight="1">
      <c r="B16" s="56"/>
      <c r="C16" s="52"/>
      <c r="D16" s="52"/>
      <c r="E16" s="54"/>
      <c r="F16" s="303"/>
      <c r="G16" s="52"/>
      <c r="H16" s="58"/>
    </row>
    <row r="17" spans="2:8" ht="13.5" customHeight="1">
      <c r="B17" s="56"/>
      <c r="C17" s="52"/>
      <c r="D17" s="52"/>
      <c r="E17" s="54"/>
      <c r="F17" s="303"/>
      <c r="G17" s="52"/>
      <c r="H17" s="58"/>
    </row>
    <row r="18" spans="2:8" ht="13.5" customHeight="1">
      <c r="B18" s="56"/>
      <c r="C18" s="52"/>
      <c r="D18" s="52"/>
      <c r="E18" s="54"/>
      <c r="F18" s="303"/>
      <c r="G18" s="52"/>
      <c r="H18" s="58"/>
    </row>
    <row r="19" spans="2:8" ht="13.5" customHeight="1">
      <c r="B19" s="56"/>
      <c r="C19" s="52"/>
      <c r="D19" s="52"/>
      <c r="E19" s="54"/>
      <c r="F19" s="303"/>
      <c r="G19" s="52"/>
      <c r="H19" s="58"/>
    </row>
    <row r="20" spans="2:8" ht="13.5" customHeight="1">
      <c r="B20" s="56"/>
      <c r="C20" s="52"/>
      <c r="D20" s="52"/>
      <c r="E20" s="54"/>
      <c r="F20" s="303"/>
      <c r="G20" s="52"/>
      <c r="H20" s="58"/>
    </row>
    <row r="21" spans="2:8" ht="13.5" customHeight="1">
      <c r="B21" s="56"/>
      <c r="C21" s="52"/>
      <c r="D21" s="52"/>
      <c r="E21" s="54"/>
      <c r="F21" s="303"/>
      <c r="G21" s="52"/>
      <c r="H21" s="58"/>
    </row>
    <row r="22" spans="2:8" ht="13.5" customHeight="1">
      <c r="B22" s="56"/>
      <c r="C22" s="52"/>
      <c r="D22" s="52"/>
      <c r="E22" s="54"/>
      <c r="F22" s="303"/>
      <c r="G22" s="52"/>
      <c r="H22" s="58"/>
    </row>
    <row r="23" spans="2:8" ht="13.5" customHeight="1">
      <c r="B23" s="56"/>
      <c r="C23" s="52"/>
      <c r="D23" s="52"/>
      <c r="E23" s="54"/>
      <c r="F23" s="303"/>
      <c r="G23" s="52"/>
      <c r="H23" s="58"/>
    </row>
    <row r="24" spans="2:8" ht="13.5" customHeight="1">
      <c r="B24" s="56"/>
      <c r="C24" s="52"/>
      <c r="D24" s="52"/>
      <c r="E24" s="54"/>
      <c r="F24" s="303"/>
      <c r="G24" s="52"/>
      <c r="H24" s="58"/>
    </row>
    <row r="25" spans="2:8" ht="13.5" customHeight="1">
      <c r="B25" s="56"/>
      <c r="C25" s="52"/>
      <c r="D25" s="52"/>
      <c r="E25" s="54"/>
      <c r="F25" s="303"/>
      <c r="G25" s="52"/>
      <c r="H25" s="58"/>
    </row>
    <row r="26" spans="2:8" ht="13.5" customHeight="1">
      <c r="B26" s="56"/>
      <c r="C26" s="52"/>
      <c r="D26" s="52"/>
      <c r="E26" s="54"/>
      <c r="F26" s="303"/>
      <c r="G26" s="52"/>
      <c r="H26" s="58"/>
    </row>
    <row r="27" spans="2:8" ht="13.5" customHeight="1">
      <c r="B27" s="56"/>
      <c r="C27" s="52"/>
      <c r="D27" s="52"/>
      <c r="E27" s="54"/>
      <c r="F27" s="303"/>
      <c r="G27" s="52"/>
      <c r="H27" s="58"/>
    </row>
    <row r="28" spans="2:8" ht="13.5" customHeight="1">
      <c r="B28" s="56"/>
      <c r="C28" s="52"/>
      <c r="D28" s="52"/>
      <c r="E28" s="54"/>
      <c r="F28" s="303"/>
      <c r="G28" s="52"/>
      <c r="H28" s="58"/>
    </row>
    <row r="29" spans="2:8" ht="13.5" customHeight="1">
      <c r="B29" s="56"/>
      <c r="C29" s="52"/>
      <c r="D29" s="52"/>
      <c r="E29" s="54"/>
      <c r="F29" s="303"/>
      <c r="G29" s="52"/>
      <c r="H29" s="58"/>
    </row>
    <row r="30" spans="2:8" ht="13.5" customHeight="1">
      <c r="B30" s="56"/>
      <c r="C30" s="52"/>
      <c r="D30" s="52"/>
      <c r="E30" s="54"/>
      <c r="F30" s="303"/>
      <c r="G30" s="52"/>
      <c r="H30" s="58"/>
    </row>
    <row r="31" spans="2:8" ht="13.5" customHeight="1">
      <c r="B31" s="56"/>
      <c r="C31" s="57"/>
      <c r="D31" s="52"/>
      <c r="E31" s="54"/>
      <c r="F31" s="303"/>
      <c r="G31" s="52"/>
      <c r="H31" s="58"/>
    </row>
    <row r="32" spans="2:8" ht="13.5" customHeight="1">
      <c r="B32" s="56"/>
      <c r="C32" s="57"/>
      <c r="D32" s="52"/>
      <c r="E32" s="54"/>
      <c r="F32" s="303"/>
      <c r="G32" s="52"/>
      <c r="H32" s="58"/>
    </row>
    <row r="33" spans="2:8" ht="13.5" customHeight="1">
      <c r="B33" s="56"/>
      <c r="C33" s="57"/>
      <c r="D33" s="52"/>
      <c r="E33" s="54"/>
      <c r="F33" s="303"/>
      <c r="G33" s="52"/>
      <c r="H33" s="58"/>
    </row>
    <row r="34" spans="2:8" ht="13.5" customHeight="1" thickBot="1">
      <c r="B34" s="59"/>
      <c r="C34" s="60"/>
      <c r="D34" s="61"/>
      <c r="E34" s="50"/>
      <c r="F34" s="311"/>
      <c r="G34" s="61"/>
      <c r="H34" s="62"/>
    </row>
    <row r="37" spans="2:8" ht="13.5" customHeight="1">
      <c r="B37" s="37" t="s">
        <v>100</v>
      </c>
      <c r="C37" s="37" t="s">
        <v>291</v>
      </c>
      <c r="F37" s="38"/>
      <c r="G37" s="38"/>
    </row>
    <row r="38" spans="2:8" ht="13.5" customHeight="1">
      <c r="F38" s="63" t="s">
        <v>340</v>
      </c>
      <c r="G38" s="48"/>
    </row>
    <row r="39" spans="2:8" ht="13.5" customHeight="1" thickBot="1">
      <c r="B39" s="41" t="str">
        <f>点検対象設備一覧表!$D$6</f>
        <v>△△棟</v>
      </c>
      <c r="F39" s="63" t="s">
        <v>341</v>
      </c>
      <c r="G39" s="48"/>
    </row>
    <row r="40" spans="2:8" ht="13.5" customHeight="1">
      <c r="B40" s="551" t="s">
        <v>342</v>
      </c>
      <c r="C40" s="552"/>
      <c r="D40" s="552"/>
      <c r="E40" s="552"/>
      <c r="F40" s="565" t="s">
        <v>441</v>
      </c>
      <c r="G40" s="552"/>
      <c r="H40" s="566" t="s">
        <v>399</v>
      </c>
    </row>
    <row r="41" spans="2:8" ht="13.5" customHeight="1" thickBot="1">
      <c r="B41" s="49" t="s">
        <v>362</v>
      </c>
      <c r="C41" s="50" t="s">
        <v>344</v>
      </c>
      <c r="D41" s="50" t="s">
        <v>205</v>
      </c>
      <c r="E41" s="50" t="s">
        <v>398</v>
      </c>
      <c r="F41" s="50" t="s">
        <v>266</v>
      </c>
      <c r="G41" s="50" t="s">
        <v>267</v>
      </c>
      <c r="H41" s="567"/>
    </row>
    <row r="42" spans="2:8" ht="13.5" customHeight="1">
      <c r="B42" s="65" t="s">
        <v>387</v>
      </c>
      <c r="C42" s="52" t="s">
        <v>239</v>
      </c>
      <c r="D42" s="53"/>
      <c r="E42" s="54" t="s">
        <v>365</v>
      </c>
      <c r="F42" s="420"/>
      <c r="G42" s="359"/>
      <c r="H42" s="55"/>
    </row>
    <row r="43" spans="2:8" ht="13.5" customHeight="1">
      <c r="B43" s="56"/>
      <c r="C43" s="52" t="s">
        <v>240</v>
      </c>
      <c r="D43" s="52"/>
      <c r="E43" s="54" t="s">
        <v>251</v>
      </c>
      <c r="F43" s="303"/>
      <c r="G43" s="314"/>
      <c r="H43" s="58"/>
    </row>
    <row r="44" spans="2:8" ht="13.5" customHeight="1">
      <c r="B44" s="56"/>
      <c r="C44" s="52" t="s">
        <v>272</v>
      </c>
      <c r="D44" s="52"/>
      <c r="E44" s="226" t="s">
        <v>257</v>
      </c>
      <c r="F44" s="303"/>
      <c r="G44" s="314"/>
      <c r="H44" s="58"/>
    </row>
    <row r="45" spans="2:8" ht="13.5" customHeight="1">
      <c r="B45" s="56"/>
      <c r="C45" s="52" t="s">
        <v>241</v>
      </c>
      <c r="D45" s="52"/>
      <c r="E45" s="54" t="s">
        <v>251</v>
      </c>
      <c r="F45" s="303"/>
      <c r="G45" s="314"/>
      <c r="H45" s="58"/>
    </row>
    <row r="46" spans="2:8" ht="13.5" customHeight="1">
      <c r="B46" s="56"/>
      <c r="C46" s="52" t="s">
        <v>242</v>
      </c>
      <c r="D46" s="52"/>
      <c r="E46" s="54" t="s">
        <v>251</v>
      </c>
      <c r="F46" s="303"/>
      <c r="G46" s="314"/>
      <c r="H46" s="58"/>
    </row>
    <row r="47" spans="2:8" ht="13.5" customHeight="1">
      <c r="B47" s="56"/>
      <c r="C47" s="52" t="s">
        <v>243</v>
      </c>
      <c r="D47" s="52"/>
      <c r="E47" s="54" t="s">
        <v>365</v>
      </c>
      <c r="F47" s="303"/>
      <c r="G47" s="314"/>
      <c r="H47" s="58"/>
    </row>
    <row r="48" spans="2:8" ht="13.5" customHeight="1">
      <c r="B48" s="56"/>
      <c r="C48" s="52" t="s">
        <v>244</v>
      </c>
      <c r="D48" s="52"/>
      <c r="E48" s="54" t="s">
        <v>365</v>
      </c>
      <c r="F48" s="314"/>
      <c r="G48" s="52"/>
      <c r="H48" s="58"/>
    </row>
    <row r="49" spans="2:8" ht="13.5" customHeight="1">
      <c r="B49" s="56"/>
      <c r="C49" s="52" t="s">
        <v>408</v>
      </c>
      <c r="D49" s="52"/>
      <c r="E49" s="54" t="s">
        <v>251</v>
      </c>
      <c r="F49" s="314"/>
      <c r="G49" s="303"/>
      <c r="H49" s="58"/>
    </row>
    <row r="50" spans="2:8" ht="13.5" customHeight="1">
      <c r="B50" s="56"/>
      <c r="C50" s="52"/>
      <c r="D50" s="52"/>
      <c r="E50" s="54"/>
      <c r="F50" s="303"/>
      <c r="G50" s="52"/>
      <c r="H50" s="58"/>
    </row>
    <row r="51" spans="2:8" ht="13.5" customHeight="1">
      <c r="B51" s="56"/>
      <c r="C51" s="52"/>
      <c r="D51" s="52"/>
      <c r="E51" s="54"/>
      <c r="F51" s="303"/>
      <c r="G51" s="52"/>
      <c r="H51" s="58"/>
    </row>
    <row r="52" spans="2:8" ht="13.5" customHeight="1">
      <c r="B52" s="56"/>
      <c r="C52" s="52"/>
      <c r="D52" s="52"/>
      <c r="E52" s="54"/>
      <c r="F52" s="303"/>
      <c r="G52" s="52"/>
      <c r="H52" s="58"/>
    </row>
    <row r="53" spans="2:8" ht="13.5" customHeight="1">
      <c r="B53" s="56"/>
      <c r="C53" s="52"/>
      <c r="D53" s="52"/>
      <c r="E53" s="54"/>
      <c r="F53" s="303"/>
      <c r="G53" s="52"/>
      <c r="H53" s="58"/>
    </row>
    <row r="54" spans="2:8" ht="13.5" customHeight="1">
      <c r="B54" s="56"/>
      <c r="C54" s="52"/>
      <c r="D54" s="52"/>
      <c r="E54" s="54"/>
      <c r="F54" s="303"/>
      <c r="G54" s="52"/>
      <c r="H54" s="58"/>
    </row>
    <row r="55" spans="2:8" ht="13.5" customHeight="1">
      <c r="B55" s="56"/>
      <c r="C55" s="52"/>
      <c r="D55" s="52"/>
      <c r="E55" s="54"/>
      <c r="F55" s="303"/>
      <c r="G55" s="52"/>
      <c r="H55" s="58"/>
    </row>
    <row r="56" spans="2:8" ht="13.5" customHeight="1">
      <c r="B56" s="56"/>
      <c r="C56" s="52"/>
      <c r="D56" s="52"/>
      <c r="E56" s="54"/>
      <c r="F56" s="303"/>
      <c r="G56" s="52"/>
      <c r="H56" s="58"/>
    </row>
    <row r="57" spans="2:8" ht="13.5" customHeight="1">
      <c r="B57" s="56"/>
      <c r="C57" s="52"/>
      <c r="D57" s="52"/>
      <c r="E57" s="54"/>
      <c r="F57" s="303"/>
      <c r="G57" s="52"/>
      <c r="H57" s="58"/>
    </row>
    <row r="58" spans="2:8" ht="13.5" customHeight="1">
      <c r="B58" s="56"/>
      <c r="C58" s="52"/>
      <c r="D58" s="52"/>
      <c r="E58" s="54"/>
      <c r="F58" s="303"/>
      <c r="G58" s="52"/>
      <c r="H58" s="58"/>
    </row>
    <row r="59" spans="2:8" ht="13.5" customHeight="1">
      <c r="B59" s="56"/>
      <c r="C59" s="52"/>
      <c r="D59" s="52"/>
      <c r="E59" s="54"/>
      <c r="F59" s="303"/>
      <c r="G59" s="52"/>
      <c r="H59" s="58"/>
    </row>
    <row r="60" spans="2:8" ht="13.5" customHeight="1">
      <c r="B60" s="56"/>
      <c r="C60" s="52"/>
      <c r="D60" s="52"/>
      <c r="E60" s="54"/>
      <c r="F60" s="303"/>
      <c r="G60" s="52"/>
      <c r="H60" s="58"/>
    </row>
    <row r="61" spans="2:8" ht="13.5" customHeight="1">
      <c r="B61" s="56"/>
      <c r="C61" s="52"/>
      <c r="D61" s="52"/>
      <c r="E61" s="54"/>
      <c r="F61" s="303"/>
      <c r="G61" s="52"/>
      <c r="H61" s="58"/>
    </row>
    <row r="62" spans="2:8" ht="13.5" customHeight="1">
      <c r="B62" s="56"/>
      <c r="C62" s="52"/>
      <c r="D62" s="52"/>
      <c r="E62" s="54"/>
      <c r="F62" s="303"/>
      <c r="G62" s="52"/>
      <c r="H62" s="58"/>
    </row>
    <row r="63" spans="2:8" ht="13.5" customHeight="1">
      <c r="B63" s="56"/>
      <c r="C63" s="52"/>
      <c r="D63" s="52"/>
      <c r="E63" s="54"/>
      <c r="F63" s="303"/>
      <c r="G63" s="52"/>
      <c r="H63" s="58"/>
    </row>
    <row r="64" spans="2:8" ht="13.5" customHeight="1">
      <c r="B64" s="56"/>
      <c r="C64" s="52"/>
      <c r="D64" s="52"/>
      <c r="E64" s="54"/>
      <c r="F64" s="303"/>
      <c r="G64" s="52"/>
      <c r="H64" s="58"/>
    </row>
    <row r="65" spans="2:8" ht="13.5" customHeight="1">
      <c r="B65" s="56"/>
      <c r="C65" s="52"/>
      <c r="D65" s="52"/>
      <c r="E65" s="54"/>
      <c r="F65" s="303"/>
      <c r="G65" s="52"/>
      <c r="H65" s="58"/>
    </row>
    <row r="66" spans="2:8" ht="13.5" customHeight="1">
      <c r="B66" s="56"/>
      <c r="C66" s="57"/>
      <c r="D66" s="52"/>
      <c r="E66" s="54"/>
      <c r="F66" s="303"/>
      <c r="G66" s="52"/>
      <c r="H66" s="58"/>
    </row>
    <row r="67" spans="2:8" ht="13.5" customHeight="1">
      <c r="B67" s="56"/>
      <c r="C67" s="57"/>
      <c r="D67" s="52"/>
      <c r="E67" s="54"/>
      <c r="F67" s="303"/>
      <c r="G67" s="52"/>
      <c r="H67" s="58"/>
    </row>
    <row r="68" spans="2:8" ht="13.5" customHeight="1">
      <c r="B68" s="56"/>
      <c r="C68" s="57"/>
      <c r="D68" s="52"/>
      <c r="E68" s="54"/>
      <c r="F68" s="303"/>
      <c r="G68" s="52"/>
      <c r="H68" s="58"/>
    </row>
    <row r="69" spans="2:8" ht="13.5" customHeight="1" thickBot="1">
      <c r="B69" s="59"/>
      <c r="C69" s="60"/>
      <c r="D69" s="61"/>
      <c r="E69" s="50"/>
      <c r="F69" s="311"/>
      <c r="G69" s="61"/>
      <c r="H69" s="62"/>
    </row>
    <row r="72" spans="2:8" ht="13.5" customHeight="1">
      <c r="B72" s="37" t="s">
        <v>100</v>
      </c>
      <c r="C72" s="37" t="s">
        <v>291</v>
      </c>
      <c r="F72" s="38"/>
      <c r="G72" s="38"/>
    </row>
    <row r="73" spans="2:8" ht="13.5" customHeight="1">
      <c r="F73" s="63" t="s">
        <v>340</v>
      </c>
      <c r="G73" s="48"/>
    </row>
    <row r="74" spans="2:8" ht="13.5" customHeight="1" thickBot="1">
      <c r="B74" s="37" t="str">
        <f>点検対象設備一覧表!$E$6</f>
        <v>□□棟</v>
      </c>
      <c r="F74" s="63" t="s">
        <v>341</v>
      </c>
      <c r="G74" s="48"/>
    </row>
    <row r="75" spans="2:8" ht="13.5" customHeight="1">
      <c r="B75" s="551" t="s">
        <v>342</v>
      </c>
      <c r="C75" s="552"/>
      <c r="D75" s="552"/>
      <c r="E75" s="552"/>
      <c r="F75" s="565" t="s">
        <v>441</v>
      </c>
      <c r="G75" s="552"/>
      <c r="H75" s="566" t="s">
        <v>399</v>
      </c>
    </row>
    <row r="76" spans="2:8" ht="13.5" customHeight="1" thickBot="1">
      <c r="B76" s="49" t="s">
        <v>362</v>
      </c>
      <c r="C76" s="50" t="s">
        <v>344</v>
      </c>
      <c r="D76" s="50" t="s">
        <v>205</v>
      </c>
      <c r="E76" s="50" t="s">
        <v>398</v>
      </c>
      <c r="F76" s="50" t="s">
        <v>266</v>
      </c>
      <c r="G76" s="50" t="s">
        <v>267</v>
      </c>
      <c r="H76" s="567"/>
    </row>
    <row r="77" spans="2:8" ht="13.5" customHeight="1">
      <c r="B77" s="65" t="s">
        <v>387</v>
      </c>
      <c r="C77" s="52" t="s">
        <v>239</v>
      </c>
      <c r="D77" s="53"/>
      <c r="E77" s="54" t="s">
        <v>365</v>
      </c>
      <c r="F77" s="420"/>
      <c r="G77" s="359"/>
      <c r="H77" s="55"/>
    </row>
    <row r="78" spans="2:8" ht="13.5" customHeight="1">
      <c r="B78" s="56"/>
      <c r="C78" s="52" t="s">
        <v>240</v>
      </c>
      <c r="D78" s="52"/>
      <c r="E78" s="54" t="s">
        <v>251</v>
      </c>
      <c r="F78" s="303"/>
      <c r="G78" s="314"/>
      <c r="H78" s="58"/>
    </row>
    <row r="79" spans="2:8" ht="13.5" customHeight="1">
      <c r="B79" s="56"/>
      <c r="C79" s="52" t="s">
        <v>272</v>
      </c>
      <c r="D79" s="52"/>
      <c r="E79" s="226" t="s">
        <v>257</v>
      </c>
      <c r="F79" s="303"/>
      <c r="G79" s="314"/>
      <c r="H79" s="58"/>
    </row>
    <row r="80" spans="2:8" ht="13.5" customHeight="1">
      <c r="B80" s="56"/>
      <c r="C80" s="52" t="s">
        <v>241</v>
      </c>
      <c r="D80" s="52"/>
      <c r="E80" s="54" t="s">
        <v>251</v>
      </c>
      <c r="F80" s="303"/>
      <c r="G80" s="314"/>
      <c r="H80" s="58"/>
    </row>
    <row r="81" spans="2:8" ht="13.5" customHeight="1">
      <c r="B81" s="56"/>
      <c r="C81" s="52" t="s">
        <v>242</v>
      </c>
      <c r="D81" s="52"/>
      <c r="E81" s="54" t="s">
        <v>251</v>
      </c>
      <c r="F81" s="303"/>
      <c r="G81" s="314"/>
      <c r="H81" s="58"/>
    </row>
    <row r="82" spans="2:8" ht="13.5" customHeight="1">
      <c r="B82" s="56"/>
      <c r="C82" s="52" t="s">
        <v>243</v>
      </c>
      <c r="D82" s="52"/>
      <c r="E82" s="54" t="s">
        <v>365</v>
      </c>
      <c r="F82" s="303"/>
      <c r="G82" s="314"/>
      <c r="H82" s="58"/>
    </row>
    <row r="83" spans="2:8" ht="13.5" customHeight="1">
      <c r="B83" s="56"/>
      <c r="C83" s="52" t="s">
        <v>244</v>
      </c>
      <c r="D83" s="52"/>
      <c r="E83" s="54" t="s">
        <v>365</v>
      </c>
      <c r="F83" s="314"/>
      <c r="G83" s="52"/>
      <c r="H83" s="58"/>
    </row>
    <row r="84" spans="2:8" ht="13.5" customHeight="1">
      <c r="B84" s="56"/>
      <c r="C84" s="52" t="s">
        <v>408</v>
      </c>
      <c r="D84" s="52"/>
      <c r="E84" s="54" t="s">
        <v>251</v>
      </c>
      <c r="F84" s="314"/>
      <c r="G84" s="303"/>
      <c r="H84" s="58"/>
    </row>
    <row r="85" spans="2:8" ht="13.5" customHeight="1">
      <c r="B85" s="56"/>
      <c r="C85" s="52"/>
      <c r="D85" s="52"/>
      <c r="E85" s="54"/>
      <c r="F85" s="303"/>
      <c r="G85" s="52"/>
      <c r="H85" s="58"/>
    </row>
    <row r="86" spans="2:8" ht="13.5" customHeight="1">
      <c r="B86" s="56"/>
      <c r="C86" s="52"/>
      <c r="D86" s="52"/>
      <c r="E86" s="54"/>
      <c r="F86" s="303"/>
      <c r="G86" s="52"/>
      <c r="H86" s="58"/>
    </row>
    <row r="87" spans="2:8" ht="13.5" customHeight="1">
      <c r="B87" s="56"/>
      <c r="C87" s="52"/>
      <c r="D87" s="52"/>
      <c r="E87" s="54"/>
      <c r="F87" s="303"/>
      <c r="G87" s="52"/>
      <c r="H87" s="58"/>
    </row>
    <row r="88" spans="2:8" ht="13.5" customHeight="1">
      <c r="B88" s="56"/>
      <c r="C88" s="52"/>
      <c r="D88" s="52"/>
      <c r="E88" s="54"/>
      <c r="F88" s="303"/>
      <c r="G88" s="52"/>
      <c r="H88" s="58"/>
    </row>
    <row r="89" spans="2:8" ht="13.5" customHeight="1">
      <c r="B89" s="56"/>
      <c r="C89" s="52"/>
      <c r="D89" s="52"/>
      <c r="E89" s="54"/>
      <c r="F89" s="303"/>
      <c r="G89" s="52"/>
      <c r="H89" s="58"/>
    </row>
    <row r="90" spans="2:8" ht="13.5" customHeight="1">
      <c r="B90" s="56"/>
      <c r="C90" s="52"/>
      <c r="D90" s="52"/>
      <c r="E90" s="54"/>
      <c r="F90" s="303"/>
      <c r="G90" s="52"/>
      <c r="H90" s="58"/>
    </row>
    <row r="91" spans="2:8" ht="13.5" customHeight="1">
      <c r="B91" s="56"/>
      <c r="C91" s="52"/>
      <c r="D91" s="52"/>
      <c r="E91" s="54"/>
      <c r="F91" s="303"/>
      <c r="G91" s="52"/>
      <c r="H91" s="58"/>
    </row>
    <row r="92" spans="2:8" ht="13.5" customHeight="1">
      <c r="B92" s="56"/>
      <c r="C92" s="52"/>
      <c r="D92" s="52"/>
      <c r="E92" s="54"/>
      <c r="F92" s="303"/>
      <c r="G92" s="52"/>
      <c r="H92" s="58"/>
    </row>
    <row r="93" spans="2:8" ht="13.5" customHeight="1">
      <c r="B93" s="56"/>
      <c r="C93" s="52"/>
      <c r="D93" s="52"/>
      <c r="E93" s="54"/>
      <c r="F93" s="303"/>
      <c r="G93" s="52"/>
      <c r="H93" s="58"/>
    </row>
    <row r="94" spans="2:8" ht="13.5" customHeight="1">
      <c r="B94" s="56"/>
      <c r="C94" s="52"/>
      <c r="D94" s="52"/>
      <c r="E94" s="54"/>
      <c r="F94" s="303"/>
      <c r="G94" s="52"/>
      <c r="H94" s="58"/>
    </row>
    <row r="95" spans="2:8" ht="13.5" customHeight="1">
      <c r="B95" s="56"/>
      <c r="C95" s="52"/>
      <c r="D95" s="52"/>
      <c r="E95" s="54"/>
      <c r="F95" s="303"/>
      <c r="G95" s="52"/>
      <c r="H95" s="58"/>
    </row>
    <row r="96" spans="2:8" ht="13.5" customHeight="1">
      <c r="B96" s="56"/>
      <c r="C96" s="52"/>
      <c r="D96" s="52"/>
      <c r="E96" s="54"/>
      <c r="F96" s="303"/>
      <c r="G96" s="52"/>
      <c r="H96" s="58"/>
    </row>
    <row r="97" spans="2:8" ht="13.5" customHeight="1">
      <c r="B97" s="56"/>
      <c r="C97" s="52"/>
      <c r="D97" s="52"/>
      <c r="E97" s="54"/>
      <c r="F97" s="303"/>
      <c r="G97" s="52"/>
      <c r="H97" s="58"/>
    </row>
    <row r="98" spans="2:8" ht="13.5" customHeight="1">
      <c r="B98" s="56"/>
      <c r="C98" s="52"/>
      <c r="D98" s="52"/>
      <c r="E98" s="54"/>
      <c r="F98" s="303"/>
      <c r="G98" s="52"/>
      <c r="H98" s="58"/>
    </row>
    <row r="99" spans="2:8" ht="13.5" customHeight="1">
      <c r="B99" s="56"/>
      <c r="C99" s="52"/>
      <c r="D99" s="52"/>
      <c r="E99" s="54"/>
      <c r="F99" s="303"/>
      <c r="G99" s="52"/>
      <c r="H99" s="58"/>
    </row>
    <row r="100" spans="2:8" ht="13.5" customHeight="1">
      <c r="B100" s="56"/>
      <c r="C100" s="52"/>
      <c r="D100" s="52"/>
      <c r="E100" s="54"/>
      <c r="F100" s="303"/>
      <c r="G100" s="52"/>
      <c r="H100" s="58"/>
    </row>
    <row r="101" spans="2:8" ht="13.5" customHeight="1">
      <c r="B101" s="56"/>
      <c r="C101" s="57"/>
      <c r="D101" s="52"/>
      <c r="E101" s="54"/>
      <c r="F101" s="303"/>
      <c r="G101" s="52"/>
      <c r="H101" s="58"/>
    </row>
    <row r="102" spans="2:8" ht="13.5" customHeight="1">
      <c r="B102" s="56"/>
      <c r="C102" s="57"/>
      <c r="D102" s="52"/>
      <c r="E102" s="54"/>
      <c r="F102" s="303"/>
      <c r="G102" s="52"/>
      <c r="H102" s="58"/>
    </row>
    <row r="103" spans="2:8" ht="13.5" customHeight="1">
      <c r="B103" s="56"/>
      <c r="C103" s="57"/>
      <c r="D103" s="52"/>
      <c r="E103" s="54"/>
      <c r="F103" s="303"/>
      <c r="G103" s="52"/>
      <c r="H103" s="58"/>
    </row>
    <row r="104" spans="2:8" ht="13.5" customHeight="1" thickBot="1">
      <c r="B104" s="59"/>
      <c r="C104" s="60"/>
      <c r="D104" s="61"/>
      <c r="E104" s="50"/>
      <c r="F104" s="311"/>
      <c r="G104" s="61"/>
      <c r="H104" s="62"/>
    </row>
    <row r="107" spans="2:8" ht="13.5" customHeight="1">
      <c r="B107" s="37" t="s">
        <v>100</v>
      </c>
      <c r="C107" s="37" t="s">
        <v>291</v>
      </c>
      <c r="F107" s="38"/>
      <c r="G107" s="38"/>
    </row>
    <row r="108" spans="2:8" ht="13.5" customHeight="1">
      <c r="F108" s="63" t="s">
        <v>340</v>
      </c>
      <c r="G108" s="48"/>
    </row>
    <row r="109" spans="2:8" ht="13.5" customHeight="1" thickBot="1">
      <c r="B109" s="37" t="str">
        <f>点検対象設備一覧表!$F$6</f>
        <v>××棟</v>
      </c>
      <c r="F109" s="63" t="s">
        <v>341</v>
      </c>
      <c r="G109" s="48"/>
    </row>
    <row r="110" spans="2:8" ht="13.5" customHeight="1">
      <c r="B110" s="551" t="s">
        <v>342</v>
      </c>
      <c r="C110" s="552"/>
      <c r="D110" s="552"/>
      <c r="E110" s="552"/>
      <c r="F110" s="565" t="s">
        <v>441</v>
      </c>
      <c r="G110" s="552"/>
      <c r="H110" s="566" t="s">
        <v>399</v>
      </c>
    </row>
    <row r="111" spans="2:8" ht="13.5" customHeight="1" thickBot="1">
      <c r="B111" s="49" t="s">
        <v>362</v>
      </c>
      <c r="C111" s="50" t="s">
        <v>344</v>
      </c>
      <c r="D111" s="50" t="s">
        <v>205</v>
      </c>
      <c r="E111" s="50" t="s">
        <v>398</v>
      </c>
      <c r="F111" s="50" t="s">
        <v>266</v>
      </c>
      <c r="G111" s="50" t="s">
        <v>267</v>
      </c>
      <c r="H111" s="567"/>
    </row>
    <row r="112" spans="2:8" ht="13.5" customHeight="1">
      <c r="B112" s="65" t="s">
        <v>387</v>
      </c>
      <c r="C112" s="52" t="s">
        <v>239</v>
      </c>
      <c r="D112" s="53"/>
      <c r="E112" s="54" t="s">
        <v>365</v>
      </c>
      <c r="F112" s="420"/>
      <c r="G112" s="359"/>
      <c r="H112" s="55"/>
    </row>
    <row r="113" spans="2:8" ht="13.5" customHeight="1">
      <c r="B113" s="56"/>
      <c r="C113" s="52" t="s">
        <v>240</v>
      </c>
      <c r="D113" s="52"/>
      <c r="E113" s="54" t="s">
        <v>251</v>
      </c>
      <c r="F113" s="303"/>
      <c r="G113" s="314"/>
      <c r="H113" s="58"/>
    </row>
    <row r="114" spans="2:8" ht="13.5" customHeight="1">
      <c r="B114" s="56"/>
      <c r="C114" s="52" t="s">
        <v>272</v>
      </c>
      <c r="D114" s="52"/>
      <c r="E114" s="226" t="s">
        <v>257</v>
      </c>
      <c r="F114" s="303"/>
      <c r="G114" s="314"/>
      <c r="H114" s="58"/>
    </row>
    <row r="115" spans="2:8" ht="13.5" customHeight="1">
      <c r="B115" s="56"/>
      <c r="C115" s="52" t="s">
        <v>241</v>
      </c>
      <c r="D115" s="52"/>
      <c r="E115" s="54" t="s">
        <v>251</v>
      </c>
      <c r="F115" s="303"/>
      <c r="G115" s="314"/>
      <c r="H115" s="58"/>
    </row>
    <row r="116" spans="2:8" ht="13.5" customHeight="1">
      <c r="B116" s="56"/>
      <c r="C116" s="52" t="s">
        <v>242</v>
      </c>
      <c r="D116" s="52"/>
      <c r="E116" s="54" t="s">
        <v>251</v>
      </c>
      <c r="F116" s="303"/>
      <c r="G116" s="314"/>
      <c r="H116" s="58"/>
    </row>
    <row r="117" spans="2:8" ht="13.5" customHeight="1">
      <c r="B117" s="56"/>
      <c r="C117" s="52" t="s">
        <v>243</v>
      </c>
      <c r="D117" s="52"/>
      <c r="E117" s="54" t="s">
        <v>365</v>
      </c>
      <c r="F117" s="303"/>
      <c r="G117" s="314"/>
      <c r="H117" s="58"/>
    </row>
    <row r="118" spans="2:8" ht="13.5" customHeight="1">
      <c r="B118" s="56"/>
      <c r="C118" s="52" t="s">
        <v>244</v>
      </c>
      <c r="D118" s="52"/>
      <c r="E118" s="54" t="s">
        <v>365</v>
      </c>
      <c r="F118" s="314"/>
      <c r="G118" s="52"/>
      <c r="H118" s="58"/>
    </row>
    <row r="119" spans="2:8" ht="13.5" customHeight="1">
      <c r="B119" s="56"/>
      <c r="C119" s="52" t="s">
        <v>408</v>
      </c>
      <c r="D119" s="52"/>
      <c r="E119" s="54" t="s">
        <v>251</v>
      </c>
      <c r="F119" s="314"/>
      <c r="G119" s="303"/>
      <c r="H119" s="58"/>
    </row>
    <row r="120" spans="2:8" ht="13.5" customHeight="1">
      <c r="B120" s="56"/>
      <c r="C120" s="52"/>
      <c r="D120" s="52"/>
      <c r="E120" s="54"/>
      <c r="F120" s="303"/>
      <c r="G120" s="52"/>
      <c r="H120" s="58"/>
    </row>
    <row r="121" spans="2:8" ht="13.5" customHeight="1">
      <c r="B121" s="56"/>
      <c r="C121" s="52"/>
      <c r="D121" s="52"/>
      <c r="E121" s="54"/>
      <c r="F121" s="303"/>
      <c r="G121" s="52"/>
      <c r="H121" s="58"/>
    </row>
    <row r="122" spans="2:8" ht="13.5" customHeight="1">
      <c r="B122" s="56"/>
      <c r="C122" s="52"/>
      <c r="D122" s="52"/>
      <c r="E122" s="54"/>
      <c r="F122" s="303"/>
      <c r="G122" s="52"/>
      <c r="H122" s="58"/>
    </row>
    <row r="123" spans="2:8" ht="13.5" customHeight="1">
      <c r="B123" s="56"/>
      <c r="C123" s="52"/>
      <c r="D123" s="52"/>
      <c r="E123" s="54"/>
      <c r="F123" s="303"/>
      <c r="G123" s="52"/>
      <c r="H123" s="58"/>
    </row>
    <row r="124" spans="2:8" ht="13.5" customHeight="1">
      <c r="B124" s="56"/>
      <c r="C124" s="52"/>
      <c r="D124" s="52"/>
      <c r="E124" s="54"/>
      <c r="F124" s="303"/>
      <c r="G124" s="52"/>
      <c r="H124" s="58"/>
    </row>
    <row r="125" spans="2:8" ht="13.5" customHeight="1">
      <c r="B125" s="56"/>
      <c r="C125" s="52"/>
      <c r="D125" s="52"/>
      <c r="E125" s="54"/>
      <c r="F125" s="303"/>
      <c r="G125" s="52"/>
      <c r="H125" s="58"/>
    </row>
    <row r="126" spans="2:8" ht="13.5" customHeight="1">
      <c r="B126" s="56"/>
      <c r="C126" s="52"/>
      <c r="D126" s="52"/>
      <c r="E126" s="54"/>
      <c r="F126" s="303"/>
      <c r="G126" s="52"/>
      <c r="H126" s="58"/>
    </row>
    <row r="127" spans="2:8" ht="13.5" customHeight="1">
      <c r="B127" s="56"/>
      <c r="C127" s="52"/>
      <c r="D127" s="52"/>
      <c r="E127" s="54"/>
      <c r="F127" s="303"/>
      <c r="G127" s="52"/>
      <c r="H127" s="58"/>
    </row>
    <row r="128" spans="2:8" ht="13.5" customHeight="1">
      <c r="B128" s="56"/>
      <c r="C128" s="52"/>
      <c r="D128" s="52"/>
      <c r="E128" s="54"/>
      <c r="F128" s="303"/>
      <c r="G128" s="52"/>
      <c r="H128" s="58"/>
    </row>
    <row r="129" spans="2:8" ht="13.5" customHeight="1">
      <c r="B129" s="56"/>
      <c r="C129" s="52"/>
      <c r="D129" s="52"/>
      <c r="E129" s="54"/>
      <c r="F129" s="303"/>
      <c r="G129" s="52"/>
      <c r="H129" s="58"/>
    </row>
    <row r="130" spans="2:8" ht="13.5" customHeight="1">
      <c r="B130" s="56"/>
      <c r="C130" s="52"/>
      <c r="D130" s="52"/>
      <c r="E130" s="54"/>
      <c r="F130" s="303"/>
      <c r="G130" s="52"/>
      <c r="H130" s="58"/>
    </row>
    <row r="131" spans="2:8" ht="13.5" customHeight="1">
      <c r="B131" s="56"/>
      <c r="C131" s="52"/>
      <c r="D131" s="52"/>
      <c r="E131" s="54"/>
      <c r="F131" s="303"/>
      <c r="G131" s="52"/>
      <c r="H131" s="58"/>
    </row>
    <row r="132" spans="2:8" ht="13.5" customHeight="1">
      <c r="B132" s="56"/>
      <c r="C132" s="52"/>
      <c r="D132" s="52"/>
      <c r="E132" s="54"/>
      <c r="F132" s="303"/>
      <c r="G132" s="52"/>
      <c r="H132" s="58"/>
    </row>
    <row r="133" spans="2:8" ht="13.5" customHeight="1">
      <c r="B133" s="56"/>
      <c r="C133" s="52"/>
      <c r="D133" s="52"/>
      <c r="E133" s="54"/>
      <c r="F133" s="303"/>
      <c r="G133" s="52"/>
      <c r="H133" s="58"/>
    </row>
    <row r="134" spans="2:8" ht="13.5" customHeight="1">
      <c r="B134" s="56"/>
      <c r="C134" s="52"/>
      <c r="D134" s="52"/>
      <c r="E134" s="54"/>
      <c r="F134" s="303"/>
      <c r="G134" s="52"/>
      <c r="H134" s="58"/>
    </row>
    <row r="135" spans="2:8" ht="13.5" customHeight="1">
      <c r="B135" s="56"/>
      <c r="C135" s="52"/>
      <c r="D135" s="52"/>
      <c r="E135" s="54"/>
      <c r="F135" s="303"/>
      <c r="G135" s="52"/>
      <c r="H135" s="58"/>
    </row>
    <row r="136" spans="2:8" ht="13.5" customHeight="1">
      <c r="B136" s="56"/>
      <c r="C136" s="57"/>
      <c r="D136" s="52"/>
      <c r="E136" s="54"/>
      <c r="F136" s="303"/>
      <c r="G136" s="52"/>
      <c r="H136" s="58"/>
    </row>
    <row r="137" spans="2:8" ht="13.5" customHeight="1">
      <c r="B137" s="56"/>
      <c r="C137" s="57"/>
      <c r="D137" s="52"/>
      <c r="E137" s="54"/>
      <c r="F137" s="303"/>
      <c r="G137" s="52"/>
      <c r="H137" s="58"/>
    </row>
    <row r="138" spans="2:8" ht="13.5" customHeight="1">
      <c r="B138" s="56"/>
      <c r="C138" s="57"/>
      <c r="D138" s="52"/>
      <c r="E138" s="54"/>
      <c r="F138" s="303"/>
      <c r="G138" s="52"/>
      <c r="H138" s="58"/>
    </row>
    <row r="139" spans="2:8" ht="13.5" customHeight="1" thickBot="1">
      <c r="B139" s="59"/>
      <c r="C139" s="60"/>
      <c r="D139" s="61"/>
      <c r="E139" s="50"/>
      <c r="F139" s="311"/>
      <c r="G139" s="61"/>
      <c r="H139" s="62"/>
    </row>
    <row r="142" spans="2:8" ht="13.5" customHeight="1">
      <c r="B142" s="37" t="s">
        <v>100</v>
      </c>
      <c r="C142" s="37" t="s">
        <v>291</v>
      </c>
      <c r="F142" s="38"/>
      <c r="G142" s="38"/>
    </row>
    <row r="143" spans="2:8" ht="13.5" customHeight="1">
      <c r="F143" s="63" t="s">
        <v>340</v>
      </c>
      <c r="G143" s="48"/>
    </row>
    <row r="144" spans="2:8" ht="13.5" customHeight="1" thickBot="1">
      <c r="B144" s="37" t="str">
        <f>点検対象設備一覧表!$G$6</f>
        <v>――棟</v>
      </c>
      <c r="F144" s="63" t="s">
        <v>341</v>
      </c>
      <c r="G144" s="48"/>
    </row>
    <row r="145" spans="2:8" ht="13.5" customHeight="1">
      <c r="B145" s="551" t="s">
        <v>342</v>
      </c>
      <c r="C145" s="552"/>
      <c r="D145" s="552"/>
      <c r="E145" s="552"/>
      <c r="F145" s="565" t="s">
        <v>441</v>
      </c>
      <c r="G145" s="552"/>
      <c r="H145" s="566" t="s">
        <v>399</v>
      </c>
    </row>
    <row r="146" spans="2:8" ht="13.5" customHeight="1" thickBot="1">
      <c r="B146" s="49" t="s">
        <v>362</v>
      </c>
      <c r="C146" s="50" t="s">
        <v>344</v>
      </c>
      <c r="D146" s="50" t="s">
        <v>205</v>
      </c>
      <c r="E146" s="50" t="s">
        <v>398</v>
      </c>
      <c r="F146" s="50" t="s">
        <v>266</v>
      </c>
      <c r="G146" s="50" t="s">
        <v>267</v>
      </c>
      <c r="H146" s="567"/>
    </row>
    <row r="147" spans="2:8" ht="13.5" customHeight="1">
      <c r="B147" s="65" t="s">
        <v>387</v>
      </c>
      <c r="C147" s="52" t="s">
        <v>239</v>
      </c>
      <c r="D147" s="53"/>
      <c r="E147" s="54" t="s">
        <v>365</v>
      </c>
      <c r="F147" s="420"/>
      <c r="G147" s="359"/>
      <c r="H147" s="55"/>
    </row>
    <row r="148" spans="2:8" ht="13.5" customHeight="1">
      <c r="B148" s="56"/>
      <c r="C148" s="52" t="s">
        <v>240</v>
      </c>
      <c r="D148" s="52"/>
      <c r="E148" s="54" t="s">
        <v>251</v>
      </c>
      <c r="F148" s="303"/>
      <c r="G148" s="314"/>
      <c r="H148" s="58"/>
    </row>
    <row r="149" spans="2:8" ht="13.5" customHeight="1">
      <c r="B149" s="56"/>
      <c r="C149" s="52" t="s">
        <v>272</v>
      </c>
      <c r="D149" s="52"/>
      <c r="E149" s="226" t="s">
        <v>257</v>
      </c>
      <c r="F149" s="303"/>
      <c r="G149" s="314"/>
      <c r="H149" s="58"/>
    </row>
    <row r="150" spans="2:8" ht="13.5" customHeight="1">
      <c r="B150" s="56"/>
      <c r="C150" s="52" t="s">
        <v>241</v>
      </c>
      <c r="D150" s="52"/>
      <c r="E150" s="54" t="s">
        <v>251</v>
      </c>
      <c r="F150" s="303"/>
      <c r="G150" s="314"/>
      <c r="H150" s="58"/>
    </row>
    <row r="151" spans="2:8" ht="13.5" customHeight="1">
      <c r="B151" s="56"/>
      <c r="C151" s="52" t="s">
        <v>242</v>
      </c>
      <c r="D151" s="52"/>
      <c r="E151" s="54" t="s">
        <v>251</v>
      </c>
      <c r="F151" s="303"/>
      <c r="G151" s="314"/>
      <c r="H151" s="58"/>
    </row>
    <row r="152" spans="2:8" ht="13.5" customHeight="1">
      <c r="B152" s="56"/>
      <c r="C152" s="52" t="s">
        <v>243</v>
      </c>
      <c r="D152" s="52"/>
      <c r="E152" s="54" t="s">
        <v>365</v>
      </c>
      <c r="F152" s="303"/>
      <c r="G152" s="314"/>
      <c r="H152" s="58"/>
    </row>
    <row r="153" spans="2:8" ht="13.5" customHeight="1">
      <c r="B153" s="56"/>
      <c r="C153" s="52" t="s">
        <v>244</v>
      </c>
      <c r="D153" s="52"/>
      <c r="E153" s="54" t="s">
        <v>365</v>
      </c>
      <c r="F153" s="314"/>
      <c r="G153" s="52"/>
      <c r="H153" s="58"/>
    </row>
    <row r="154" spans="2:8" ht="13.5" customHeight="1">
      <c r="B154" s="56"/>
      <c r="C154" s="52" t="s">
        <v>408</v>
      </c>
      <c r="D154" s="52"/>
      <c r="E154" s="54" t="s">
        <v>251</v>
      </c>
      <c r="F154" s="314"/>
      <c r="G154" s="303"/>
      <c r="H154" s="58"/>
    </row>
    <row r="155" spans="2:8" ht="13.5" customHeight="1">
      <c r="B155" s="56"/>
      <c r="C155" s="52"/>
      <c r="D155" s="52"/>
      <c r="E155" s="54"/>
      <c r="F155" s="303"/>
      <c r="G155" s="52"/>
      <c r="H155" s="58"/>
    </row>
    <row r="156" spans="2:8" ht="13.5" customHeight="1">
      <c r="B156" s="56"/>
      <c r="C156" s="52"/>
      <c r="D156" s="52"/>
      <c r="E156" s="54"/>
      <c r="F156" s="303"/>
      <c r="G156" s="52"/>
      <c r="H156" s="58"/>
    </row>
    <row r="157" spans="2:8" ht="13.5" customHeight="1">
      <c r="B157" s="56"/>
      <c r="C157" s="52"/>
      <c r="D157" s="52"/>
      <c r="E157" s="54"/>
      <c r="F157" s="303"/>
      <c r="G157" s="52"/>
      <c r="H157" s="58"/>
    </row>
    <row r="158" spans="2:8" ht="13.5" customHeight="1">
      <c r="B158" s="56"/>
      <c r="C158" s="52"/>
      <c r="D158" s="52"/>
      <c r="E158" s="54"/>
      <c r="F158" s="303"/>
      <c r="G158" s="52"/>
      <c r="H158" s="58"/>
    </row>
    <row r="159" spans="2:8" ht="13.5" customHeight="1">
      <c r="B159" s="56"/>
      <c r="C159" s="52"/>
      <c r="D159" s="52"/>
      <c r="E159" s="54"/>
      <c r="F159" s="303"/>
      <c r="G159" s="52"/>
      <c r="H159" s="58"/>
    </row>
    <row r="160" spans="2:8" ht="13.5" customHeight="1">
      <c r="B160" s="56"/>
      <c r="C160" s="52"/>
      <c r="D160" s="52"/>
      <c r="E160" s="54"/>
      <c r="F160" s="303"/>
      <c r="G160" s="52"/>
      <c r="H160" s="58"/>
    </row>
    <row r="161" spans="2:8" ht="13.5" customHeight="1">
      <c r="B161" s="56"/>
      <c r="C161" s="52"/>
      <c r="D161" s="52"/>
      <c r="E161" s="54"/>
      <c r="F161" s="303"/>
      <c r="G161" s="52"/>
      <c r="H161" s="58"/>
    </row>
    <row r="162" spans="2:8" ht="13.5" customHeight="1">
      <c r="B162" s="56"/>
      <c r="C162" s="52"/>
      <c r="D162" s="52"/>
      <c r="E162" s="54"/>
      <c r="F162" s="303"/>
      <c r="G162" s="52"/>
      <c r="H162" s="58"/>
    </row>
    <row r="163" spans="2:8" ht="13.5" customHeight="1">
      <c r="B163" s="56"/>
      <c r="C163" s="52"/>
      <c r="D163" s="52"/>
      <c r="E163" s="54"/>
      <c r="F163" s="303"/>
      <c r="G163" s="52"/>
      <c r="H163" s="58"/>
    </row>
    <row r="164" spans="2:8" ht="13.5" customHeight="1">
      <c r="B164" s="56"/>
      <c r="C164" s="52"/>
      <c r="D164" s="52"/>
      <c r="E164" s="54"/>
      <c r="F164" s="303"/>
      <c r="G164" s="52"/>
      <c r="H164" s="58"/>
    </row>
    <row r="165" spans="2:8" ht="13.5" customHeight="1">
      <c r="B165" s="56"/>
      <c r="C165" s="52"/>
      <c r="D165" s="52"/>
      <c r="E165" s="54"/>
      <c r="F165" s="303"/>
      <c r="G165" s="52"/>
      <c r="H165" s="58"/>
    </row>
    <row r="166" spans="2:8" ht="13.5" customHeight="1">
      <c r="B166" s="56"/>
      <c r="C166" s="52"/>
      <c r="D166" s="52"/>
      <c r="E166" s="54"/>
      <c r="F166" s="303"/>
      <c r="G166" s="52"/>
      <c r="H166" s="58"/>
    </row>
    <row r="167" spans="2:8" ht="13.5" customHeight="1">
      <c r="B167" s="56"/>
      <c r="C167" s="52"/>
      <c r="D167" s="52"/>
      <c r="E167" s="54"/>
      <c r="F167" s="303"/>
      <c r="G167" s="52"/>
      <c r="H167" s="58"/>
    </row>
    <row r="168" spans="2:8" ht="13.5" customHeight="1">
      <c r="B168" s="56"/>
      <c r="C168" s="52"/>
      <c r="D168" s="52"/>
      <c r="E168" s="54"/>
      <c r="F168" s="303"/>
      <c r="G168" s="52"/>
      <c r="H168" s="58"/>
    </row>
    <row r="169" spans="2:8" ht="13.5" customHeight="1">
      <c r="B169" s="56"/>
      <c r="C169" s="52"/>
      <c r="D169" s="52"/>
      <c r="E169" s="54"/>
      <c r="F169" s="303"/>
      <c r="G169" s="52"/>
      <c r="H169" s="58"/>
    </row>
    <row r="170" spans="2:8" ht="13.5" customHeight="1">
      <c r="B170" s="56"/>
      <c r="C170" s="52"/>
      <c r="D170" s="52"/>
      <c r="E170" s="54"/>
      <c r="F170" s="303"/>
      <c r="G170" s="52"/>
      <c r="H170" s="58"/>
    </row>
    <row r="171" spans="2:8" ht="13.5" customHeight="1">
      <c r="B171" s="56"/>
      <c r="C171" s="57"/>
      <c r="D171" s="52"/>
      <c r="E171" s="54"/>
      <c r="F171" s="303"/>
      <c r="G171" s="52"/>
      <c r="H171" s="58"/>
    </row>
    <row r="172" spans="2:8" ht="13.5" customHeight="1">
      <c r="B172" s="56"/>
      <c r="C172" s="57"/>
      <c r="D172" s="52"/>
      <c r="E172" s="54"/>
      <c r="F172" s="303"/>
      <c r="G172" s="52"/>
      <c r="H172" s="58"/>
    </row>
    <row r="173" spans="2:8" ht="13.5" customHeight="1">
      <c r="B173" s="56"/>
      <c r="C173" s="57"/>
      <c r="D173" s="52"/>
      <c r="E173" s="54"/>
      <c r="F173" s="303"/>
      <c r="G173" s="52"/>
      <c r="H173" s="58"/>
    </row>
    <row r="174" spans="2:8" ht="13.5" customHeight="1" thickBot="1">
      <c r="B174" s="59"/>
      <c r="C174" s="60"/>
      <c r="D174" s="61"/>
      <c r="E174" s="50"/>
      <c r="F174" s="311"/>
      <c r="G174" s="61"/>
      <c r="H174" s="62"/>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2"/>
  </sheetPr>
  <dimension ref="B2:L184"/>
  <sheetViews>
    <sheetView view="pageBreakPreview" zoomScaleNormal="70" zoomScaleSheetLayoutView="100" workbookViewId="0"/>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9" width="9" style="37"/>
    <col min="10" max="12" width="9" style="145"/>
    <col min="13" max="16384" width="9" style="37"/>
  </cols>
  <sheetData>
    <row r="2" spans="2:9" ht="13.5" customHeight="1">
      <c r="B2" s="37" t="s">
        <v>100</v>
      </c>
      <c r="C2" s="37" t="s">
        <v>388</v>
      </c>
      <c r="F2" s="38"/>
      <c r="G2" s="38"/>
    </row>
    <row r="3" spans="2:9" ht="13.5" customHeight="1">
      <c r="F3" s="63" t="s">
        <v>340</v>
      </c>
      <c r="G3" s="48"/>
    </row>
    <row r="4" spans="2:9" ht="13.5" customHeight="1" thickBot="1">
      <c r="B4" s="37" t="str">
        <f>点検対象設備一覧表!$C$6</f>
        <v>○○棟</v>
      </c>
      <c r="F4" s="63" t="s">
        <v>341</v>
      </c>
      <c r="G4" s="48"/>
    </row>
    <row r="5" spans="2:9" ht="13.5" customHeight="1">
      <c r="B5" s="551" t="s">
        <v>342</v>
      </c>
      <c r="C5" s="552"/>
      <c r="D5" s="552"/>
      <c r="E5" s="552"/>
      <c r="F5" s="565" t="s">
        <v>441</v>
      </c>
      <c r="G5" s="552"/>
      <c r="H5" s="566" t="s">
        <v>399</v>
      </c>
    </row>
    <row r="6" spans="2:9" ht="13.5" customHeight="1" thickBot="1">
      <c r="B6" s="49" t="s">
        <v>362</v>
      </c>
      <c r="C6" s="50" t="s">
        <v>344</v>
      </c>
      <c r="D6" s="50" t="s">
        <v>205</v>
      </c>
      <c r="E6" s="50" t="s">
        <v>398</v>
      </c>
      <c r="F6" s="50" t="s">
        <v>266</v>
      </c>
      <c r="G6" s="50" t="s">
        <v>267</v>
      </c>
      <c r="H6" s="567"/>
    </row>
    <row r="7" spans="2:9" ht="13.5" customHeight="1">
      <c r="B7" s="242" t="s">
        <v>388</v>
      </c>
      <c r="C7" s="243" t="s">
        <v>294</v>
      </c>
      <c r="D7" s="258"/>
      <c r="E7" s="444" t="s">
        <v>252</v>
      </c>
      <c r="F7" s="445"/>
      <c r="G7" s="258"/>
      <c r="H7" s="450"/>
    </row>
    <row r="8" spans="2:9" ht="13.5" customHeight="1">
      <c r="B8" s="244"/>
      <c r="C8" s="262" t="s">
        <v>447</v>
      </c>
      <c r="D8" s="227"/>
      <c r="E8" s="254" t="s">
        <v>442</v>
      </c>
      <c r="F8" s="360"/>
      <c r="G8" s="360"/>
      <c r="H8" s="255"/>
    </row>
    <row r="9" spans="2:9" ht="13.5" customHeight="1">
      <c r="B9" s="244"/>
      <c r="C9" s="205" t="s">
        <v>416</v>
      </c>
      <c r="D9" s="205"/>
      <c r="E9" s="226" t="s">
        <v>252</v>
      </c>
      <c r="F9" s="231"/>
      <c r="G9" s="205"/>
      <c r="H9" s="256"/>
    </row>
    <row r="10" spans="2:9" ht="13.5" customHeight="1">
      <c r="B10" s="244"/>
      <c r="C10" s="240" t="s">
        <v>596</v>
      </c>
      <c r="D10" s="205"/>
      <c r="E10" s="226" t="s">
        <v>252</v>
      </c>
      <c r="F10" s="231"/>
      <c r="G10" s="205"/>
      <c r="H10" s="256"/>
      <c r="I10" s="236" t="s">
        <v>85</v>
      </c>
    </row>
    <row r="11" spans="2:9" ht="13.5" customHeight="1">
      <c r="B11" s="244"/>
      <c r="C11" s="193" t="s">
        <v>417</v>
      </c>
      <c r="D11" s="193"/>
      <c r="E11" s="440" t="s">
        <v>252</v>
      </c>
      <c r="F11" s="441"/>
      <c r="G11" s="442"/>
      <c r="H11" s="443"/>
    </row>
    <row r="12" spans="2:9" ht="13.5" customHeight="1">
      <c r="B12" s="244"/>
      <c r="C12" s="262" t="s">
        <v>448</v>
      </c>
      <c r="D12" s="227"/>
      <c r="E12" s="254" t="s">
        <v>442</v>
      </c>
      <c r="F12" s="360"/>
      <c r="G12" s="360"/>
      <c r="H12" s="255"/>
    </row>
    <row r="13" spans="2:9" ht="13.5" customHeight="1">
      <c r="B13" s="244"/>
      <c r="C13" s="205" t="s">
        <v>187</v>
      </c>
      <c r="D13" s="205"/>
      <c r="E13" s="226" t="s">
        <v>253</v>
      </c>
      <c r="F13" s="231"/>
      <c r="G13" s="315"/>
      <c r="H13" s="256"/>
    </row>
    <row r="14" spans="2:9" ht="13.5" customHeight="1">
      <c r="B14" s="244"/>
      <c r="C14" s="205" t="s">
        <v>188</v>
      </c>
      <c r="D14" s="205"/>
      <c r="E14" s="226" t="s">
        <v>253</v>
      </c>
      <c r="F14" s="231"/>
      <c r="G14" s="315"/>
      <c r="H14" s="256"/>
    </row>
    <row r="15" spans="2:9" ht="13.5" customHeight="1">
      <c r="B15" s="244"/>
      <c r="C15" s="205" t="s">
        <v>295</v>
      </c>
      <c r="D15" s="205"/>
      <c r="E15" s="226" t="s">
        <v>253</v>
      </c>
      <c r="F15" s="231"/>
      <c r="G15" s="315"/>
      <c r="H15" s="256"/>
    </row>
    <row r="16" spans="2:9" ht="13.5" customHeight="1">
      <c r="B16" s="244"/>
      <c r="C16" s="205" t="s">
        <v>418</v>
      </c>
      <c r="D16" s="205"/>
      <c r="E16" s="226" t="s">
        <v>253</v>
      </c>
      <c r="F16" s="231"/>
      <c r="G16" s="315"/>
      <c r="H16" s="256"/>
    </row>
    <row r="17" spans="2:10" ht="13.5" customHeight="1">
      <c r="B17" s="244"/>
      <c r="C17" s="205" t="s">
        <v>419</v>
      </c>
      <c r="D17" s="205"/>
      <c r="E17" s="226" t="s">
        <v>253</v>
      </c>
      <c r="F17" s="231"/>
      <c r="G17" s="231"/>
      <c r="H17" s="256"/>
    </row>
    <row r="18" spans="2:10" ht="13.5" customHeight="1">
      <c r="B18" s="244"/>
      <c r="C18" s="205" t="s">
        <v>597</v>
      </c>
      <c r="D18" s="205"/>
      <c r="E18" s="226" t="s">
        <v>253</v>
      </c>
      <c r="F18" s="231"/>
      <c r="G18" s="231"/>
      <c r="H18" s="256"/>
    </row>
    <row r="19" spans="2:10" ht="13.5" customHeight="1">
      <c r="B19" s="244"/>
      <c r="C19" s="205" t="s">
        <v>296</v>
      </c>
      <c r="D19" s="205"/>
      <c r="E19" s="226" t="s">
        <v>253</v>
      </c>
      <c r="F19" s="231"/>
      <c r="G19" s="231"/>
      <c r="H19" s="256"/>
    </row>
    <row r="20" spans="2:10" ht="13.5" customHeight="1">
      <c r="B20" s="244"/>
      <c r="C20" s="205" t="s">
        <v>297</v>
      </c>
      <c r="D20" s="205"/>
      <c r="E20" s="226" t="s">
        <v>253</v>
      </c>
      <c r="F20" s="231"/>
      <c r="G20" s="315"/>
      <c r="H20" s="256"/>
    </row>
    <row r="21" spans="2:10" ht="13.5" customHeight="1">
      <c r="B21" s="244"/>
      <c r="C21" s="205" t="s">
        <v>692</v>
      </c>
      <c r="D21" s="205"/>
      <c r="E21" s="226" t="s">
        <v>72</v>
      </c>
      <c r="F21" s="231"/>
      <c r="G21" s="231"/>
      <c r="H21" s="256"/>
    </row>
    <row r="22" spans="2:10" ht="13.5" customHeight="1">
      <c r="B22" s="244"/>
      <c r="C22" s="205" t="s">
        <v>298</v>
      </c>
      <c r="D22" s="205"/>
      <c r="E22" s="226" t="s">
        <v>253</v>
      </c>
      <c r="F22" s="231"/>
      <c r="G22" s="315"/>
      <c r="H22" s="256"/>
    </row>
    <row r="23" spans="2:10" ht="13.5" customHeight="1">
      <c r="B23" s="244"/>
      <c r="C23" s="205" t="s">
        <v>299</v>
      </c>
      <c r="D23" s="205"/>
      <c r="E23" s="226" t="s">
        <v>253</v>
      </c>
      <c r="F23" s="231"/>
      <c r="G23" s="231"/>
      <c r="H23" s="256"/>
    </row>
    <row r="24" spans="2:10" ht="13.5" customHeight="1">
      <c r="B24" s="244"/>
      <c r="C24" s="205" t="s">
        <v>300</v>
      </c>
      <c r="D24" s="205"/>
      <c r="E24" s="226" t="s">
        <v>253</v>
      </c>
      <c r="F24" s="231"/>
      <c r="G24" s="315"/>
      <c r="H24" s="256"/>
    </row>
    <row r="25" spans="2:10" ht="13.5" customHeight="1">
      <c r="B25" s="244"/>
      <c r="C25" s="205" t="s">
        <v>301</v>
      </c>
      <c r="D25" s="205"/>
      <c r="E25" s="226" t="s">
        <v>253</v>
      </c>
      <c r="F25" s="231"/>
      <c r="G25" s="315"/>
      <c r="H25" s="256"/>
    </row>
    <row r="26" spans="2:10" ht="13.5" customHeight="1">
      <c r="B26" s="244"/>
      <c r="C26" s="205" t="s">
        <v>421</v>
      </c>
      <c r="D26" s="205"/>
      <c r="E26" s="226" t="s">
        <v>253</v>
      </c>
      <c r="F26" s="231"/>
      <c r="G26" s="315"/>
      <c r="H26" s="256"/>
    </row>
    <row r="27" spans="2:10" ht="13.5" customHeight="1">
      <c r="B27" s="244"/>
      <c r="C27" s="205" t="s">
        <v>422</v>
      </c>
      <c r="D27" s="205"/>
      <c r="E27" s="226" t="s">
        <v>253</v>
      </c>
      <c r="F27" s="231"/>
      <c r="G27" s="315"/>
      <c r="H27" s="256"/>
    </row>
    <row r="28" spans="2:10" ht="13.5" customHeight="1">
      <c r="B28" s="244"/>
      <c r="C28" s="205" t="s">
        <v>423</v>
      </c>
      <c r="D28" s="205"/>
      <c r="E28" s="226" t="s">
        <v>253</v>
      </c>
      <c r="F28" s="231"/>
      <c r="G28" s="315"/>
      <c r="H28" s="256"/>
    </row>
    <row r="29" spans="2:10" ht="13.5" customHeight="1">
      <c r="B29" s="244"/>
      <c r="C29" s="205" t="s">
        <v>411</v>
      </c>
      <c r="D29" s="205"/>
      <c r="E29" s="226" t="s">
        <v>254</v>
      </c>
      <c r="F29" s="231"/>
      <c r="G29" s="315"/>
      <c r="H29" s="256"/>
    </row>
    <row r="30" spans="2:10" ht="13.5" customHeight="1">
      <c r="B30" s="244"/>
      <c r="C30" s="205" t="s">
        <v>405</v>
      </c>
      <c r="D30" s="205"/>
      <c r="E30" s="226" t="s">
        <v>253</v>
      </c>
      <c r="F30" s="231"/>
      <c r="G30" s="315"/>
      <c r="H30" s="256"/>
    </row>
    <row r="31" spans="2:10" ht="13.5" customHeight="1">
      <c r="B31" s="244"/>
      <c r="C31" s="205" t="s">
        <v>424</v>
      </c>
      <c r="D31" s="205"/>
      <c r="E31" s="226" t="s">
        <v>253</v>
      </c>
      <c r="F31" s="231"/>
      <c r="G31" s="315"/>
      <c r="H31" s="256"/>
    </row>
    <row r="32" spans="2:10" ht="13.5" customHeight="1">
      <c r="B32" s="244"/>
      <c r="C32" s="205" t="s">
        <v>425</v>
      </c>
      <c r="D32" s="205"/>
      <c r="E32" s="226" t="s">
        <v>251</v>
      </c>
      <c r="F32" s="231"/>
      <c r="G32" s="315"/>
      <c r="H32" s="256"/>
      <c r="J32" s="145" t="s">
        <v>168</v>
      </c>
    </row>
    <row r="33" spans="2:10" ht="13.5" customHeight="1">
      <c r="B33" s="244"/>
      <c r="C33" s="205" t="s">
        <v>426</v>
      </c>
      <c r="D33" s="205"/>
      <c r="E33" s="226" t="s">
        <v>251</v>
      </c>
      <c r="F33" s="231"/>
      <c r="G33" s="315"/>
      <c r="H33" s="256"/>
      <c r="J33" s="145" t="s">
        <v>167</v>
      </c>
    </row>
    <row r="34" spans="2:10" ht="13.5" customHeight="1">
      <c r="B34" s="244"/>
      <c r="C34" s="205" t="s">
        <v>360</v>
      </c>
      <c r="D34" s="205"/>
      <c r="E34" s="226" t="s">
        <v>251</v>
      </c>
      <c r="F34" s="231"/>
      <c r="G34" s="315"/>
      <c r="H34" s="256"/>
    </row>
    <row r="35" spans="2:10" ht="13.5" customHeight="1">
      <c r="B35" s="264"/>
      <c r="C35" s="205" t="s">
        <v>361</v>
      </c>
      <c r="D35" s="205"/>
      <c r="E35" s="226" t="s">
        <v>251</v>
      </c>
      <c r="F35" s="231"/>
      <c r="G35" s="358"/>
      <c r="H35" s="265"/>
      <c r="I35" s="145"/>
    </row>
    <row r="36" spans="2:10" ht="13.5" customHeight="1" thickBot="1">
      <c r="B36" s="259"/>
      <c r="C36" s="228" t="s">
        <v>420</v>
      </c>
      <c r="D36" s="228"/>
      <c r="E36" s="253"/>
      <c r="F36" s="304"/>
      <c r="G36" s="228"/>
      <c r="H36" s="261"/>
      <c r="I36" s="236" t="s">
        <v>85</v>
      </c>
    </row>
    <row r="37" spans="2:10" ht="13.5" customHeight="1">
      <c r="B37" s="308"/>
      <c r="C37" s="309"/>
      <c r="D37" s="309"/>
      <c r="E37" s="310"/>
      <c r="F37" s="308"/>
      <c r="G37" s="310"/>
      <c r="H37" s="309"/>
      <c r="I37" s="236"/>
    </row>
    <row r="38" spans="2:10" ht="13.5" customHeight="1">
      <c r="B38" s="248"/>
      <c r="C38" s="248"/>
      <c r="D38" s="248"/>
      <c r="E38" s="249"/>
      <c r="F38" s="248"/>
      <c r="G38" s="248"/>
      <c r="H38" s="248"/>
    </row>
    <row r="39" spans="2:10" ht="13.5" customHeight="1">
      <c r="B39" s="248" t="s">
        <v>100</v>
      </c>
      <c r="C39" s="248" t="s">
        <v>388</v>
      </c>
      <c r="D39" s="248"/>
      <c r="E39" s="249"/>
      <c r="F39" s="249"/>
      <c r="G39" s="249"/>
      <c r="H39" s="248"/>
    </row>
    <row r="40" spans="2:10" ht="13.5" customHeight="1">
      <c r="B40" s="248"/>
      <c r="C40" s="248"/>
      <c r="D40" s="248"/>
      <c r="E40" s="249"/>
      <c r="F40" s="250" t="s">
        <v>340</v>
      </c>
      <c r="G40" s="251"/>
      <c r="H40" s="248"/>
    </row>
    <row r="41" spans="2:10" ht="13.5" customHeight="1" thickBot="1">
      <c r="B41" s="248" t="str">
        <f>点検対象設備一覧表!$D$6</f>
        <v>△△棟</v>
      </c>
      <c r="C41" s="248"/>
      <c r="D41" s="248"/>
      <c r="E41" s="249"/>
      <c r="F41" s="250" t="s">
        <v>341</v>
      </c>
      <c r="G41" s="251"/>
      <c r="H41" s="248"/>
    </row>
    <row r="42" spans="2:10" ht="13.5" customHeight="1">
      <c r="B42" s="600" t="s">
        <v>342</v>
      </c>
      <c r="C42" s="565"/>
      <c r="D42" s="565"/>
      <c r="E42" s="565"/>
      <c r="F42" s="565" t="s">
        <v>441</v>
      </c>
      <c r="G42" s="552"/>
      <c r="H42" s="601" t="s">
        <v>399</v>
      </c>
    </row>
    <row r="43" spans="2:10" ht="13.5" customHeight="1" thickBot="1">
      <c r="B43" s="252" t="s">
        <v>362</v>
      </c>
      <c r="C43" s="253" t="s">
        <v>344</v>
      </c>
      <c r="D43" s="253" t="s">
        <v>205</v>
      </c>
      <c r="E43" s="253" t="s">
        <v>398</v>
      </c>
      <c r="F43" s="253" t="s">
        <v>266</v>
      </c>
      <c r="G43" s="253" t="s">
        <v>267</v>
      </c>
      <c r="H43" s="613"/>
    </row>
    <row r="44" spans="2:10" ht="13.5" customHeight="1">
      <c r="B44" s="242" t="s">
        <v>388</v>
      </c>
      <c r="C44" s="243" t="s">
        <v>294</v>
      </c>
      <c r="D44" s="258"/>
      <c r="E44" s="444" t="s">
        <v>252</v>
      </c>
      <c r="F44" s="445"/>
      <c r="G44" s="258"/>
      <c r="H44" s="450"/>
    </row>
    <row r="45" spans="2:10" ht="13.5" customHeight="1">
      <c r="B45" s="244"/>
      <c r="C45" s="262" t="s">
        <v>447</v>
      </c>
      <c r="D45" s="227"/>
      <c r="E45" s="254" t="s">
        <v>442</v>
      </c>
      <c r="F45" s="360"/>
      <c r="G45" s="360"/>
      <c r="H45" s="255"/>
    </row>
    <row r="46" spans="2:10" ht="13.5" customHeight="1">
      <c r="B46" s="244"/>
      <c r="C46" s="205" t="s">
        <v>416</v>
      </c>
      <c r="D46" s="205"/>
      <c r="E46" s="226" t="s">
        <v>252</v>
      </c>
      <c r="F46" s="231"/>
      <c r="G46" s="205"/>
      <c r="H46" s="256"/>
    </row>
    <row r="47" spans="2:10" ht="13.5" customHeight="1">
      <c r="B47" s="244"/>
      <c r="C47" s="240" t="s">
        <v>596</v>
      </c>
      <c r="D47" s="205"/>
      <c r="E47" s="226" t="s">
        <v>252</v>
      </c>
      <c r="F47" s="231"/>
      <c r="G47" s="205"/>
      <c r="H47" s="256"/>
      <c r="I47" s="145" t="s">
        <v>85</v>
      </c>
    </row>
    <row r="48" spans="2:10" ht="13.5" customHeight="1">
      <c r="B48" s="244"/>
      <c r="C48" s="193" t="s">
        <v>417</v>
      </c>
      <c r="D48" s="193"/>
      <c r="E48" s="440" t="s">
        <v>252</v>
      </c>
      <c r="F48" s="441"/>
      <c r="G48" s="442"/>
      <c r="H48" s="443"/>
    </row>
    <row r="49" spans="2:8" ht="13.5" customHeight="1">
      <c r="B49" s="244"/>
      <c r="C49" s="262" t="s">
        <v>448</v>
      </c>
      <c r="D49" s="227"/>
      <c r="E49" s="254" t="s">
        <v>442</v>
      </c>
      <c r="F49" s="360"/>
      <c r="G49" s="360"/>
      <c r="H49" s="255"/>
    </row>
    <row r="50" spans="2:8" ht="13.5" customHeight="1">
      <c r="B50" s="244"/>
      <c r="C50" s="205" t="s">
        <v>187</v>
      </c>
      <c r="D50" s="205"/>
      <c r="E50" s="226" t="s">
        <v>253</v>
      </c>
      <c r="F50" s="231"/>
      <c r="G50" s="315"/>
      <c r="H50" s="256"/>
    </row>
    <row r="51" spans="2:8" ht="13.5" customHeight="1">
      <c r="B51" s="244"/>
      <c r="C51" s="205" t="s">
        <v>188</v>
      </c>
      <c r="D51" s="205"/>
      <c r="E51" s="226" t="s">
        <v>253</v>
      </c>
      <c r="F51" s="231"/>
      <c r="G51" s="315"/>
      <c r="H51" s="256"/>
    </row>
    <row r="52" spans="2:8" ht="13.5" customHeight="1">
      <c r="B52" s="244"/>
      <c r="C52" s="205" t="s">
        <v>295</v>
      </c>
      <c r="D52" s="205"/>
      <c r="E52" s="226" t="s">
        <v>253</v>
      </c>
      <c r="F52" s="231"/>
      <c r="G52" s="315"/>
      <c r="H52" s="256"/>
    </row>
    <row r="53" spans="2:8" ht="13.5" customHeight="1">
      <c r="B53" s="244"/>
      <c r="C53" s="205" t="s">
        <v>418</v>
      </c>
      <c r="D53" s="205"/>
      <c r="E53" s="226" t="s">
        <v>253</v>
      </c>
      <c r="F53" s="231"/>
      <c r="G53" s="315"/>
      <c r="H53" s="256"/>
    </row>
    <row r="54" spans="2:8" ht="13.5" customHeight="1">
      <c r="B54" s="244"/>
      <c r="C54" s="205" t="s">
        <v>419</v>
      </c>
      <c r="D54" s="205"/>
      <c r="E54" s="226" t="s">
        <v>253</v>
      </c>
      <c r="F54" s="231"/>
      <c r="G54" s="231"/>
      <c r="H54" s="256"/>
    </row>
    <row r="55" spans="2:8" ht="13.5" customHeight="1">
      <c r="B55" s="244"/>
      <c r="C55" s="205" t="s">
        <v>597</v>
      </c>
      <c r="D55" s="205"/>
      <c r="E55" s="226" t="s">
        <v>253</v>
      </c>
      <c r="F55" s="231"/>
      <c r="G55" s="231"/>
      <c r="H55" s="256"/>
    </row>
    <row r="56" spans="2:8" ht="13.5" customHeight="1">
      <c r="B56" s="244"/>
      <c r="C56" s="205" t="s">
        <v>296</v>
      </c>
      <c r="D56" s="205"/>
      <c r="E56" s="226" t="s">
        <v>253</v>
      </c>
      <c r="F56" s="231"/>
      <c r="G56" s="231"/>
      <c r="H56" s="256"/>
    </row>
    <row r="57" spans="2:8" ht="13.5" customHeight="1">
      <c r="B57" s="244"/>
      <c r="C57" s="205" t="s">
        <v>297</v>
      </c>
      <c r="D57" s="205"/>
      <c r="E57" s="226" t="s">
        <v>253</v>
      </c>
      <c r="F57" s="231"/>
      <c r="G57" s="315"/>
      <c r="H57" s="256"/>
    </row>
    <row r="58" spans="2:8" ht="13.5" customHeight="1">
      <c r="B58" s="244"/>
      <c r="C58" s="205" t="s">
        <v>692</v>
      </c>
      <c r="D58" s="205"/>
      <c r="E58" s="226" t="s">
        <v>72</v>
      </c>
      <c r="F58" s="231"/>
      <c r="G58" s="231"/>
      <c r="H58" s="256"/>
    </row>
    <row r="59" spans="2:8" ht="13.5" customHeight="1">
      <c r="B59" s="244"/>
      <c r="C59" s="205" t="s">
        <v>298</v>
      </c>
      <c r="D59" s="205"/>
      <c r="E59" s="226" t="s">
        <v>253</v>
      </c>
      <c r="F59" s="231"/>
      <c r="G59" s="315"/>
      <c r="H59" s="256"/>
    </row>
    <row r="60" spans="2:8" ht="13.5" customHeight="1">
      <c r="B60" s="244"/>
      <c r="C60" s="205" t="s">
        <v>299</v>
      </c>
      <c r="D60" s="205"/>
      <c r="E60" s="226" t="s">
        <v>253</v>
      </c>
      <c r="F60" s="231"/>
      <c r="G60" s="231"/>
      <c r="H60" s="256"/>
    </row>
    <row r="61" spans="2:8" ht="13.5" customHeight="1">
      <c r="B61" s="244"/>
      <c r="C61" s="205" t="s">
        <v>300</v>
      </c>
      <c r="D61" s="205"/>
      <c r="E61" s="226" t="s">
        <v>253</v>
      </c>
      <c r="F61" s="231"/>
      <c r="G61" s="315"/>
      <c r="H61" s="256"/>
    </row>
    <row r="62" spans="2:8" ht="13.5" customHeight="1">
      <c r="B62" s="244"/>
      <c r="C62" s="205" t="s">
        <v>301</v>
      </c>
      <c r="D62" s="205"/>
      <c r="E62" s="226" t="s">
        <v>253</v>
      </c>
      <c r="F62" s="231"/>
      <c r="G62" s="315"/>
      <c r="H62" s="256"/>
    </row>
    <row r="63" spans="2:8" ht="13.5" customHeight="1">
      <c r="B63" s="244"/>
      <c r="C63" s="205" t="s">
        <v>421</v>
      </c>
      <c r="D63" s="205"/>
      <c r="E63" s="226" t="s">
        <v>253</v>
      </c>
      <c r="F63" s="231"/>
      <c r="G63" s="315"/>
      <c r="H63" s="256"/>
    </row>
    <row r="64" spans="2:8" ht="13.5" customHeight="1">
      <c r="B64" s="244"/>
      <c r="C64" s="205" t="s">
        <v>422</v>
      </c>
      <c r="D64" s="205"/>
      <c r="E64" s="226" t="s">
        <v>253</v>
      </c>
      <c r="F64" s="231"/>
      <c r="G64" s="315"/>
      <c r="H64" s="256"/>
    </row>
    <row r="65" spans="2:9" ht="13.5" customHeight="1">
      <c r="B65" s="244"/>
      <c r="C65" s="205" t="s">
        <v>423</v>
      </c>
      <c r="D65" s="205"/>
      <c r="E65" s="226" t="s">
        <v>253</v>
      </c>
      <c r="F65" s="231"/>
      <c r="G65" s="315"/>
      <c r="H65" s="256"/>
    </row>
    <row r="66" spans="2:9" ht="13.5" customHeight="1">
      <c r="B66" s="244"/>
      <c r="C66" s="205" t="s">
        <v>411</v>
      </c>
      <c r="D66" s="205"/>
      <c r="E66" s="226" t="s">
        <v>254</v>
      </c>
      <c r="F66" s="231"/>
      <c r="G66" s="315"/>
      <c r="H66" s="256"/>
    </row>
    <row r="67" spans="2:9" ht="13.5" customHeight="1">
      <c r="B67" s="244"/>
      <c r="C67" s="205" t="s">
        <v>405</v>
      </c>
      <c r="D67" s="205"/>
      <c r="E67" s="226" t="s">
        <v>253</v>
      </c>
      <c r="F67" s="231"/>
      <c r="G67" s="315"/>
      <c r="H67" s="256"/>
    </row>
    <row r="68" spans="2:9" ht="13.5" customHeight="1">
      <c r="B68" s="244"/>
      <c r="C68" s="205" t="s">
        <v>424</v>
      </c>
      <c r="D68" s="205"/>
      <c r="E68" s="226" t="s">
        <v>253</v>
      </c>
      <c r="F68" s="231"/>
      <c r="G68" s="315"/>
      <c r="H68" s="256"/>
    </row>
    <row r="69" spans="2:9" ht="13.5" customHeight="1">
      <c r="B69" s="244"/>
      <c r="C69" s="205" t="s">
        <v>425</v>
      </c>
      <c r="D69" s="205"/>
      <c r="E69" s="226" t="s">
        <v>251</v>
      </c>
      <c r="F69" s="231"/>
      <c r="G69" s="315"/>
      <c r="H69" s="256"/>
    </row>
    <row r="70" spans="2:9" ht="13.5" customHeight="1">
      <c r="B70" s="244"/>
      <c r="C70" s="205" t="s">
        <v>426</v>
      </c>
      <c r="D70" s="205"/>
      <c r="E70" s="226" t="s">
        <v>251</v>
      </c>
      <c r="F70" s="231"/>
      <c r="G70" s="315"/>
      <c r="H70" s="256"/>
    </row>
    <row r="71" spans="2:9" ht="13.5" customHeight="1">
      <c r="B71" s="244"/>
      <c r="C71" s="205" t="s">
        <v>360</v>
      </c>
      <c r="D71" s="205"/>
      <c r="E71" s="226" t="s">
        <v>251</v>
      </c>
      <c r="F71" s="231"/>
      <c r="G71" s="315"/>
      <c r="H71" s="256"/>
    </row>
    <row r="72" spans="2:9" ht="13.5" customHeight="1">
      <c r="B72" s="264"/>
      <c r="C72" s="205" t="s">
        <v>361</v>
      </c>
      <c r="D72" s="205"/>
      <c r="E72" s="226" t="s">
        <v>251</v>
      </c>
      <c r="F72" s="231"/>
      <c r="G72" s="358"/>
      <c r="H72" s="265"/>
    </row>
    <row r="73" spans="2:9" ht="13.5" customHeight="1" thickBot="1">
      <c r="B73" s="259"/>
      <c r="C73" s="228" t="s">
        <v>420</v>
      </c>
      <c r="D73" s="228"/>
      <c r="E73" s="253"/>
      <c r="F73" s="304"/>
      <c r="G73" s="228"/>
      <c r="H73" s="261"/>
      <c r="I73" s="145" t="s">
        <v>85</v>
      </c>
    </row>
    <row r="74" spans="2:9" ht="13.5" customHeight="1">
      <c r="B74" s="308"/>
      <c r="C74" s="309"/>
      <c r="D74" s="309"/>
      <c r="E74" s="310"/>
      <c r="F74" s="308"/>
      <c r="G74" s="310"/>
      <c r="H74" s="309"/>
      <c r="I74" s="145"/>
    </row>
    <row r="75" spans="2:9" ht="13.5" customHeight="1">
      <c r="B75" s="248"/>
      <c r="C75" s="248"/>
      <c r="D75" s="248"/>
      <c r="E75" s="249"/>
      <c r="F75" s="248"/>
      <c r="G75" s="248"/>
      <c r="H75" s="248"/>
    </row>
    <row r="76" spans="2:9" ht="13.5" customHeight="1">
      <c r="B76" s="248" t="s">
        <v>100</v>
      </c>
      <c r="C76" s="248" t="s">
        <v>388</v>
      </c>
      <c r="D76" s="248"/>
      <c r="E76" s="249"/>
      <c r="F76" s="249"/>
      <c r="G76" s="249"/>
      <c r="H76" s="248"/>
    </row>
    <row r="77" spans="2:9" ht="13.5" customHeight="1">
      <c r="B77" s="248"/>
      <c r="C77" s="248"/>
      <c r="D77" s="248"/>
      <c r="E77" s="249"/>
      <c r="F77" s="250" t="s">
        <v>340</v>
      </c>
      <c r="G77" s="251"/>
      <c r="H77" s="248"/>
    </row>
    <row r="78" spans="2:9" ht="13.5" customHeight="1" thickBot="1">
      <c r="B78" s="248" t="str">
        <f>点検対象設備一覧表!$E$6</f>
        <v>□□棟</v>
      </c>
      <c r="C78" s="248"/>
      <c r="D78" s="248"/>
      <c r="E78" s="249"/>
      <c r="F78" s="250" t="s">
        <v>341</v>
      </c>
      <c r="G78" s="251"/>
      <c r="H78" s="248"/>
    </row>
    <row r="79" spans="2:9" ht="13.5" customHeight="1">
      <c r="B79" s="600" t="s">
        <v>342</v>
      </c>
      <c r="C79" s="565"/>
      <c r="D79" s="565"/>
      <c r="E79" s="565"/>
      <c r="F79" s="565" t="s">
        <v>441</v>
      </c>
      <c r="G79" s="552"/>
      <c r="H79" s="601" t="s">
        <v>399</v>
      </c>
    </row>
    <row r="80" spans="2:9" ht="13.5" customHeight="1" thickBot="1">
      <c r="B80" s="252" t="s">
        <v>362</v>
      </c>
      <c r="C80" s="253" t="s">
        <v>344</v>
      </c>
      <c r="D80" s="253" t="s">
        <v>205</v>
      </c>
      <c r="E80" s="253" t="s">
        <v>398</v>
      </c>
      <c r="F80" s="253" t="s">
        <v>266</v>
      </c>
      <c r="G80" s="253" t="s">
        <v>267</v>
      </c>
      <c r="H80" s="613"/>
    </row>
    <row r="81" spans="2:9" ht="13.5" customHeight="1">
      <c r="B81" s="242" t="s">
        <v>388</v>
      </c>
      <c r="C81" s="243" t="s">
        <v>294</v>
      </c>
      <c r="D81" s="258"/>
      <c r="E81" s="444" t="s">
        <v>252</v>
      </c>
      <c r="F81" s="445"/>
      <c r="G81" s="258"/>
      <c r="H81" s="450"/>
    </row>
    <row r="82" spans="2:9" ht="13.5" customHeight="1">
      <c r="B82" s="244"/>
      <c r="C82" s="262" t="s">
        <v>447</v>
      </c>
      <c r="D82" s="227"/>
      <c r="E82" s="254" t="s">
        <v>442</v>
      </c>
      <c r="F82" s="360"/>
      <c r="G82" s="360"/>
      <c r="H82" s="255"/>
    </row>
    <row r="83" spans="2:9" ht="13.5" customHeight="1">
      <c r="B83" s="244"/>
      <c r="C83" s="205" t="s">
        <v>416</v>
      </c>
      <c r="D83" s="205"/>
      <c r="E83" s="226" t="s">
        <v>252</v>
      </c>
      <c r="F83" s="231"/>
      <c r="G83" s="205"/>
      <c r="H83" s="256"/>
    </row>
    <row r="84" spans="2:9" ht="13.5" customHeight="1">
      <c r="B84" s="244"/>
      <c r="C84" s="240" t="s">
        <v>596</v>
      </c>
      <c r="D84" s="205"/>
      <c r="E84" s="226" t="s">
        <v>252</v>
      </c>
      <c r="F84" s="231"/>
      <c r="G84" s="205"/>
      <c r="H84" s="256"/>
      <c r="I84" s="145" t="s">
        <v>85</v>
      </c>
    </row>
    <row r="85" spans="2:9" ht="13.5" customHeight="1">
      <c r="B85" s="244"/>
      <c r="C85" s="193" t="s">
        <v>417</v>
      </c>
      <c r="D85" s="193"/>
      <c r="E85" s="440" t="s">
        <v>252</v>
      </c>
      <c r="F85" s="441"/>
      <c r="G85" s="442"/>
      <c r="H85" s="443"/>
    </row>
    <row r="86" spans="2:9" ht="13.5" customHeight="1">
      <c r="B86" s="244"/>
      <c r="C86" s="262" t="s">
        <v>448</v>
      </c>
      <c r="D86" s="227"/>
      <c r="E86" s="254" t="s">
        <v>442</v>
      </c>
      <c r="F86" s="360"/>
      <c r="G86" s="360"/>
      <c r="H86" s="255"/>
    </row>
    <row r="87" spans="2:9" ht="13.5" customHeight="1">
      <c r="B87" s="244"/>
      <c r="C87" s="205" t="s">
        <v>187</v>
      </c>
      <c r="D87" s="205"/>
      <c r="E87" s="226" t="s">
        <v>253</v>
      </c>
      <c r="F87" s="231"/>
      <c r="G87" s="315"/>
      <c r="H87" s="256"/>
    </row>
    <row r="88" spans="2:9" ht="13.5" customHeight="1">
      <c r="B88" s="244"/>
      <c r="C88" s="205" t="s">
        <v>188</v>
      </c>
      <c r="D88" s="205"/>
      <c r="E88" s="226" t="s">
        <v>253</v>
      </c>
      <c r="F88" s="231"/>
      <c r="G88" s="315"/>
      <c r="H88" s="256"/>
    </row>
    <row r="89" spans="2:9" ht="13.5" customHeight="1">
      <c r="B89" s="244"/>
      <c r="C89" s="205" t="s">
        <v>295</v>
      </c>
      <c r="D89" s="205"/>
      <c r="E89" s="226" t="s">
        <v>253</v>
      </c>
      <c r="F89" s="231"/>
      <c r="G89" s="315"/>
      <c r="H89" s="256"/>
    </row>
    <row r="90" spans="2:9" ht="13.5" customHeight="1">
      <c r="B90" s="244"/>
      <c r="C90" s="205" t="s">
        <v>418</v>
      </c>
      <c r="D90" s="205"/>
      <c r="E90" s="226" t="s">
        <v>253</v>
      </c>
      <c r="F90" s="231"/>
      <c r="G90" s="315"/>
      <c r="H90" s="256"/>
    </row>
    <row r="91" spans="2:9" ht="13.5" customHeight="1">
      <c r="B91" s="244"/>
      <c r="C91" s="205" t="s">
        <v>419</v>
      </c>
      <c r="D91" s="205"/>
      <c r="E91" s="226" t="s">
        <v>253</v>
      </c>
      <c r="F91" s="231"/>
      <c r="G91" s="231"/>
      <c r="H91" s="256"/>
    </row>
    <row r="92" spans="2:9" ht="13.5" customHeight="1">
      <c r="B92" s="244"/>
      <c r="C92" s="205" t="s">
        <v>597</v>
      </c>
      <c r="D92" s="205"/>
      <c r="E92" s="226" t="s">
        <v>253</v>
      </c>
      <c r="F92" s="231"/>
      <c r="G92" s="231"/>
      <c r="H92" s="256"/>
    </row>
    <row r="93" spans="2:9" ht="13.5" customHeight="1">
      <c r="B93" s="244"/>
      <c r="C93" s="205" t="s">
        <v>296</v>
      </c>
      <c r="D93" s="205"/>
      <c r="E93" s="226" t="s">
        <v>253</v>
      </c>
      <c r="F93" s="231"/>
      <c r="G93" s="231"/>
      <c r="H93" s="256"/>
    </row>
    <row r="94" spans="2:9" ht="13.5" customHeight="1">
      <c r="B94" s="244"/>
      <c r="C94" s="205" t="s">
        <v>297</v>
      </c>
      <c r="D94" s="205"/>
      <c r="E94" s="226" t="s">
        <v>253</v>
      </c>
      <c r="F94" s="231"/>
      <c r="G94" s="315"/>
      <c r="H94" s="256"/>
    </row>
    <row r="95" spans="2:9" ht="13.5" customHeight="1">
      <c r="B95" s="244"/>
      <c r="C95" s="205" t="s">
        <v>692</v>
      </c>
      <c r="D95" s="205"/>
      <c r="E95" s="226" t="s">
        <v>72</v>
      </c>
      <c r="F95" s="231"/>
      <c r="G95" s="231"/>
      <c r="H95" s="256"/>
    </row>
    <row r="96" spans="2:9" ht="13.5" customHeight="1">
      <c r="B96" s="244"/>
      <c r="C96" s="205" t="s">
        <v>298</v>
      </c>
      <c r="D96" s="205"/>
      <c r="E96" s="226" t="s">
        <v>253</v>
      </c>
      <c r="F96" s="231"/>
      <c r="G96" s="315"/>
      <c r="H96" s="256"/>
    </row>
    <row r="97" spans="2:9" ht="13.5" customHeight="1">
      <c r="B97" s="244"/>
      <c r="C97" s="205" t="s">
        <v>299</v>
      </c>
      <c r="D97" s="205"/>
      <c r="E97" s="226" t="s">
        <v>253</v>
      </c>
      <c r="F97" s="231"/>
      <c r="G97" s="231"/>
      <c r="H97" s="256"/>
    </row>
    <row r="98" spans="2:9" ht="13.5" customHeight="1">
      <c r="B98" s="244"/>
      <c r="C98" s="205" t="s">
        <v>300</v>
      </c>
      <c r="D98" s="205"/>
      <c r="E98" s="226" t="s">
        <v>253</v>
      </c>
      <c r="F98" s="231"/>
      <c r="G98" s="315"/>
      <c r="H98" s="256"/>
    </row>
    <row r="99" spans="2:9" ht="13.5" customHeight="1">
      <c r="B99" s="244"/>
      <c r="C99" s="205" t="s">
        <v>301</v>
      </c>
      <c r="D99" s="205"/>
      <c r="E99" s="226" t="s">
        <v>253</v>
      </c>
      <c r="F99" s="231"/>
      <c r="G99" s="315"/>
      <c r="H99" s="256"/>
    </row>
    <row r="100" spans="2:9" ht="13.5" customHeight="1">
      <c r="B100" s="244"/>
      <c r="C100" s="205" t="s">
        <v>421</v>
      </c>
      <c r="D100" s="205"/>
      <c r="E100" s="226" t="s">
        <v>253</v>
      </c>
      <c r="F100" s="231"/>
      <c r="G100" s="315"/>
      <c r="H100" s="256"/>
    </row>
    <row r="101" spans="2:9" ht="13.5" customHeight="1">
      <c r="B101" s="244"/>
      <c r="C101" s="205" t="s">
        <v>422</v>
      </c>
      <c r="D101" s="205"/>
      <c r="E101" s="226" t="s">
        <v>253</v>
      </c>
      <c r="F101" s="231"/>
      <c r="G101" s="315"/>
      <c r="H101" s="256"/>
    </row>
    <row r="102" spans="2:9" ht="13.5" customHeight="1">
      <c r="B102" s="244"/>
      <c r="C102" s="205" t="s">
        <v>423</v>
      </c>
      <c r="D102" s="205"/>
      <c r="E102" s="226" t="s">
        <v>253</v>
      </c>
      <c r="F102" s="231"/>
      <c r="G102" s="315"/>
      <c r="H102" s="256"/>
    </row>
    <row r="103" spans="2:9" ht="13.5" customHeight="1">
      <c r="B103" s="244"/>
      <c r="C103" s="205" t="s">
        <v>411</v>
      </c>
      <c r="D103" s="205"/>
      <c r="E103" s="226" t="s">
        <v>254</v>
      </c>
      <c r="F103" s="231"/>
      <c r="G103" s="315"/>
      <c r="H103" s="256"/>
    </row>
    <row r="104" spans="2:9" ht="13.5" customHeight="1">
      <c r="B104" s="244"/>
      <c r="C104" s="205" t="s">
        <v>405</v>
      </c>
      <c r="D104" s="205"/>
      <c r="E104" s="226" t="s">
        <v>253</v>
      </c>
      <c r="F104" s="231"/>
      <c r="G104" s="315"/>
      <c r="H104" s="256"/>
    </row>
    <row r="105" spans="2:9" ht="13.5" customHeight="1">
      <c r="B105" s="244"/>
      <c r="C105" s="205" t="s">
        <v>424</v>
      </c>
      <c r="D105" s="205"/>
      <c r="E105" s="226" t="s">
        <v>253</v>
      </c>
      <c r="F105" s="231"/>
      <c r="G105" s="315"/>
      <c r="H105" s="256"/>
    </row>
    <row r="106" spans="2:9" ht="13.5" customHeight="1">
      <c r="B106" s="244"/>
      <c r="C106" s="205" t="s">
        <v>425</v>
      </c>
      <c r="D106" s="205"/>
      <c r="E106" s="226" t="s">
        <v>251</v>
      </c>
      <c r="F106" s="231"/>
      <c r="G106" s="315"/>
      <c r="H106" s="256"/>
    </row>
    <row r="107" spans="2:9" ht="13.5" customHeight="1">
      <c r="B107" s="244"/>
      <c r="C107" s="205" t="s">
        <v>426</v>
      </c>
      <c r="D107" s="205"/>
      <c r="E107" s="226" t="s">
        <v>251</v>
      </c>
      <c r="F107" s="231"/>
      <c r="G107" s="315"/>
      <c r="H107" s="256"/>
    </row>
    <row r="108" spans="2:9" ht="13.5" customHeight="1">
      <c r="B108" s="244"/>
      <c r="C108" s="205" t="s">
        <v>360</v>
      </c>
      <c r="D108" s="205"/>
      <c r="E108" s="226" t="s">
        <v>251</v>
      </c>
      <c r="F108" s="231"/>
      <c r="G108" s="315"/>
      <c r="H108" s="256"/>
    </row>
    <row r="109" spans="2:9" ht="13.5" customHeight="1">
      <c r="B109" s="264"/>
      <c r="C109" s="205" t="s">
        <v>361</v>
      </c>
      <c r="D109" s="205"/>
      <c r="E109" s="226" t="s">
        <v>251</v>
      </c>
      <c r="F109" s="231"/>
      <c r="G109" s="358"/>
      <c r="H109" s="265"/>
    </row>
    <row r="110" spans="2:9" ht="13.5" customHeight="1" thickBot="1">
      <c r="B110" s="259"/>
      <c r="C110" s="228" t="s">
        <v>420</v>
      </c>
      <c r="D110" s="228"/>
      <c r="E110" s="253"/>
      <c r="F110" s="304"/>
      <c r="G110" s="228"/>
      <c r="H110" s="261"/>
      <c r="I110" s="145" t="s">
        <v>85</v>
      </c>
    </row>
    <row r="111" spans="2:9" ht="13.5" customHeight="1">
      <c r="B111" s="308"/>
      <c r="C111" s="309"/>
      <c r="D111" s="309"/>
      <c r="E111" s="310"/>
      <c r="F111" s="308"/>
      <c r="G111" s="310"/>
      <c r="H111" s="309"/>
      <c r="I111" s="145"/>
    </row>
    <row r="112" spans="2:9" ht="13.5" customHeight="1">
      <c r="B112" s="248"/>
      <c r="C112" s="248"/>
      <c r="D112" s="248"/>
      <c r="E112" s="249"/>
      <c r="F112" s="248"/>
      <c r="G112" s="248"/>
      <c r="H112" s="248"/>
    </row>
    <row r="113" spans="2:9" ht="13.5" customHeight="1">
      <c r="B113" s="248" t="s">
        <v>100</v>
      </c>
      <c r="C113" s="248" t="s">
        <v>388</v>
      </c>
      <c r="D113" s="248"/>
      <c r="E113" s="249"/>
      <c r="F113" s="249"/>
      <c r="G113" s="249"/>
      <c r="H113" s="248"/>
    </row>
    <row r="114" spans="2:9" ht="13.5" customHeight="1">
      <c r="B114" s="248"/>
      <c r="C114" s="248"/>
      <c r="D114" s="248"/>
      <c r="E114" s="249"/>
      <c r="F114" s="250" t="s">
        <v>340</v>
      </c>
      <c r="G114" s="251"/>
      <c r="H114" s="248"/>
    </row>
    <row r="115" spans="2:9" ht="13.5" customHeight="1" thickBot="1">
      <c r="B115" s="248" t="str">
        <f>点検対象設備一覧表!$F$6</f>
        <v>××棟</v>
      </c>
      <c r="C115" s="248"/>
      <c r="D115" s="248"/>
      <c r="E115" s="249"/>
      <c r="F115" s="250" t="s">
        <v>341</v>
      </c>
      <c r="G115" s="251"/>
      <c r="H115" s="248"/>
    </row>
    <row r="116" spans="2:9" ht="13.5" customHeight="1">
      <c r="B116" s="600" t="s">
        <v>342</v>
      </c>
      <c r="C116" s="565"/>
      <c r="D116" s="565"/>
      <c r="E116" s="565"/>
      <c r="F116" s="565" t="s">
        <v>441</v>
      </c>
      <c r="G116" s="552"/>
      <c r="H116" s="601" t="s">
        <v>399</v>
      </c>
    </row>
    <row r="117" spans="2:9" ht="13.5" customHeight="1" thickBot="1">
      <c r="B117" s="252" t="s">
        <v>362</v>
      </c>
      <c r="C117" s="253" t="s">
        <v>344</v>
      </c>
      <c r="D117" s="253" t="s">
        <v>205</v>
      </c>
      <c r="E117" s="253" t="s">
        <v>398</v>
      </c>
      <c r="F117" s="253" t="s">
        <v>266</v>
      </c>
      <c r="G117" s="253" t="s">
        <v>267</v>
      </c>
      <c r="H117" s="613"/>
    </row>
    <row r="118" spans="2:9" ht="13.5" customHeight="1">
      <c r="B118" s="242" t="s">
        <v>388</v>
      </c>
      <c r="C118" s="243" t="s">
        <v>294</v>
      </c>
      <c r="D118" s="258"/>
      <c r="E118" s="444" t="s">
        <v>252</v>
      </c>
      <c r="F118" s="445"/>
      <c r="G118" s="258"/>
      <c r="H118" s="450"/>
    </row>
    <row r="119" spans="2:9" ht="13.5" customHeight="1">
      <c r="B119" s="244"/>
      <c r="C119" s="262" t="s">
        <v>447</v>
      </c>
      <c r="D119" s="227"/>
      <c r="E119" s="254" t="s">
        <v>442</v>
      </c>
      <c r="F119" s="360"/>
      <c r="G119" s="360"/>
      <c r="H119" s="255"/>
    </row>
    <row r="120" spans="2:9" ht="13.5" customHeight="1">
      <c r="B120" s="244"/>
      <c r="C120" s="205" t="s">
        <v>416</v>
      </c>
      <c r="D120" s="205"/>
      <c r="E120" s="226" t="s">
        <v>252</v>
      </c>
      <c r="F120" s="231"/>
      <c r="G120" s="205"/>
      <c r="H120" s="256"/>
    </row>
    <row r="121" spans="2:9" ht="13.5" customHeight="1">
      <c r="B121" s="244"/>
      <c r="C121" s="240" t="s">
        <v>596</v>
      </c>
      <c r="D121" s="205"/>
      <c r="E121" s="226" t="s">
        <v>252</v>
      </c>
      <c r="F121" s="231"/>
      <c r="G121" s="205"/>
      <c r="H121" s="256"/>
      <c r="I121" s="145" t="s">
        <v>85</v>
      </c>
    </row>
    <row r="122" spans="2:9" ht="13.5" customHeight="1">
      <c r="B122" s="244"/>
      <c r="C122" s="193" t="s">
        <v>417</v>
      </c>
      <c r="D122" s="193"/>
      <c r="E122" s="440" t="s">
        <v>252</v>
      </c>
      <c r="F122" s="441"/>
      <c r="G122" s="442"/>
      <c r="H122" s="443"/>
    </row>
    <row r="123" spans="2:9" ht="13.5" customHeight="1">
      <c r="B123" s="244"/>
      <c r="C123" s="262" t="s">
        <v>448</v>
      </c>
      <c r="D123" s="227"/>
      <c r="E123" s="254" t="s">
        <v>442</v>
      </c>
      <c r="F123" s="360"/>
      <c r="G123" s="360"/>
      <c r="H123" s="255"/>
    </row>
    <row r="124" spans="2:9" ht="13.5" customHeight="1">
      <c r="B124" s="244"/>
      <c r="C124" s="205" t="s">
        <v>187</v>
      </c>
      <c r="D124" s="205"/>
      <c r="E124" s="226" t="s">
        <v>253</v>
      </c>
      <c r="F124" s="231"/>
      <c r="G124" s="315"/>
      <c r="H124" s="256"/>
    </row>
    <row r="125" spans="2:9" ht="13.5" customHeight="1">
      <c r="B125" s="244"/>
      <c r="C125" s="205" t="s">
        <v>188</v>
      </c>
      <c r="D125" s="205"/>
      <c r="E125" s="226" t="s">
        <v>253</v>
      </c>
      <c r="F125" s="231"/>
      <c r="G125" s="315"/>
      <c r="H125" s="256"/>
    </row>
    <row r="126" spans="2:9" ht="13.5" customHeight="1">
      <c r="B126" s="244"/>
      <c r="C126" s="205" t="s">
        <v>295</v>
      </c>
      <c r="D126" s="205"/>
      <c r="E126" s="226" t="s">
        <v>253</v>
      </c>
      <c r="F126" s="231"/>
      <c r="G126" s="315"/>
      <c r="H126" s="256"/>
    </row>
    <row r="127" spans="2:9" ht="13.5" customHeight="1">
      <c r="B127" s="244"/>
      <c r="C127" s="205" t="s">
        <v>418</v>
      </c>
      <c r="D127" s="205"/>
      <c r="E127" s="226" t="s">
        <v>253</v>
      </c>
      <c r="F127" s="231"/>
      <c r="G127" s="315"/>
      <c r="H127" s="256"/>
    </row>
    <row r="128" spans="2:9" ht="13.5" customHeight="1">
      <c r="B128" s="244"/>
      <c r="C128" s="205" t="s">
        <v>419</v>
      </c>
      <c r="D128" s="205"/>
      <c r="E128" s="226" t="s">
        <v>253</v>
      </c>
      <c r="F128" s="231"/>
      <c r="G128" s="231"/>
      <c r="H128" s="256"/>
    </row>
    <row r="129" spans="2:8" ht="13.5" customHeight="1">
      <c r="B129" s="244"/>
      <c r="C129" s="205" t="s">
        <v>597</v>
      </c>
      <c r="D129" s="205"/>
      <c r="E129" s="226" t="s">
        <v>253</v>
      </c>
      <c r="F129" s="231"/>
      <c r="G129" s="231"/>
      <c r="H129" s="256"/>
    </row>
    <row r="130" spans="2:8" ht="13.5" customHeight="1">
      <c r="B130" s="244"/>
      <c r="C130" s="205" t="s">
        <v>296</v>
      </c>
      <c r="D130" s="205"/>
      <c r="E130" s="226" t="s">
        <v>253</v>
      </c>
      <c r="F130" s="231"/>
      <c r="G130" s="231"/>
      <c r="H130" s="256"/>
    </row>
    <row r="131" spans="2:8" ht="13.5" customHeight="1">
      <c r="B131" s="244"/>
      <c r="C131" s="205" t="s">
        <v>297</v>
      </c>
      <c r="D131" s="205"/>
      <c r="E131" s="226" t="s">
        <v>253</v>
      </c>
      <c r="F131" s="231"/>
      <c r="G131" s="315"/>
      <c r="H131" s="256"/>
    </row>
    <row r="132" spans="2:8" ht="13.5" customHeight="1">
      <c r="B132" s="244"/>
      <c r="C132" s="205" t="s">
        <v>692</v>
      </c>
      <c r="D132" s="205"/>
      <c r="E132" s="226" t="s">
        <v>72</v>
      </c>
      <c r="F132" s="231"/>
      <c r="G132" s="231"/>
      <c r="H132" s="256"/>
    </row>
    <row r="133" spans="2:8" ht="13.5" customHeight="1">
      <c r="B133" s="244"/>
      <c r="C133" s="205" t="s">
        <v>298</v>
      </c>
      <c r="D133" s="205"/>
      <c r="E133" s="226" t="s">
        <v>253</v>
      </c>
      <c r="F133" s="231"/>
      <c r="G133" s="315"/>
      <c r="H133" s="256"/>
    </row>
    <row r="134" spans="2:8" ht="13.5" customHeight="1">
      <c r="B134" s="244"/>
      <c r="C134" s="205" t="s">
        <v>299</v>
      </c>
      <c r="D134" s="205"/>
      <c r="E134" s="226" t="s">
        <v>253</v>
      </c>
      <c r="F134" s="231"/>
      <c r="G134" s="231"/>
      <c r="H134" s="256"/>
    </row>
    <row r="135" spans="2:8" ht="13.5" customHeight="1">
      <c r="B135" s="244"/>
      <c r="C135" s="205" t="s">
        <v>300</v>
      </c>
      <c r="D135" s="205"/>
      <c r="E135" s="226" t="s">
        <v>253</v>
      </c>
      <c r="F135" s="231"/>
      <c r="G135" s="315"/>
      <c r="H135" s="256"/>
    </row>
    <row r="136" spans="2:8" ht="13.5" customHeight="1">
      <c r="B136" s="244"/>
      <c r="C136" s="205" t="s">
        <v>301</v>
      </c>
      <c r="D136" s="205"/>
      <c r="E136" s="226" t="s">
        <v>253</v>
      </c>
      <c r="F136" s="231"/>
      <c r="G136" s="315"/>
      <c r="H136" s="256"/>
    </row>
    <row r="137" spans="2:8" ht="13.5" customHeight="1">
      <c r="B137" s="244"/>
      <c r="C137" s="205" t="s">
        <v>421</v>
      </c>
      <c r="D137" s="205"/>
      <c r="E137" s="226" t="s">
        <v>253</v>
      </c>
      <c r="F137" s="231"/>
      <c r="G137" s="315"/>
      <c r="H137" s="256"/>
    </row>
    <row r="138" spans="2:8" ht="13.5" customHeight="1">
      <c r="B138" s="244"/>
      <c r="C138" s="205" t="s">
        <v>422</v>
      </c>
      <c r="D138" s="205"/>
      <c r="E138" s="226" t="s">
        <v>253</v>
      </c>
      <c r="F138" s="231"/>
      <c r="G138" s="315"/>
      <c r="H138" s="256"/>
    </row>
    <row r="139" spans="2:8" ht="13.5" customHeight="1">
      <c r="B139" s="244"/>
      <c r="C139" s="205" t="s">
        <v>423</v>
      </c>
      <c r="D139" s="205"/>
      <c r="E139" s="226" t="s">
        <v>253</v>
      </c>
      <c r="F139" s="231"/>
      <c r="G139" s="315"/>
      <c r="H139" s="256"/>
    </row>
    <row r="140" spans="2:8" ht="13.5" customHeight="1">
      <c r="B140" s="244"/>
      <c r="C140" s="205" t="s">
        <v>411</v>
      </c>
      <c r="D140" s="205"/>
      <c r="E140" s="226" t="s">
        <v>254</v>
      </c>
      <c r="F140" s="231"/>
      <c r="G140" s="315"/>
      <c r="H140" s="256"/>
    </row>
    <row r="141" spans="2:8" ht="13.5" customHeight="1">
      <c r="B141" s="244"/>
      <c r="C141" s="205" t="s">
        <v>405</v>
      </c>
      <c r="D141" s="205"/>
      <c r="E141" s="226" t="s">
        <v>253</v>
      </c>
      <c r="F141" s="231"/>
      <c r="G141" s="315"/>
      <c r="H141" s="256"/>
    </row>
    <row r="142" spans="2:8" ht="13.5" customHeight="1">
      <c r="B142" s="244"/>
      <c r="C142" s="205" t="s">
        <v>424</v>
      </c>
      <c r="D142" s="205"/>
      <c r="E142" s="226" t="s">
        <v>253</v>
      </c>
      <c r="F142" s="231"/>
      <c r="G142" s="315"/>
      <c r="H142" s="256"/>
    </row>
    <row r="143" spans="2:8" ht="13.5" customHeight="1">
      <c r="B143" s="244"/>
      <c r="C143" s="205" t="s">
        <v>425</v>
      </c>
      <c r="D143" s="205"/>
      <c r="E143" s="226" t="s">
        <v>251</v>
      </c>
      <c r="F143" s="231"/>
      <c r="G143" s="315"/>
      <c r="H143" s="256"/>
    </row>
    <row r="144" spans="2:8" ht="13.5" customHeight="1">
      <c r="B144" s="244"/>
      <c r="C144" s="205" t="s">
        <v>426</v>
      </c>
      <c r="D144" s="205"/>
      <c r="E144" s="226" t="s">
        <v>251</v>
      </c>
      <c r="F144" s="231"/>
      <c r="G144" s="315"/>
      <c r="H144" s="256"/>
    </row>
    <row r="145" spans="2:9" ht="13.5" customHeight="1">
      <c r="B145" s="244"/>
      <c r="C145" s="205" t="s">
        <v>360</v>
      </c>
      <c r="D145" s="205"/>
      <c r="E145" s="226" t="s">
        <v>251</v>
      </c>
      <c r="F145" s="231"/>
      <c r="G145" s="315"/>
      <c r="H145" s="256"/>
    </row>
    <row r="146" spans="2:9" ht="13.5" customHeight="1">
      <c r="B146" s="264"/>
      <c r="C146" s="205" t="s">
        <v>361</v>
      </c>
      <c r="D146" s="205"/>
      <c r="E146" s="226" t="s">
        <v>251</v>
      </c>
      <c r="F146" s="231"/>
      <c r="G146" s="358"/>
      <c r="H146" s="265"/>
    </row>
    <row r="147" spans="2:9" ht="13.5" customHeight="1" thickBot="1">
      <c r="B147" s="259"/>
      <c r="C147" s="228" t="s">
        <v>420</v>
      </c>
      <c r="D147" s="228"/>
      <c r="E147" s="253"/>
      <c r="F147" s="304"/>
      <c r="G147" s="228"/>
      <c r="H147" s="261"/>
      <c r="I147" s="145" t="s">
        <v>85</v>
      </c>
    </row>
    <row r="148" spans="2:9" ht="13.5" customHeight="1">
      <c r="B148" s="308"/>
      <c r="C148" s="309"/>
      <c r="D148" s="309"/>
      <c r="E148" s="310"/>
      <c r="F148" s="308"/>
      <c r="G148" s="310"/>
      <c r="H148" s="309"/>
      <c r="I148" s="145"/>
    </row>
    <row r="149" spans="2:9" ht="13.5" customHeight="1">
      <c r="B149" s="248"/>
      <c r="C149" s="248"/>
      <c r="D149" s="248"/>
      <c r="E149" s="249"/>
      <c r="F149" s="248"/>
      <c r="G149" s="248"/>
      <c r="H149" s="248"/>
    </row>
    <row r="150" spans="2:9" ht="13.5" customHeight="1">
      <c r="B150" s="248" t="s">
        <v>100</v>
      </c>
      <c r="C150" s="248" t="s">
        <v>388</v>
      </c>
      <c r="D150" s="248"/>
      <c r="E150" s="249"/>
      <c r="F150" s="249"/>
      <c r="G150" s="249"/>
      <c r="H150" s="248"/>
    </row>
    <row r="151" spans="2:9" ht="13.5" customHeight="1">
      <c r="B151" s="248"/>
      <c r="C151" s="248"/>
      <c r="D151" s="248"/>
      <c r="E151" s="249"/>
      <c r="F151" s="250" t="s">
        <v>340</v>
      </c>
      <c r="G151" s="251"/>
      <c r="H151" s="248"/>
    </row>
    <row r="152" spans="2:9" ht="13.5" customHeight="1" thickBot="1">
      <c r="B152" s="248" t="str">
        <f>点検対象設備一覧表!$G$6</f>
        <v>――棟</v>
      </c>
      <c r="C152" s="248"/>
      <c r="D152" s="248"/>
      <c r="E152" s="249"/>
      <c r="F152" s="250" t="s">
        <v>341</v>
      </c>
      <c r="G152" s="251"/>
      <c r="H152" s="248"/>
    </row>
    <row r="153" spans="2:9" ht="13.5" customHeight="1">
      <c r="B153" s="600" t="s">
        <v>342</v>
      </c>
      <c r="C153" s="565"/>
      <c r="D153" s="565"/>
      <c r="E153" s="565"/>
      <c r="F153" s="565" t="s">
        <v>441</v>
      </c>
      <c r="G153" s="552"/>
      <c r="H153" s="601" t="s">
        <v>399</v>
      </c>
    </row>
    <row r="154" spans="2:9" ht="13.5" customHeight="1" thickBot="1">
      <c r="B154" s="252" t="s">
        <v>362</v>
      </c>
      <c r="C154" s="253" t="s">
        <v>344</v>
      </c>
      <c r="D154" s="253" t="s">
        <v>205</v>
      </c>
      <c r="E154" s="253" t="s">
        <v>398</v>
      </c>
      <c r="F154" s="253" t="s">
        <v>266</v>
      </c>
      <c r="G154" s="253" t="s">
        <v>267</v>
      </c>
      <c r="H154" s="613"/>
    </row>
    <row r="155" spans="2:9" ht="13.5" customHeight="1">
      <c r="B155" s="242" t="s">
        <v>388</v>
      </c>
      <c r="C155" s="243" t="s">
        <v>294</v>
      </c>
      <c r="D155" s="258"/>
      <c r="E155" s="444" t="s">
        <v>252</v>
      </c>
      <c r="F155" s="445"/>
      <c r="G155" s="258"/>
      <c r="H155" s="450"/>
    </row>
    <row r="156" spans="2:9" ht="13.5" customHeight="1">
      <c r="B156" s="244"/>
      <c r="C156" s="262" t="s">
        <v>447</v>
      </c>
      <c r="D156" s="227"/>
      <c r="E156" s="254" t="s">
        <v>442</v>
      </c>
      <c r="F156" s="360"/>
      <c r="G156" s="360"/>
      <c r="H156" s="255"/>
    </row>
    <row r="157" spans="2:9" ht="13.5" customHeight="1">
      <c r="B157" s="244"/>
      <c r="C157" s="205" t="s">
        <v>416</v>
      </c>
      <c r="D157" s="205"/>
      <c r="E157" s="226" t="s">
        <v>252</v>
      </c>
      <c r="F157" s="231"/>
      <c r="G157" s="205"/>
      <c r="H157" s="256"/>
    </row>
    <row r="158" spans="2:9" ht="13.5" customHeight="1">
      <c r="B158" s="244"/>
      <c r="C158" s="240" t="s">
        <v>596</v>
      </c>
      <c r="D158" s="205"/>
      <c r="E158" s="226" t="s">
        <v>252</v>
      </c>
      <c r="F158" s="231"/>
      <c r="G158" s="205"/>
      <c r="H158" s="256"/>
      <c r="I158" s="145" t="s">
        <v>85</v>
      </c>
    </row>
    <row r="159" spans="2:9" ht="13.5" customHeight="1">
      <c r="B159" s="244"/>
      <c r="C159" s="193" t="s">
        <v>417</v>
      </c>
      <c r="D159" s="193"/>
      <c r="E159" s="440" t="s">
        <v>252</v>
      </c>
      <c r="F159" s="441"/>
      <c r="G159" s="442"/>
      <c r="H159" s="443"/>
    </row>
    <row r="160" spans="2:9" ht="13.5" customHeight="1">
      <c r="B160" s="244"/>
      <c r="C160" s="262" t="s">
        <v>448</v>
      </c>
      <c r="D160" s="227"/>
      <c r="E160" s="254" t="s">
        <v>442</v>
      </c>
      <c r="F160" s="360"/>
      <c r="G160" s="360"/>
      <c r="H160" s="255"/>
    </row>
    <row r="161" spans="2:8" ht="13.5" customHeight="1">
      <c r="B161" s="244"/>
      <c r="C161" s="205" t="s">
        <v>187</v>
      </c>
      <c r="D161" s="205"/>
      <c r="E161" s="226" t="s">
        <v>253</v>
      </c>
      <c r="F161" s="231"/>
      <c r="G161" s="315"/>
      <c r="H161" s="256"/>
    </row>
    <row r="162" spans="2:8" ht="13.5" customHeight="1">
      <c r="B162" s="244"/>
      <c r="C162" s="205" t="s">
        <v>188</v>
      </c>
      <c r="D162" s="205"/>
      <c r="E162" s="226" t="s">
        <v>253</v>
      </c>
      <c r="F162" s="231"/>
      <c r="G162" s="315"/>
      <c r="H162" s="256"/>
    </row>
    <row r="163" spans="2:8" ht="13.5" customHeight="1">
      <c r="B163" s="244"/>
      <c r="C163" s="205" t="s">
        <v>295</v>
      </c>
      <c r="D163" s="205"/>
      <c r="E163" s="226" t="s">
        <v>253</v>
      </c>
      <c r="F163" s="231"/>
      <c r="G163" s="315"/>
      <c r="H163" s="256"/>
    </row>
    <row r="164" spans="2:8" ht="13.5" customHeight="1">
      <c r="B164" s="244"/>
      <c r="C164" s="205" t="s">
        <v>418</v>
      </c>
      <c r="D164" s="205"/>
      <c r="E164" s="226" t="s">
        <v>253</v>
      </c>
      <c r="F164" s="231"/>
      <c r="G164" s="315"/>
      <c r="H164" s="256"/>
    </row>
    <row r="165" spans="2:8" ht="13.5" customHeight="1">
      <c r="B165" s="244"/>
      <c r="C165" s="205" t="s">
        <v>419</v>
      </c>
      <c r="D165" s="205"/>
      <c r="E165" s="226" t="s">
        <v>253</v>
      </c>
      <c r="F165" s="231"/>
      <c r="G165" s="231"/>
      <c r="H165" s="256"/>
    </row>
    <row r="166" spans="2:8" ht="13.5" customHeight="1">
      <c r="B166" s="244"/>
      <c r="C166" s="205" t="s">
        <v>597</v>
      </c>
      <c r="D166" s="205"/>
      <c r="E166" s="226" t="s">
        <v>253</v>
      </c>
      <c r="F166" s="231"/>
      <c r="G166" s="231"/>
      <c r="H166" s="256"/>
    </row>
    <row r="167" spans="2:8" ht="13.5" customHeight="1">
      <c r="B167" s="244"/>
      <c r="C167" s="205" t="s">
        <v>296</v>
      </c>
      <c r="D167" s="205"/>
      <c r="E167" s="226" t="s">
        <v>253</v>
      </c>
      <c r="F167" s="231"/>
      <c r="G167" s="231"/>
      <c r="H167" s="256"/>
    </row>
    <row r="168" spans="2:8" ht="13.5" customHeight="1">
      <c r="B168" s="244"/>
      <c r="C168" s="205" t="s">
        <v>297</v>
      </c>
      <c r="D168" s="205"/>
      <c r="E168" s="226" t="s">
        <v>253</v>
      </c>
      <c r="F168" s="231"/>
      <c r="G168" s="315"/>
      <c r="H168" s="256"/>
    </row>
    <row r="169" spans="2:8" ht="13.5" customHeight="1">
      <c r="B169" s="244"/>
      <c r="C169" s="205" t="s">
        <v>692</v>
      </c>
      <c r="D169" s="205"/>
      <c r="E169" s="226" t="s">
        <v>72</v>
      </c>
      <c r="F169" s="231"/>
      <c r="G169" s="231"/>
      <c r="H169" s="256"/>
    </row>
    <row r="170" spans="2:8" ht="13.5" customHeight="1">
      <c r="B170" s="244"/>
      <c r="C170" s="205" t="s">
        <v>298</v>
      </c>
      <c r="D170" s="205"/>
      <c r="E170" s="226" t="s">
        <v>253</v>
      </c>
      <c r="F170" s="231"/>
      <c r="G170" s="315"/>
      <c r="H170" s="256"/>
    </row>
    <row r="171" spans="2:8" ht="13.5" customHeight="1">
      <c r="B171" s="244"/>
      <c r="C171" s="205" t="s">
        <v>299</v>
      </c>
      <c r="D171" s="205"/>
      <c r="E171" s="226" t="s">
        <v>253</v>
      </c>
      <c r="F171" s="231"/>
      <c r="G171" s="231"/>
      <c r="H171" s="256"/>
    </row>
    <row r="172" spans="2:8" ht="13.5" customHeight="1">
      <c r="B172" s="244"/>
      <c r="C172" s="205" t="s">
        <v>300</v>
      </c>
      <c r="D172" s="205"/>
      <c r="E172" s="226" t="s">
        <v>253</v>
      </c>
      <c r="F172" s="231"/>
      <c r="G172" s="315"/>
      <c r="H172" s="256"/>
    </row>
    <row r="173" spans="2:8" ht="13.5" customHeight="1">
      <c r="B173" s="244"/>
      <c r="C173" s="205" t="s">
        <v>301</v>
      </c>
      <c r="D173" s="205"/>
      <c r="E173" s="226" t="s">
        <v>253</v>
      </c>
      <c r="F173" s="231"/>
      <c r="G173" s="315"/>
      <c r="H173" s="256"/>
    </row>
    <row r="174" spans="2:8" ht="13.5" customHeight="1">
      <c r="B174" s="244"/>
      <c r="C174" s="205" t="s">
        <v>421</v>
      </c>
      <c r="D174" s="205"/>
      <c r="E174" s="226" t="s">
        <v>253</v>
      </c>
      <c r="F174" s="231"/>
      <c r="G174" s="315"/>
      <c r="H174" s="256"/>
    </row>
    <row r="175" spans="2:8" ht="13.5" customHeight="1">
      <c r="B175" s="244"/>
      <c r="C175" s="205" t="s">
        <v>422</v>
      </c>
      <c r="D175" s="205"/>
      <c r="E175" s="226" t="s">
        <v>253</v>
      </c>
      <c r="F175" s="231"/>
      <c r="G175" s="315"/>
      <c r="H175" s="256"/>
    </row>
    <row r="176" spans="2:8" ht="13.5" customHeight="1">
      <c r="B176" s="244"/>
      <c r="C176" s="205" t="s">
        <v>423</v>
      </c>
      <c r="D176" s="205"/>
      <c r="E176" s="226" t="s">
        <v>253</v>
      </c>
      <c r="F176" s="231"/>
      <c r="G176" s="315"/>
      <c r="H176" s="256"/>
    </row>
    <row r="177" spans="2:9" ht="13.5" customHeight="1">
      <c r="B177" s="244"/>
      <c r="C177" s="205" t="s">
        <v>411</v>
      </c>
      <c r="D177" s="205"/>
      <c r="E177" s="226" t="s">
        <v>254</v>
      </c>
      <c r="F177" s="231"/>
      <c r="G177" s="315"/>
      <c r="H177" s="256"/>
    </row>
    <row r="178" spans="2:9" ht="13.5" customHeight="1">
      <c r="B178" s="244"/>
      <c r="C178" s="205" t="s">
        <v>405</v>
      </c>
      <c r="D178" s="205"/>
      <c r="E178" s="226" t="s">
        <v>253</v>
      </c>
      <c r="F178" s="231"/>
      <c r="G178" s="315"/>
      <c r="H178" s="256"/>
    </row>
    <row r="179" spans="2:9" ht="13.5" customHeight="1">
      <c r="B179" s="244"/>
      <c r="C179" s="205" t="s">
        <v>424</v>
      </c>
      <c r="D179" s="205"/>
      <c r="E179" s="226" t="s">
        <v>253</v>
      </c>
      <c r="F179" s="231"/>
      <c r="G179" s="315"/>
      <c r="H179" s="256"/>
    </row>
    <row r="180" spans="2:9" ht="13.5" customHeight="1">
      <c r="B180" s="244"/>
      <c r="C180" s="205" t="s">
        <v>425</v>
      </c>
      <c r="D180" s="205"/>
      <c r="E180" s="226" t="s">
        <v>251</v>
      </c>
      <c r="F180" s="231"/>
      <c r="G180" s="315"/>
      <c r="H180" s="256"/>
    </row>
    <row r="181" spans="2:9" ht="13.5" customHeight="1">
      <c r="B181" s="244"/>
      <c r="C181" s="205" t="s">
        <v>426</v>
      </c>
      <c r="D181" s="205"/>
      <c r="E181" s="226" t="s">
        <v>251</v>
      </c>
      <c r="F181" s="231"/>
      <c r="G181" s="315"/>
      <c r="H181" s="256"/>
    </row>
    <row r="182" spans="2:9" ht="13.5" customHeight="1">
      <c r="B182" s="244"/>
      <c r="C182" s="205" t="s">
        <v>360</v>
      </c>
      <c r="D182" s="205"/>
      <c r="E182" s="226" t="s">
        <v>251</v>
      </c>
      <c r="F182" s="231"/>
      <c r="G182" s="315"/>
      <c r="H182" s="256"/>
    </row>
    <row r="183" spans="2:9" ht="13.5" customHeight="1">
      <c r="B183" s="264"/>
      <c r="C183" s="205" t="s">
        <v>361</v>
      </c>
      <c r="D183" s="205"/>
      <c r="E183" s="226" t="s">
        <v>251</v>
      </c>
      <c r="F183" s="231"/>
      <c r="G183" s="358"/>
      <c r="H183" s="265"/>
    </row>
    <row r="184" spans="2:9" ht="13.5" customHeight="1" thickBot="1">
      <c r="B184" s="59"/>
      <c r="C184" s="61" t="s">
        <v>420</v>
      </c>
      <c r="D184" s="228"/>
      <c r="E184" s="253"/>
      <c r="F184" s="304"/>
      <c r="G184" s="228"/>
      <c r="H184" s="62"/>
      <c r="I184" s="145" t="s">
        <v>85</v>
      </c>
    </row>
  </sheetData>
  <mergeCells count="15">
    <mergeCell ref="H5:H6"/>
    <mergeCell ref="B5:E5"/>
    <mergeCell ref="F5:G5"/>
    <mergeCell ref="B42:E42"/>
    <mergeCell ref="F42:G42"/>
    <mergeCell ref="H42:H43"/>
    <mergeCell ref="B153:E153"/>
    <mergeCell ref="F153:G153"/>
    <mergeCell ref="H153:H154"/>
    <mergeCell ref="B79:E79"/>
    <mergeCell ref="F79:G79"/>
    <mergeCell ref="H79:H80"/>
    <mergeCell ref="B116:E116"/>
    <mergeCell ref="F116:G116"/>
    <mergeCell ref="H116:H117"/>
  </mergeCells>
  <phoneticPr fontId="3"/>
  <pageMargins left="0.7" right="0.7" top="0.75" bottom="0.75" header="0.3" footer="0.3"/>
  <pageSetup paperSize="9" orientation="landscape" horizontalDpi="200" verticalDpi="200" r:id="rId1"/>
  <headerFooter alignWithMargins="0"/>
  <rowBreaks count="4" manualBreakCount="4">
    <brk id="37" min="1" max="7" man="1"/>
    <brk id="74" min="1" max="7" man="1"/>
    <brk id="111" min="1" max="7" man="1"/>
    <brk id="148" min="1" max="7" man="1"/>
  </rowBreaks>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2"/>
  </sheetPr>
  <dimension ref="B2:L174"/>
  <sheetViews>
    <sheetView view="pageBreakPreview" zoomScaleNormal="85" zoomScaleSheetLayoutView="100" workbookViewId="0"/>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9" width="9" style="37"/>
    <col min="10" max="12" width="9" style="145"/>
    <col min="13" max="16384" width="9" style="37"/>
  </cols>
  <sheetData>
    <row r="2" spans="2:10" ht="13.5" customHeight="1">
      <c r="B2" s="37" t="s">
        <v>100</v>
      </c>
      <c r="C2" s="37" t="s">
        <v>386</v>
      </c>
      <c r="F2" s="38"/>
      <c r="G2" s="38"/>
    </row>
    <row r="3" spans="2:10" ht="13.5" customHeight="1">
      <c r="F3" s="63" t="s">
        <v>340</v>
      </c>
      <c r="G3" s="48"/>
    </row>
    <row r="4" spans="2:10" ht="13.5" customHeight="1" thickBot="1">
      <c r="B4" s="37" t="str">
        <f>点検対象設備一覧表!$C$6</f>
        <v>○○棟</v>
      </c>
      <c r="F4" s="63" t="s">
        <v>341</v>
      </c>
      <c r="G4" s="48"/>
    </row>
    <row r="5" spans="2:10" ht="13.5" customHeight="1">
      <c r="B5" s="551" t="s">
        <v>342</v>
      </c>
      <c r="C5" s="552"/>
      <c r="D5" s="552"/>
      <c r="E5" s="552"/>
      <c r="F5" s="565" t="s">
        <v>441</v>
      </c>
      <c r="G5" s="552"/>
      <c r="H5" s="566" t="s">
        <v>399</v>
      </c>
    </row>
    <row r="6" spans="2:10" ht="13.5" customHeight="1" thickBot="1">
      <c r="B6" s="49" t="s">
        <v>362</v>
      </c>
      <c r="C6" s="50" t="s">
        <v>344</v>
      </c>
      <c r="D6" s="50" t="s">
        <v>205</v>
      </c>
      <c r="E6" s="50" t="s">
        <v>398</v>
      </c>
      <c r="F6" s="50" t="s">
        <v>266</v>
      </c>
      <c r="G6" s="50" t="s">
        <v>267</v>
      </c>
      <c r="H6" s="567"/>
    </row>
    <row r="7" spans="2:10" ht="13.5" customHeight="1">
      <c r="B7" s="66" t="s">
        <v>386</v>
      </c>
      <c r="C7" s="83" t="s">
        <v>429</v>
      </c>
      <c r="D7" s="83"/>
      <c r="E7" s="451" t="s">
        <v>252</v>
      </c>
      <c r="F7" s="452"/>
      <c r="G7" s="83"/>
      <c r="H7" s="453"/>
      <c r="J7" s="145" t="s">
        <v>169</v>
      </c>
    </row>
    <row r="8" spans="2:10" ht="13.5" customHeight="1">
      <c r="B8" s="65"/>
      <c r="C8" s="79" t="s">
        <v>449</v>
      </c>
      <c r="D8" s="67"/>
      <c r="E8" s="422" t="s">
        <v>442</v>
      </c>
      <c r="F8" s="357"/>
      <c r="G8" s="357"/>
      <c r="H8" s="70"/>
      <c r="J8" s="145" t="s">
        <v>170</v>
      </c>
    </row>
    <row r="9" spans="2:10" ht="13.5" customHeight="1">
      <c r="B9" s="65"/>
      <c r="C9" s="78" t="s">
        <v>430</v>
      </c>
      <c r="D9" s="78"/>
      <c r="E9" s="446" t="s">
        <v>252</v>
      </c>
      <c r="F9" s="447"/>
      <c r="G9" s="78"/>
      <c r="H9" s="449"/>
    </row>
    <row r="10" spans="2:10" ht="13.5" customHeight="1">
      <c r="B10" s="65"/>
      <c r="C10" s="79" t="s">
        <v>73</v>
      </c>
      <c r="D10" s="67"/>
      <c r="E10" s="254" t="s">
        <v>834</v>
      </c>
      <c r="F10" s="357"/>
      <c r="G10" s="357"/>
      <c r="H10" s="70"/>
      <c r="J10" s="145" t="s">
        <v>171</v>
      </c>
    </row>
    <row r="11" spans="2:10" ht="13.5" customHeight="1">
      <c r="B11" s="65"/>
      <c r="C11" s="78" t="s">
        <v>412</v>
      </c>
      <c r="D11" s="78"/>
      <c r="E11" s="446" t="s">
        <v>252</v>
      </c>
      <c r="F11" s="447"/>
      <c r="G11" s="448"/>
      <c r="H11" s="449"/>
      <c r="J11" s="145" t="s">
        <v>172</v>
      </c>
    </row>
    <row r="12" spans="2:10" ht="13.5" customHeight="1">
      <c r="B12" s="65"/>
      <c r="C12" s="79" t="s">
        <v>450</v>
      </c>
      <c r="D12" s="67"/>
      <c r="E12" s="422" t="s">
        <v>442</v>
      </c>
      <c r="F12" s="357"/>
      <c r="G12" s="357"/>
      <c r="H12" s="70"/>
    </row>
    <row r="13" spans="2:10" ht="13.5" customHeight="1">
      <c r="B13" s="65"/>
      <c r="C13" s="52" t="s">
        <v>431</v>
      </c>
      <c r="D13" s="52"/>
      <c r="E13" s="54" t="s">
        <v>253</v>
      </c>
      <c r="F13" s="303"/>
      <c r="G13" s="52"/>
      <c r="H13" s="58"/>
      <c r="J13" s="145" t="s">
        <v>173</v>
      </c>
    </row>
    <row r="14" spans="2:10" ht="13.5" customHeight="1">
      <c r="B14" s="65"/>
      <c r="C14" s="52" t="s">
        <v>432</v>
      </c>
      <c r="D14" s="52"/>
      <c r="E14" s="54" t="s">
        <v>253</v>
      </c>
      <c r="F14" s="303"/>
      <c r="G14" s="52"/>
      <c r="H14" s="58"/>
      <c r="J14" s="145" t="s">
        <v>174</v>
      </c>
    </row>
    <row r="15" spans="2:10" ht="13.5" customHeight="1">
      <c r="B15" s="65"/>
      <c r="C15" s="52" t="s">
        <v>421</v>
      </c>
      <c r="D15" s="52"/>
      <c r="E15" s="54" t="s">
        <v>253</v>
      </c>
      <c r="F15" s="303"/>
      <c r="G15" s="314"/>
      <c r="H15" s="58"/>
    </row>
    <row r="16" spans="2:10" ht="13.5" customHeight="1">
      <c r="B16" s="65"/>
      <c r="C16" s="52" t="s">
        <v>433</v>
      </c>
      <c r="D16" s="52"/>
      <c r="E16" s="54" t="s">
        <v>253</v>
      </c>
      <c r="F16" s="303"/>
      <c r="G16" s="314"/>
      <c r="H16" s="58"/>
    </row>
    <row r="17" spans="2:8" ht="13.5" customHeight="1">
      <c r="B17" s="65"/>
      <c r="C17" s="52" t="s">
        <v>411</v>
      </c>
      <c r="D17" s="52"/>
      <c r="E17" s="54" t="s">
        <v>254</v>
      </c>
      <c r="F17" s="303"/>
      <c r="G17" s="314"/>
      <c r="H17" s="58"/>
    </row>
    <row r="18" spans="2:8" ht="13.5" customHeight="1">
      <c r="B18" s="56"/>
      <c r="C18" s="52" t="s">
        <v>425</v>
      </c>
      <c r="D18" s="52"/>
      <c r="E18" s="54" t="s">
        <v>251</v>
      </c>
      <c r="F18" s="303"/>
      <c r="G18" s="314"/>
      <c r="H18" s="58"/>
    </row>
    <row r="19" spans="2:8" ht="13.5" customHeight="1">
      <c r="B19" s="56"/>
      <c r="C19" s="52" t="s">
        <v>426</v>
      </c>
      <c r="D19" s="52"/>
      <c r="E19" s="54" t="s">
        <v>251</v>
      </c>
      <c r="F19" s="303"/>
      <c r="G19" s="314"/>
      <c r="H19" s="58"/>
    </row>
    <row r="20" spans="2:8" ht="13.5" customHeight="1">
      <c r="B20" s="56"/>
      <c r="C20" s="52"/>
      <c r="D20" s="52"/>
      <c r="E20" s="54"/>
      <c r="F20" s="303"/>
      <c r="G20" s="52"/>
      <c r="H20" s="58"/>
    </row>
    <row r="21" spans="2:8" ht="13.5" customHeight="1">
      <c r="B21" s="56"/>
      <c r="C21" s="57"/>
      <c r="D21" s="52"/>
      <c r="E21" s="54"/>
      <c r="F21" s="303"/>
      <c r="G21" s="52"/>
      <c r="H21" s="58"/>
    </row>
    <row r="22" spans="2:8" ht="13.5" customHeight="1">
      <c r="B22" s="56"/>
      <c r="C22" s="57"/>
      <c r="D22" s="52"/>
      <c r="E22" s="54"/>
      <c r="F22" s="303"/>
      <c r="G22" s="52"/>
      <c r="H22" s="58"/>
    </row>
    <row r="23" spans="2:8" ht="13.5" customHeight="1">
      <c r="B23" s="56"/>
      <c r="C23" s="57"/>
      <c r="D23" s="52"/>
      <c r="E23" s="54"/>
      <c r="F23" s="303"/>
      <c r="G23" s="52"/>
      <c r="H23" s="58"/>
    </row>
    <row r="24" spans="2:8" ht="13.5" customHeight="1">
      <c r="B24" s="56"/>
      <c r="C24" s="57"/>
      <c r="D24" s="52"/>
      <c r="E24" s="54"/>
      <c r="F24" s="303"/>
      <c r="G24" s="52"/>
      <c r="H24" s="58"/>
    </row>
    <row r="25" spans="2:8" ht="13.5" customHeight="1">
      <c r="B25" s="56"/>
      <c r="C25" s="57"/>
      <c r="D25" s="52"/>
      <c r="E25" s="54"/>
      <c r="F25" s="303"/>
      <c r="G25" s="52"/>
      <c r="H25" s="58"/>
    </row>
    <row r="26" spans="2:8" ht="13.5" customHeight="1">
      <c r="B26" s="56"/>
      <c r="C26" s="57"/>
      <c r="D26" s="52"/>
      <c r="E26" s="54"/>
      <c r="F26" s="303"/>
      <c r="G26" s="52"/>
      <c r="H26" s="58"/>
    </row>
    <row r="27" spans="2:8" ht="13.5" customHeight="1">
      <c r="B27" s="56"/>
      <c r="C27" s="57"/>
      <c r="D27" s="52"/>
      <c r="E27" s="54"/>
      <c r="F27" s="303"/>
      <c r="G27" s="52"/>
      <c r="H27" s="58"/>
    </row>
    <row r="28" spans="2:8" ht="13.5" customHeight="1">
      <c r="B28" s="56"/>
      <c r="C28" s="57"/>
      <c r="D28" s="52"/>
      <c r="E28" s="54"/>
      <c r="F28" s="303"/>
      <c r="G28" s="52"/>
      <c r="H28" s="58"/>
    </row>
    <row r="29" spans="2:8" ht="13.5" customHeight="1">
      <c r="B29" s="56"/>
      <c r="C29" s="57"/>
      <c r="D29" s="52"/>
      <c r="E29" s="54"/>
      <c r="F29" s="303"/>
      <c r="G29" s="52"/>
      <c r="H29" s="58"/>
    </row>
    <row r="30" spans="2:8" ht="13.5" customHeight="1">
      <c r="B30" s="56"/>
      <c r="C30" s="57"/>
      <c r="D30" s="52"/>
      <c r="E30" s="54"/>
      <c r="F30" s="303"/>
      <c r="G30" s="52"/>
      <c r="H30" s="58"/>
    </row>
    <row r="31" spans="2:8" ht="13.5" customHeight="1">
      <c r="B31" s="56"/>
      <c r="C31" s="57"/>
      <c r="D31" s="52"/>
      <c r="E31" s="54"/>
      <c r="F31" s="303"/>
      <c r="G31" s="52"/>
      <c r="H31" s="58"/>
    </row>
    <row r="32" spans="2:8" ht="13.5" customHeight="1">
      <c r="B32" s="56"/>
      <c r="C32" s="57"/>
      <c r="D32" s="52"/>
      <c r="E32" s="54"/>
      <c r="F32" s="303"/>
      <c r="G32" s="52"/>
      <c r="H32" s="58"/>
    </row>
    <row r="33" spans="2:8" ht="13.5" customHeight="1">
      <c r="B33" s="56"/>
      <c r="C33" s="57"/>
      <c r="D33" s="52"/>
      <c r="E33" s="54"/>
      <c r="F33" s="303"/>
      <c r="G33" s="52"/>
      <c r="H33" s="58"/>
    </row>
    <row r="34" spans="2:8" ht="13.5" customHeight="1" thickBot="1">
      <c r="B34" s="59"/>
      <c r="C34" s="60"/>
      <c r="D34" s="61"/>
      <c r="E34" s="50"/>
      <c r="F34" s="311"/>
      <c r="G34" s="61"/>
      <c r="H34" s="62"/>
    </row>
    <row r="37" spans="2:8" ht="13.5" customHeight="1">
      <c r="B37" s="37" t="s">
        <v>100</v>
      </c>
      <c r="C37" s="37" t="s">
        <v>386</v>
      </c>
      <c r="F37" s="38"/>
      <c r="G37" s="38"/>
    </row>
    <row r="38" spans="2:8" ht="13.5" customHeight="1">
      <c r="F38" s="63" t="s">
        <v>340</v>
      </c>
      <c r="G38" s="48"/>
    </row>
    <row r="39" spans="2:8" ht="13.5" customHeight="1" thickBot="1">
      <c r="B39" s="41" t="str">
        <f>点検対象設備一覧表!$D$6</f>
        <v>△△棟</v>
      </c>
      <c r="F39" s="63" t="s">
        <v>341</v>
      </c>
      <c r="G39" s="48"/>
    </row>
    <row r="40" spans="2:8" ht="13.5" customHeight="1">
      <c r="B40" s="551" t="s">
        <v>342</v>
      </c>
      <c r="C40" s="552"/>
      <c r="D40" s="552"/>
      <c r="E40" s="552"/>
      <c r="F40" s="565" t="s">
        <v>441</v>
      </c>
      <c r="G40" s="552"/>
      <c r="H40" s="566" t="s">
        <v>399</v>
      </c>
    </row>
    <row r="41" spans="2:8" ht="13.5" customHeight="1" thickBot="1">
      <c r="B41" s="49" t="s">
        <v>362</v>
      </c>
      <c r="C41" s="50" t="s">
        <v>344</v>
      </c>
      <c r="D41" s="50" t="s">
        <v>205</v>
      </c>
      <c r="E41" s="50" t="s">
        <v>398</v>
      </c>
      <c r="F41" s="50" t="s">
        <v>266</v>
      </c>
      <c r="G41" s="50" t="s">
        <v>267</v>
      </c>
      <c r="H41" s="567"/>
    </row>
    <row r="42" spans="2:8" ht="13.5" customHeight="1">
      <c r="B42" s="66" t="s">
        <v>386</v>
      </c>
      <c r="C42" s="83" t="s">
        <v>429</v>
      </c>
      <c r="D42" s="83"/>
      <c r="E42" s="451" t="s">
        <v>252</v>
      </c>
      <c r="F42" s="452"/>
      <c r="G42" s="83"/>
      <c r="H42" s="453"/>
    </row>
    <row r="43" spans="2:8" ht="13.5" customHeight="1">
      <c r="B43" s="65"/>
      <c r="C43" s="79" t="s">
        <v>449</v>
      </c>
      <c r="D43" s="67"/>
      <c r="E43" s="422" t="s">
        <v>442</v>
      </c>
      <c r="F43" s="357"/>
      <c r="G43" s="357"/>
      <c r="H43" s="70"/>
    </row>
    <row r="44" spans="2:8" ht="13.5" customHeight="1">
      <c r="B44" s="65"/>
      <c r="C44" s="78" t="s">
        <v>430</v>
      </c>
      <c r="D44" s="78"/>
      <c r="E44" s="446" t="s">
        <v>252</v>
      </c>
      <c r="F44" s="447"/>
      <c r="G44" s="78"/>
      <c r="H44" s="449"/>
    </row>
    <row r="45" spans="2:8" ht="13.5" customHeight="1">
      <c r="B45" s="65"/>
      <c r="C45" s="79" t="s">
        <v>73</v>
      </c>
      <c r="D45" s="67"/>
      <c r="E45" s="254" t="s">
        <v>834</v>
      </c>
      <c r="F45" s="357"/>
      <c r="G45" s="357"/>
      <c r="H45" s="70"/>
    </row>
    <row r="46" spans="2:8" ht="13.5" customHeight="1">
      <c r="B46" s="65"/>
      <c r="C46" s="78" t="s">
        <v>412</v>
      </c>
      <c r="D46" s="78"/>
      <c r="E46" s="446" t="s">
        <v>252</v>
      </c>
      <c r="F46" s="447"/>
      <c r="G46" s="448"/>
      <c r="H46" s="449"/>
    </row>
    <row r="47" spans="2:8" ht="13.5" customHeight="1">
      <c r="B47" s="65"/>
      <c r="C47" s="79" t="s">
        <v>450</v>
      </c>
      <c r="D47" s="67"/>
      <c r="E47" s="422" t="s">
        <v>442</v>
      </c>
      <c r="F47" s="357"/>
      <c r="G47" s="357"/>
      <c r="H47" s="70"/>
    </row>
    <row r="48" spans="2:8" ht="13.5" customHeight="1">
      <c r="B48" s="65"/>
      <c r="C48" s="52" t="s">
        <v>431</v>
      </c>
      <c r="D48" s="52"/>
      <c r="E48" s="54" t="s">
        <v>253</v>
      </c>
      <c r="F48" s="303"/>
      <c r="G48" s="52"/>
      <c r="H48" s="58"/>
    </row>
    <row r="49" spans="2:8" ht="13.5" customHeight="1">
      <c r="B49" s="65"/>
      <c r="C49" s="52" t="s">
        <v>432</v>
      </c>
      <c r="D49" s="52"/>
      <c r="E49" s="54" t="s">
        <v>253</v>
      </c>
      <c r="F49" s="303"/>
      <c r="G49" s="52"/>
      <c r="H49" s="58"/>
    </row>
    <row r="50" spans="2:8" ht="13.5" customHeight="1">
      <c r="B50" s="65"/>
      <c r="C50" s="52" t="s">
        <v>421</v>
      </c>
      <c r="D50" s="52"/>
      <c r="E50" s="54" t="s">
        <v>253</v>
      </c>
      <c r="F50" s="303"/>
      <c r="G50" s="314"/>
      <c r="H50" s="58"/>
    </row>
    <row r="51" spans="2:8" ht="13.5" customHeight="1">
      <c r="B51" s="65"/>
      <c r="C51" s="52" t="s">
        <v>433</v>
      </c>
      <c r="D51" s="52"/>
      <c r="E51" s="54" t="s">
        <v>253</v>
      </c>
      <c r="F51" s="303"/>
      <c r="G51" s="314"/>
      <c r="H51" s="58"/>
    </row>
    <row r="52" spans="2:8" ht="13.5" customHeight="1">
      <c r="B52" s="65"/>
      <c r="C52" s="52" t="s">
        <v>411</v>
      </c>
      <c r="D52" s="52"/>
      <c r="E52" s="54" t="s">
        <v>254</v>
      </c>
      <c r="F52" s="303"/>
      <c r="G52" s="314"/>
      <c r="H52" s="58"/>
    </row>
    <row r="53" spans="2:8" ht="13.5" customHeight="1">
      <c r="B53" s="56"/>
      <c r="C53" s="52" t="s">
        <v>425</v>
      </c>
      <c r="D53" s="52"/>
      <c r="E53" s="54" t="s">
        <v>251</v>
      </c>
      <c r="F53" s="303"/>
      <c r="G53" s="314"/>
      <c r="H53" s="58"/>
    </row>
    <row r="54" spans="2:8" ht="13.5" customHeight="1">
      <c r="B54" s="56"/>
      <c r="C54" s="52" t="s">
        <v>426</v>
      </c>
      <c r="D54" s="52"/>
      <c r="E54" s="54" t="s">
        <v>251</v>
      </c>
      <c r="F54" s="303"/>
      <c r="G54" s="314"/>
      <c r="H54" s="58"/>
    </row>
    <row r="55" spans="2:8" ht="13.5" customHeight="1">
      <c r="B55" s="56"/>
      <c r="C55" s="52"/>
      <c r="D55" s="52"/>
      <c r="E55" s="54"/>
      <c r="F55" s="303"/>
      <c r="G55" s="52"/>
      <c r="H55" s="58"/>
    </row>
    <row r="56" spans="2:8" ht="13.5" customHeight="1">
      <c r="B56" s="56"/>
      <c r="C56" s="57"/>
      <c r="D56" s="52"/>
      <c r="E56" s="54"/>
      <c r="F56" s="303"/>
      <c r="G56" s="52"/>
      <c r="H56" s="58"/>
    </row>
    <row r="57" spans="2:8" ht="13.5" customHeight="1">
      <c r="B57" s="56"/>
      <c r="C57" s="57"/>
      <c r="D57" s="52"/>
      <c r="E57" s="54"/>
      <c r="F57" s="303"/>
      <c r="G57" s="52"/>
      <c r="H57" s="58"/>
    </row>
    <row r="58" spans="2:8" ht="13.5" customHeight="1">
      <c r="B58" s="56"/>
      <c r="C58" s="57"/>
      <c r="D58" s="52"/>
      <c r="E58" s="54"/>
      <c r="F58" s="303"/>
      <c r="G58" s="52"/>
      <c r="H58" s="58"/>
    </row>
    <row r="59" spans="2:8" ht="13.5" customHeight="1">
      <c r="B59" s="56"/>
      <c r="C59" s="57"/>
      <c r="D59" s="52"/>
      <c r="E59" s="54"/>
      <c r="F59" s="303"/>
      <c r="G59" s="52"/>
      <c r="H59" s="58"/>
    </row>
    <row r="60" spans="2:8" ht="13.5" customHeight="1">
      <c r="B60" s="56"/>
      <c r="C60" s="57"/>
      <c r="D60" s="52"/>
      <c r="E60" s="54"/>
      <c r="F60" s="303"/>
      <c r="G60" s="52"/>
      <c r="H60" s="58"/>
    </row>
    <row r="61" spans="2:8" ht="13.5" customHeight="1">
      <c r="B61" s="56"/>
      <c r="C61" s="57"/>
      <c r="D61" s="52"/>
      <c r="E61" s="54"/>
      <c r="F61" s="303"/>
      <c r="G61" s="52"/>
      <c r="H61" s="58"/>
    </row>
    <row r="62" spans="2:8" ht="13.5" customHeight="1">
      <c r="B62" s="56"/>
      <c r="C62" s="57"/>
      <c r="D62" s="52"/>
      <c r="E62" s="54"/>
      <c r="F62" s="303"/>
      <c r="G62" s="52"/>
      <c r="H62" s="58"/>
    </row>
    <row r="63" spans="2:8" ht="13.5" customHeight="1">
      <c r="B63" s="56"/>
      <c r="C63" s="57"/>
      <c r="D63" s="52"/>
      <c r="E63" s="54"/>
      <c r="F63" s="303"/>
      <c r="G63" s="52"/>
      <c r="H63" s="58"/>
    </row>
    <row r="64" spans="2:8" ht="13.5" customHeight="1">
      <c r="B64" s="56"/>
      <c r="C64" s="57"/>
      <c r="D64" s="52"/>
      <c r="E64" s="54"/>
      <c r="F64" s="303"/>
      <c r="G64" s="52"/>
      <c r="H64" s="58"/>
    </row>
    <row r="65" spans="2:8" ht="13.5" customHeight="1">
      <c r="B65" s="56"/>
      <c r="C65" s="57"/>
      <c r="D65" s="52"/>
      <c r="E65" s="54"/>
      <c r="F65" s="303"/>
      <c r="G65" s="52"/>
      <c r="H65" s="58"/>
    </row>
    <row r="66" spans="2:8" ht="13.5" customHeight="1">
      <c r="B66" s="56"/>
      <c r="C66" s="57"/>
      <c r="D66" s="52"/>
      <c r="E66" s="54"/>
      <c r="F66" s="303"/>
      <c r="G66" s="52"/>
      <c r="H66" s="58"/>
    </row>
    <row r="67" spans="2:8" ht="13.5" customHeight="1">
      <c r="B67" s="56"/>
      <c r="C67" s="57"/>
      <c r="D67" s="52"/>
      <c r="E67" s="54"/>
      <c r="F67" s="303"/>
      <c r="G67" s="52"/>
      <c r="H67" s="58"/>
    </row>
    <row r="68" spans="2:8" ht="13.5" customHeight="1">
      <c r="B68" s="56"/>
      <c r="C68" s="57"/>
      <c r="D68" s="52"/>
      <c r="E68" s="54"/>
      <c r="F68" s="303"/>
      <c r="G68" s="52"/>
      <c r="H68" s="58"/>
    </row>
    <row r="69" spans="2:8" ht="13.5" customHeight="1" thickBot="1">
      <c r="B69" s="59"/>
      <c r="C69" s="60"/>
      <c r="D69" s="61"/>
      <c r="E69" s="50"/>
      <c r="F69" s="311"/>
      <c r="G69" s="61"/>
      <c r="H69" s="62"/>
    </row>
    <row r="72" spans="2:8" ht="13.5" customHeight="1">
      <c r="B72" s="37" t="s">
        <v>100</v>
      </c>
      <c r="C72" s="37" t="s">
        <v>386</v>
      </c>
      <c r="F72" s="38"/>
      <c r="G72" s="38"/>
    </row>
    <row r="73" spans="2:8" ht="13.5" customHeight="1">
      <c r="F73" s="63" t="s">
        <v>340</v>
      </c>
      <c r="G73" s="48"/>
    </row>
    <row r="74" spans="2:8" ht="13.5" customHeight="1" thickBot="1">
      <c r="B74" s="37" t="str">
        <f>点検対象設備一覧表!$E$6</f>
        <v>□□棟</v>
      </c>
      <c r="F74" s="63" t="s">
        <v>341</v>
      </c>
      <c r="G74" s="48"/>
    </row>
    <row r="75" spans="2:8" ht="13.5" customHeight="1">
      <c r="B75" s="551" t="s">
        <v>342</v>
      </c>
      <c r="C75" s="552"/>
      <c r="D75" s="552"/>
      <c r="E75" s="552"/>
      <c r="F75" s="565" t="s">
        <v>441</v>
      </c>
      <c r="G75" s="552"/>
      <c r="H75" s="566" t="s">
        <v>399</v>
      </c>
    </row>
    <row r="76" spans="2:8" ht="13.5" customHeight="1" thickBot="1">
      <c r="B76" s="49" t="s">
        <v>362</v>
      </c>
      <c r="C76" s="50" t="s">
        <v>344</v>
      </c>
      <c r="D76" s="50" t="s">
        <v>205</v>
      </c>
      <c r="E76" s="50" t="s">
        <v>398</v>
      </c>
      <c r="F76" s="50" t="s">
        <v>266</v>
      </c>
      <c r="G76" s="50" t="s">
        <v>267</v>
      </c>
      <c r="H76" s="567"/>
    </row>
    <row r="77" spans="2:8" ht="13.5" customHeight="1">
      <c r="B77" s="66" t="s">
        <v>386</v>
      </c>
      <c r="C77" s="83" t="s">
        <v>429</v>
      </c>
      <c r="D77" s="83"/>
      <c r="E77" s="451" t="s">
        <v>252</v>
      </c>
      <c r="F77" s="452"/>
      <c r="G77" s="83"/>
      <c r="H77" s="453"/>
    </row>
    <row r="78" spans="2:8" ht="13.5" customHeight="1">
      <c r="B78" s="65"/>
      <c r="C78" s="79" t="s">
        <v>449</v>
      </c>
      <c r="D78" s="67"/>
      <c r="E78" s="422" t="s">
        <v>442</v>
      </c>
      <c r="F78" s="357"/>
      <c r="G78" s="357"/>
      <c r="H78" s="70"/>
    </row>
    <row r="79" spans="2:8" ht="13.5" customHeight="1">
      <c r="B79" s="65"/>
      <c r="C79" s="78" t="s">
        <v>430</v>
      </c>
      <c r="D79" s="78"/>
      <c r="E79" s="446" t="s">
        <v>252</v>
      </c>
      <c r="F79" s="447"/>
      <c r="G79" s="78"/>
      <c r="H79" s="449"/>
    </row>
    <row r="80" spans="2:8" ht="13.5" customHeight="1">
      <c r="B80" s="65"/>
      <c r="C80" s="79" t="s">
        <v>73</v>
      </c>
      <c r="D80" s="67"/>
      <c r="E80" s="254" t="s">
        <v>834</v>
      </c>
      <c r="F80" s="357"/>
      <c r="G80" s="357"/>
      <c r="H80" s="70"/>
    </row>
    <row r="81" spans="2:8" ht="13.5" customHeight="1">
      <c r="B81" s="65"/>
      <c r="C81" s="78" t="s">
        <v>412</v>
      </c>
      <c r="D81" s="78"/>
      <c r="E81" s="446" t="s">
        <v>252</v>
      </c>
      <c r="F81" s="447"/>
      <c r="G81" s="448"/>
      <c r="H81" s="449"/>
    </row>
    <row r="82" spans="2:8" ht="13.5" customHeight="1">
      <c r="B82" s="65"/>
      <c r="C82" s="79" t="s">
        <v>450</v>
      </c>
      <c r="D82" s="67"/>
      <c r="E82" s="422" t="s">
        <v>442</v>
      </c>
      <c r="F82" s="357"/>
      <c r="G82" s="357"/>
      <c r="H82" s="70"/>
    </row>
    <row r="83" spans="2:8" ht="13.5" customHeight="1">
      <c r="B83" s="65"/>
      <c r="C83" s="52" t="s">
        <v>431</v>
      </c>
      <c r="D83" s="52"/>
      <c r="E83" s="54" t="s">
        <v>253</v>
      </c>
      <c r="F83" s="303"/>
      <c r="G83" s="52"/>
      <c r="H83" s="58"/>
    </row>
    <row r="84" spans="2:8" ht="13.5" customHeight="1">
      <c r="B84" s="65"/>
      <c r="C84" s="52" t="s">
        <v>432</v>
      </c>
      <c r="D84" s="52"/>
      <c r="E84" s="54" t="s">
        <v>253</v>
      </c>
      <c r="F84" s="303"/>
      <c r="G84" s="52"/>
      <c r="H84" s="58"/>
    </row>
    <row r="85" spans="2:8" ht="13.5" customHeight="1">
      <c r="B85" s="65"/>
      <c r="C85" s="52" t="s">
        <v>421</v>
      </c>
      <c r="D85" s="52"/>
      <c r="E85" s="54" t="s">
        <v>253</v>
      </c>
      <c r="F85" s="303"/>
      <c r="G85" s="314"/>
      <c r="H85" s="58"/>
    </row>
    <row r="86" spans="2:8" ht="13.5" customHeight="1">
      <c r="B86" s="65"/>
      <c r="C86" s="52" t="s">
        <v>433</v>
      </c>
      <c r="D86" s="52"/>
      <c r="E86" s="54" t="s">
        <v>253</v>
      </c>
      <c r="F86" s="303"/>
      <c r="G86" s="314"/>
      <c r="H86" s="58"/>
    </row>
    <row r="87" spans="2:8" ht="13.5" customHeight="1">
      <c r="B87" s="65"/>
      <c r="C87" s="52" t="s">
        <v>411</v>
      </c>
      <c r="D87" s="52"/>
      <c r="E87" s="54" t="s">
        <v>254</v>
      </c>
      <c r="F87" s="303"/>
      <c r="G87" s="314"/>
      <c r="H87" s="58"/>
    </row>
    <row r="88" spans="2:8" ht="13.5" customHeight="1">
      <c r="B88" s="56"/>
      <c r="C88" s="52" t="s">
        <v>425</v>
      </c>
      <c r="D88" s="52"/>
      <c r="E88" s="54" t="s">
        <v>251</v>
      </c>
      <c r="F88" s="303"/>
      <c r="G88" s="314"/>
      <c r="H88" s="58"/>
    </row>
    <row r="89" spans="2:8" ht="13.5" customHeight="1">
      <c r="B89" s="56"/>
      <c r="C89" s="52" t="s">
        <v>426</v>
      </c>
      <c r="D89" s="52"/>
      <c r="E89" s="54" t="s">
        <v>251</v>
      </c>
      <c r="F89" s="303"/>
      <c r="G89" s="314"/>
      <c r="H89" s="58"/>
    </row>
    <row r="90" spans="2:8" ht="13.5" customHeight="1">
      <c r="B90" s="56"/>
      <c r="C90" s="52"/>
      <c r="D90" s="52"/>
      <c r="E90" s="54"/>
      <c r="F90" s="303"/>
      <c r="G90" s="52"/>
      <c r="H90" s="58"/>
    </row>
    <row r="91" spans="2:8" ht="13.5" customHeight="1">
      <c r="B91" s="56"/>
      <c r="C91" s="57"/>
      <c r="D91" s="52"/>
      <c r="E91" s="54"/>
      <c r="F91" s="303"/>
      <c r="G91" s="52"/>
      <c r="H91" s="58"/>
    </row>
    <row r="92" spans="2:8" ht="13.5" customHeight="1">
      <c r="B92" s="56"/>
      <c r="C92" s="57"/>
      <c r="D92" s="52"/>
      <c r="E92" s="54"/>
      <c r="F92" s="303"/>
      <c r="G92" s="52"/>
      <c r="H92" s="58"/>
    </row>
    <row r="93" spans="2:8" ht="13.5" customHeight="1">
      <c r="B93" s="56"/>
      <c r="C93" s="57"/>
      <c r="D93" s="52"/>
      <c r="E93" s="54"/>
      <c r="F93" s="303"/>
      <c r="G93" s="52"/>
      <c r="H93" s="58"/>
    </row>
    <row r="94" spans="2:8" ht="13.5" customHeight="1">
      <c r="B94" s="56"/>
      <c r="C94" s="57"/>
      <c r="D94" s="52"/>
      <c r="E94" s="54"/>
      <c r="F94" s="303"/>
      <c r="G94" s="52"/>
      <c r="H94" s="58"/>
    </row>
    <row r="95" spans="2:8" ht="13.5" customHeight="1">
      <c r="B95" s="56"/>
      <c r="C95" s="57"/>
      <c r="D95" s="52"/>
      <c r="E95" s="54"/>
      <c r="F95" s="303"/>
      <c r="G95" s="52"/>
      <c r="H95" s="58"/>
    </row>
    <row r="96" spans="2:8" ht="13.5" customHeight="1">
      <c r="B96" s="56"/>
      <c r="C96" s="57"/>
      <c r="D96" s="52"/>
      <c r="E96" s="54"/>
      <c r="F96" s="303"/>
      <c r="G96" s="52"/>
      <c r="H96" s="58"/>
    </row>
    <row r="97" spans="2:8" ht="13.5" customHeight="1">
      <c r="B97" s="56"/>
      <c r="C97" s="57"/>
      <c r="D97" s="52"/>
      <c r="E97" s="54"/>
      <c r="F97" s="303"/>
      <c r="G97" s="52"/>
      <c r="H97" s="58"/>
    </row>
    <row r="98" spans="2:8" ht="13.5" customHeight="1">
      <c r="B98" s="56"/>
      <c r="C98" s="57"/>
      <c r="D98" s="52"/>
      <c r="E98" s="54"/>
      <c r="F98" s="303"/>
      <c r="G98" s="52"/>
      <c r="H98" s="58"/>
    </row>
    <row r="99" spans="2:8" ht="13.5" customHeight="1">
      <c r="B99" s="56"/>
      <c r="C99" s="57"/>
      <c r="D99" s="52"/>
      <c r="E99" s="54"/>
      <c r="F99" s="303"/>
      <c r="G99" s="52"/>
      <c r="H99" s="58"/>
    </row>
    <row r="100" spans="2:8" ht="13.5" customHeight="1">
      <c r="B100" s="56"/>
      <c r="C100" s="57"/>
      <c r="D100" s="52"/>
      <c r="E100" s="54"/>
      <c r="F100" s="303"/>
      <c r="G100" s="52"/>
      <c r="H100" s="58"/>
    </row>
    <row r="101" spans="2:8" ht="13.5" customHeight="1">
      <c r="B101" s="56"/>
      <c r="C101" s="57"/>
      <c r="D101" s="52"/>
      <c r="E101" s="54"/>
      <c r="F101" s="303"/>
      <c r="G101" s="52"/>
      <c r="H101" s="58"/>
    </row>
    <row r="102" spans="2:8" ht="13.5" customHeight="1">
      <c r="B102" s="56"/>
      <c r="C102" s="57"/>
      <c r="D102" s="52"/>
      <c r="E102" s="54"/>
      <c r="F102" s="303"/>
      <c r="G102" s="52"/>
      <c r="H102" s="58"/>
    </row>
    <row r="103" spans="2:8" ht="13.5" customHeight="1">
      <c r="B103" s="56"/>
      <c r="C103" s="57"/>
      <c r="D103" s="52"/>
      <c r="E103" s="54"/>
      <c r="F103" s="303"/>
      <c r="G103" s="52"/>
      <c r="H103" s="58"/>
    </row>
    <row r="104" spans="2:8" ht="13.5" customHeight="1" thickBot="1">
      <c r="B104" s="59"/>
      <c r="C104" s="60"/>
      <c r="D104" s="61"/>
      <c r="E104" s="50"/>
      <c r="F104" s="311"/>
      <c r="G104" s="61"/>
      <c r="H104" s="62"/>
    </row>
    <row r="107" spans="2:8" ht="13.5" customHeight="1">
      <c r="B107" s="37" t="s">
        <v>100</v>
      </c>
      <c r="C107" s="37" t="s">
        <v>386</v>
      </c>
      <c r="F107" s="38"/>
      <c r="G107" s="38"/>
    </row>
    <row r="108" spans="2:8" ht="13.5" customHeight="1">
      <c r="F108" s="63" t="s">
        <v>340</v>
      </c>
      <c r="G108" s="48"/>
    </row>
    <row r="109" spans="2:8" ht="13.5" customHeight="1" thickBot="1">
      <c r="B109" s="37" t="str">
        <f>点検対象設備一覧表!$F$6</f>
        <v>××棟</v>
      </c>
      <c r="F109" s="63" t="s">
        <v>341</v>
      </c>
      <c r="G109" s="48"/>
    </row>
    <row r="110" spans="2:8" ht="13.5" customHeight="1">
      <c r="B110" s="551" t="s">
        <v>342</v>
      </c>
      <c r="C110" s="552"/>
      <c r="D110" s="552"/>
      <c r="E110" s="552"/>
      <c r="F110" s="565" t="s">
        <v>441</v>
      </c>
      <c r="G110" s="552"/>
      <c r="H110" s="566" t="s">
        <v>399</v>
      </c>
    </row>
    <row r="111" spans="2:8" ht="13.5" customHeight="1" thickBot="1">
      <c r="B111" s="49" t="s">
        <v>362</v>
      </c>
      <c r="C111" s="50" t="s">
        <v>344</v>
      </c>
      <c r="D111" s="50" t="s">
        <v>205</v>
      </c>
      <c r="E111" s="50" t="s">
        <v>398</v>
      </c>
      <c r="F111" s="50" t="s">
        <v>266</v>
      </c>
      <c r="G111" s="50" t="s">
        <v>267</v>
      </c>
      <c r="H111" s="567"/>
    </row>
    <row r="112" spans="2:8" ht="13.5" customHeight="1">
      <c r="B112" s="66" t="s">
        <v>386</v>
      </c>
      <c r="C112" s="83" t="s">
        <v>429</v>
      </c>
      <c r="D112" s="83"/>
      <c r="E112" s="451" t="s">
        <v>252</v>
      </c>
      <c r="F112" s="452"/>
      <c r="G112" s="83"/>
      <c r="H112" s="453"/>
    </row>
    <row r="113" spans="2:8" ht="13.5" customHeight="1">
      <c r="B113" s="65"/>
      <c r="C113" s="79" t="s">
        <v>449</v>
      </c>
      <c r="D113" s="67"/>
      <c r="E113" s="422" t="s">
        <v>442</v>
      </c>
      <c r="F113" s="357"/>
      <c r="G113" s="357"/>
      <c r="H113" s="70"/>
    </row>
    <row r="114" spans="2:8" ht="13.5" customHeight="1">
      <c r="B114" s="65"/>
      <c r="C114" s="78" t="s">
        <v>430</v>
      </c>
      <c r="D114" s="78"/>
      <c r="E114" s="446" t="s">
        <v>252</v>
      </c>
      <c r="F114" s="447"/>
      <c r="G114" s="78"/>
      <c r="H114" s="449"/>
    </row>
    <row r="115" spans="2:8" ht="13.5" customHeight="1">
      <c r="B115" s="65"/>
      <c r="C115" s="79" t="s">
        <v>73</v>
      </c>
      <c r="D115" s="67"/>
      <c r="E115" s="254" t="s">
        <v>834</v>
      </c>
      <c r="F115" s="357"/>
      <c r="G115" s="357"/>
      <c r="H115" s="70"/>
    </row>
    <row r="116" spans="2:8" ht="13.5" customHeight="1">
      <c r="B116" s="65"/>
      <c r="C116" s="78" t="s">
        <v>412</v>
      </c>
      <c r="D116" s="78"/>
      <c r="E116" s="446" t="s">
        <v>252</v>
      </c>
      <c r="F116" s="447"/>
      <c r="G116" s="448"/>
      <c r="H116" s="449"/>
    </row>
    <row r="117" spans="2:8" ht="13.5" customHeight="1">
      <c r="B117" s="65"/>
      <c r="C117" s="79" t="s">
        <v>450</v>
      </c>
      <c r="D117" s="67"/>
      <c r="E117" s="422" t="s">
        <v>442</v>
      </c>
      <c r="F117" s="357"/>
      <c r="G117" s="357"/>
      <c r="H117" s="70"/>
    </row>
    <row r="118" spans="2:8" ht="13.5" customHeight="1">
      <c r="B118" s="65"/>
      <c r="C118" s="52" t="s">
        <v>431</v>
      </c>
      <c r="D118" s="52"/>
      <c r="E118" s="54" t="s">
        <v>253</v>
      </c>
      <c r="F118" s="303"/>
      <c r="G118" s="52"/>
      <c r="H118" s="58"/>
    </row>
    <row r="119" spans="2:8" ht="13.5" customHeight="1">
      <c r="B119" s="65"/>
      <c r="C119" s="52" t="s">
        <v>432</v>
      </c>
      <c r="D119" s="52"/>
      <c r="E119" s="54" t="s">
        <v>253</v>
      </c>
      <c r="F119" s="303"/>
      <c r="G119" s="52"/>
      <c r="H119" s="58"/>
    </row>
    <row r="120" spans="2:8" ht="13.5" customHeight="1">
      <c r="B120" s="65"/>
      <c r="C120" s="52" t="s">
        <v>421</v>
      </c>
      <c r="D120" s="52"/>
      <c r="E120" s="54" t="s">
        <v>253</v>
      </c>
      <c r="F120" s="303"/>
      <c r="G120" s="314"/>
      <c r="H120" s="58"/>
    </row>
    <row r="121" spans="2:8" ht="13.5" customHeight="1">
      <c r="B121" s="65"/>
      <c r="C121" s="52" t="s">
        <v>433</v>
      </c>
      <c r="D121" s="52"/>
      <c r="E121" s="54" t="s">
        <v>253</v>
      </c>
      <c r="F121" s="303"/>
      <c r="G121" s="314"/>
      <c r="H121" s="58"/>
    </row>
    <row r="122" spans="2:8" ht="13.5" customHeight="1">
      <c r="B122" s="65"/>
      <c r="C122" s="52" t="s">
        <v>411</v>
      </c>
      <c r="D122" s="52"/>
      <c r="E122" s="54" t="s">
        <v>254</v>
      </c>
      <c r="F122" s="303"/>
      <c r="G122" s="314"/>
      <c r="H122" s="58"/>
    </row>
    <row r="123" spans="2:8" ht="13.5" customHeight="1">
      <c r="B123" s="56"/>
      <c r="C123" s="52" t="s">
        <v>425</v>
      </c>
      <c r="D123" s="52"/>
      <c r="E123" s="54" t="s">
        <v>251</v>
      </c>
      <c r="F123" s="303"/>
      <c r="G123" s="314"/>
      <c r="H123" s="58"/>
    </row>
    <row r="124" spans="2:8" ht="13.5" customHeight="1">
      <c r="B124" s="56"/>
      <c r="C124" s="52" t="s">
        <v>426</v>
      </c>
      <c r="D124" s="52"/>
      <c r="E124" s="54" t="s">
        <v>251</v>
      </c>
      <c r="F124" s="303"/>
      <c r="G124" s="314"/>
      <c r="H124" s="58"/>
    </row>
    <row r="125" spans="2:8" ht="13.5" customHeight="1">
      <c r="B125" s="56"/>
      <c r="C125" s="52"/>
      <c r="D125" s="52"/>
      <c r="E125" s="54"/>
      <c r="F125" s="303"/>
      <c r="G125" s="52"/>
      <c r="H125" s="58"/>
    </row>
    <row r="126" spans="2:8" ht="13.5" customHeight="1">
      <c r="B126" s="56"/>
      <c r="C126" s="57"/>
      <c r="D126" s="52"/>
      <c r="E126" s="54"/>
      <c r="F126" s="303"/>
      <c r="G126" s="52"/>
      <c r="H126" s="58"/>
    </row>
    <row r="127" spans="2:8" ht="13.5" customHeight="1">
      <c r="B127" s="56"/>
      <c r="C127" s="57"/>
      <c r="D127" s="52"/>
      <c r="E127" s="54"/>
      <c r="F127" s="303"/>
      <c r="G127" s="52"/>
      <c r="H127" s="58"/>
    </row>
    <row r="128" spans="2:8" ht="13.5" customHeight="1">
      <c r="B128" s="56"/>
      <c r="C128" s="57"/>
      <c r="D128" s="52"/>
      <c r="E128" s="54"/>
      <c r="F128" s="303"/>
      <c r="G128" s="52"/>
      <c r="H128" s="58"/>
    </row>
    <row r="129" spans="2:8" ht="13.5" customHeight="1">
      <c r="B129" s="56"/>
      <c r="C129" s="57"/>
      <c r="D129" s="52"/>
      <c r="E129" s="54"/>
      <c r="F129" s="303"/>
      <c r="G129" s="52"/>
      <c r="H129" s="58"/>
    </row>
    <row r="130" spans="2:8" ht="13.5" customHeight="1">
      <c r="B130" s="56"/>
      <c r="C130" s="57"/>
      <c r="D130" s="52"/>
      <c r="E130" s="54"/>
      <c r="F130" s="303"/>
      <c r="G130" s="52"/>
      <c r="H130" s="58"/>
    </row>
    <row r="131" spans="2:8" ht="13.5" customHeight="1">
      <c r="B131" s="56"/>
      <c r="C131" s="57"/>
      <c r="D131" s="52"/>
      <c r="E131" s="54"/>
      <c r="F131" s="303"/>
      <c r="G131" s="52"/>
      <c r="H131" s="58"/>
    </row>
    <row r="132" spans="2:8" ht="13.5" customHeight="1">
      <c r="B132" s="56"/>
      <c r="C132" s="57"/>
      <c r="D132" s="52"/>
      <c r="E132" s="54"/>
      <c r="F132" s="303"/>
      <c r="G132" s="52"/>
      <c r="H132" s="58"/>
    </row>
    <row r="133" spans="2:8" ht="13.5" customHeight="1">
      <c r="B133" s="56"/>
      <c r="C133" s="57"/>
      <c r="D133" s="52"/>
      <c r="E133" s="54"/>
      <c r="F133" s="303"/>
      <c r="G133" s="52"/>
      <c r="H133" s="58"/>
    </row>
    <row r="134" spans="2:8" ht="13.5" customHeight="1">
      <c r="B134" s="56"/>
      <c r="C134" s="57"/>
      <c r="D134" s="52"/>
      <c r="E134" s="54"/>
      <c r="F134" s="303"/>
      <c r="G134" s="52"/>
      <c r="H134" s="58"/>
    </row>
    <row r="135" spans="2:8" ht="13.5" customHeight="1">
      <c r="B135" s="56"/>
      <c r="C135" s="57"/>
      <c r="D135" s="52"/>
      <c r="E135" s="54"/>
      <c r="F135" s="303"/>
      <c r="G135" s="52"/>
      <c r="H135" s="58"/>
    </row>
    <row r="136" spans="2:8" ht="13.5" customHeight="1">
      <c r="B136" s="56"/>
      <c r="C136" s="57"/>
      <c r="D136" s="52"/>
      <c r="E136" s="54"/>
      <c r="F136" s="303"/>
      <c r="G136" s="52"/>
      <c r="H136" s="58"/>
    </row>
    <row r="137" spans="2:8" ht="13.5" customHeight="1">
      <c r="B137" s="56"/>
      <c r="C137" s="57"/>
      <c r="D137" s="52"/>
      <c r="E137" s="54"/>
      <c r="F137" s="303"/>
      <c r="G137" s="52"/>
      <c r="H137" s="58"/>
    </row>
    <row r="138" spans="2:8" ht="13.5" customHeight="1">
      <c r="B138" s="56"/>
      <c r="C138" s="57"/>
      <c r="D138" s="52"/>
      <c r="E138" s="54"/>
      <c r="F138" s="303"/>
      <c r="G138" s="52"/>
      <c r="H138" s="58"/>
    </row>
    <row r="139" spans="2:8" ht="13.5" customHeight="1" thickBot="1">
      <c r="B139" s="59"/>
      <c r="C139" s="60"/>
      <c r="D139" s="61"/>
      <c r="E139" s="50"/>
      <c r="F139" s="311"/>
      <c r="G139" s="61"/>
      <c r="H139" s="62"/>
    </row>
    <row r="142" spans="2:8" ht="13.5" customHeight="1">
      <c r="B142" s="37" t="s">
        <v>100</v>
      </c>
      <c r="C142" s="37" t="s">
        <v>386</v>
      </c>
      <c r="F142" s="38"/>
      <c r="G142" s="38"/>
    </row>
    <row r="143" spans="2:8" ht="13.5" customHeight="1">
      <c r="F143" s="63" t="s">
        <v>340</v>
      </c>
      <c r="G143" s="48"/>
    </row>
    <row r="144" spans="2:8" ht="13.5" customHeight="1" thickBot="1">
      <c r="B144" s="37" t="str">
        <f>点検対象設備一覧表!$G$6</f>
        <v>――棟</v>
      </c>
      <c r="F144" s="63" t="s">
        <v>341</v>
      </c>
      <c r="G144" s="48"/>
    </row>
    <row r="145" spans="2:8" ht="13.5" customHeight="1">
      <c r="B145" s="551" t="s">
        <v>342</v>
      </c>
      <c r="C145" s="552"/>
      <c r="D145" s="552"/>
      <c r="E145" s="552"/>
      <c r="F145" s="565" t="s">
        <v>441</v>
      </c>
      <c r="G145" s="552"/>
      <c r="H145" s="566" t="s">
        <v>399</v>
      </c>
    </row>
    <row r="146" spans="2:8" ht="13.5" customHeight="1" thickBot="1">
      <c r="B146" s="49" t="s">
        <v>362</v>
      </c>
      <c r="C146" s="50" t="s">
        <v>344</v>
      </c>
      <c r="D146" s="50" t="s">
        <v>205</v>
      </c>
      <c r="E146" s="50" t="s">
        <v>398</v>
      </c>
      <c r="F146" s="50" t="s">
        <v>266</v>
      </c>
      <c r="G146" s="50" t="s">
        <v>267</v>
      </c>
      <c r="H146" s="567"/>
    </row>
    <row r="147" spans="2:8" ht="13.5" customHeight="1">
      <c r="B147" s="66" t="s">
        <v>386</v>
      </c>
      <c r="C147" s="83" t="s">
        <v>429</v>
      </c>
      <c r="D147" s="83"/>
      <c r="E147" s="451" t="s">
        <v>252</v>
      </c>
      <c r="F147" s="452"/>
      <c r="G147" s="83"/>
      <c r="H147" s="453"/>
    </row>
    <row r="148" spans="2:8" ht="13.5" customHeight="1">
      <c r="B148" s="65"/>
      <c r="C148" s="79" t="s">
        <v>449</v>
      </c>
      <c r="D148" s="67"/>
      <c r="E148" s="422" t="s">
        <v>442</v>
      </c>
      <c r="F148" s="357"/>
      <c r="G148" s="357"/>
      <c r="H148" s="70"/>
    </row>
    <row r="149" spans="2:8" ht="13.5" customHeight="1">
      <c r="B149" s="65"/>
      <c r="C149" s="78" t="s">
        <v>430</v>
      </c>
      <c r="D149" s="78"/>
      <c r="E149" s="446" t="s">
        <v>252</v>
      </c>
      <c r="F149" s="447"/>
      <c r="G149" s="78"/>
      <c r="H149" s="449"/>
    </row>
    <row r="150" spans="2:8" ht="13.5" customHeight="1">
      <c r="B150" s="65"/>
      <c r="C150" s="79" t="s">
        <v>73</v>
      </c>
      <c r="D150" s="67"/>
      <c r="E150" s="254" t="s">
        <v>834</v>
      </c>
      <c r="F150" s="357"/>
      <c r="G150" s="357"/>
      <c r="H150" s="70"/>
    </row>
    <row r="151" spans="2:8" ht="13.5" customHeight="1">
      <c r="B151" s="65"/>
      <c r="C151" s="78" t="s">
        <v>412</v>
      </c>
      <c r="D151" s="78"/>
      <c r="E151" s="446" t="s">
        <v>252</v>
      </c>
      <c r="F151" s="447"/>
      <c r="G151" s="448"/>
      <c r="H151" s="449"/>
    </row>
    <row r="152" spans="2:8" ht="13.5" customHeight="1">
      <c r="B152" s="65"/>
      <c r="C152" s="79" t="s">
        <v>450</v>
      </c>
      <c r="D152" s="67"/>
      <c r="E152" s="422" t="s">
        <v>442</v>
      </c>
      <c r="F152" s="357"/>
      <c r="G152" s="357"/>
      <c r="H152" s="70"/>
    </row>
    <row r="153" spans="2:8" ht="13.5" customHeight="1">
      <c r="B153" s="65"/>
      <c r="C153" s="52" t="s">
        <v>431</v>
      </c>
      <c r="D153" s="52"/>
      <c r="E153" s="54" t="s">
        <v>253</v>
      </c>
      <c r="F153" s="303"/>
      <c r="G153" s="52"/>
      <c r="H153" s="58"/>
    </row>
    <row r="154" spans="2:8" ht="13.5" customHeight="1">
      <c r="B154" s="65"/>
      <c r="C154" s="52" t="s">
        <v>432</v>
      </c>
      <c r="D154" s="52"/>
      <c r="E154" s="54" t="s">
        <v>253</v>
      </c>
      <c r="F154" s="303"/>
      <c r="G154" s="52"/>
      <c r="H154" s="58"/>
    </row>
    <row r="155" spans="2:8" ht="13.5" customHeight="1">
      <c r="B155" s="65"/>
      <c r="C155" s="52" t="s">
        <v>421</v>
      </c>
      <c r="D155" s="52"/>
      <c r="E155" s="54" t="s">
        <v>253</v>
      </c>
      <c r="F155" s="303"/>
      <c r="G155" s="314"/>
      <c r="H155" s="58"/>
    </row>
    <row r="156" spans="2:8" ht="13.5" customHeight="1">
      <c r="B156" s="65"/>
      <c r="C156" s="52" t="s">
        <v>433</v>
      </c>
      <c r="D156" s="52"/>
      <c r="E156" s="54" t="s">
        <v>253</v>
      </c>
      <c r="F156" s="303"/>
      <c r="G156" s="314"/>
      <c r="H156" s="58"/>
    </row>
    <row r="157" spans="2:8" ht="13.5" customHeight="1">
      <c r="B157" s="65"/>
      <c r="C157" s="52" t="s">
        <v>411</v>
      </c>
      <c r="D157" s="52"/>
      <c r="E157" s="54" t="s">
        <v>254</v>
      </c>
      <c r="F157" s="303"/>
      <c r="G157" s="314"/>
      <c r="H157" s="58"/>
    </row>
    <row r="158" spans="2:8" ht="13.5" customHeight="1">
      <c r="B158" s="56"/>
      <c r="C158" s="52" t="s">
        <v>425</v>
      </c>
      <c r="D158" s="52"/>
      <c r="E158" s="54" t="s">
        <v>251</v>
      </c>
      <c r="F158" s="303"/>
      <c r="G158" s="314"/>
      <c r="H158" s="58"/>
    </row>
    <row r="159" spans="2:8" ht="13.5" customHeight="1">
      <c r="B159" s="56"/>
      <c r="C159" s="52" t="s">
        <v>426</v>
      </c>
      <c r="D159" s="52"/>
      <c r="E159" s="54" t="s">
        <v>251</v>
      </c>
      <c r="F159" s="303"/>
      <c r="G159" s="314"/>
      <c r="H159" s="58"/>
    </row>
    <row r="160" spans="2:8" ht="13.5" customHeight="1">
      <c r="B160" s="56"/>
      <c r="C160" s="52"/>
      <c r="D160" s="52"/>
      <c r="E160" s="54"/>
      <c r="F160" s="303"/>
      <c r="G160" s="52"/>
      <c r="H160" s="58"/>
    </row>
    <row r="161" spans="2:8" ht="13.5" customHeight="1">
      <c r="B161" s="56"/>
      <c r="C161" s="57"/>
      <c r="D161" s="52"/>
      <c r="E161" s="54"/>
      <c r="F161" s="303"/>
      <c r="G161" s="52"/>
      <c r="H161" s="58"/>
    </row>
    <row r="162" spans="2:8" ht="13.5" customHeight="1">
      <c r="B162" s="56"/>
      <c r="C162" s="57"/>
      <c r="D162" s="52"/>
      <c r="E162" s="54"/>
      <c r="F162" s="303"/>
      <c r="G162" s="52"/>
      <c r="H162" s="58"/>
    </row>
    <row r="163" spans="2:8" ht="13.5" customHeight="1">
      <c r="B163" s="56"/>
      <c r="C163" s="57"/>
      <c r="D163" s="52"/>
      <c r="E163" s="54"/>
      <c r="F163" s="303"/>
      <c r="G163" s="52"/>
      <c r="H163" s="58"/>
    </row>
    <row r="164" spans="2:8" ht="13.5" customHeight="1">
      <c r="B164" s="56"/>
      <c r="C164" s="57"/>
      <c r="D164" s="52"/>
      <c r="E164" s="54"/>
      <c r="F164" s="303"/>
      <c r="G164" s="52"/>
      <c r="H164" s="58"/>
    </row>
    <row r="165" spans="2:8" ht="13.5" customHeight="1">
      <c r="B165" s="56"/>
      <c r="C165" s="57"/>
      <c r="D165" s="52"/>
      <c r="E165" s="54"/>
      <c r="F165" s="303"/>
      <c r="G165" s="52"/>
      <c r="H165" s="58"/>
    </row>
    <row r="166" spans="2:8" ht="13.5" customHeight="1">
      <c r="B166" s="56"/>
      <c r="C166" s="57"/>
      <c r="D166" s="52"/>
      <c r="E166" s="54"/>
      <c r="F166" s="303"/>
      <c r="G166" s="52"/>
      <c r="H166" s="58"/>
    </row>
    <row r="167" spans="2:8" ht="13.5" customHeight="1">
      <c r="B167" s="56"/>
      <c r="C167" s="57"/>
      <c r="D167" s="52"/>
      <c r="E167" s="54"/>
      <c r="F167" s="303"/>
      <c r="G167" s="52"/>
      <c r="H167" s="58"/>
    </row>
    <row r="168" spans="2:8" ht="13.5" customHeight="1">
      <c r="B168" s="56"/>
      <c r="C168" s="57"/>
      <c r="D168" s="52"/>
      <c r="E168" s="54"/>
      <c r="F168" s="303"/>
      <c r="G168" s="52"/>
      <c r="H168" s="58"/>
    </row>
    <row r="169" spans="2:8" ht="13.5" customHeight="1">
      <c r="B169" s="56"/>
      <c r="C169" s="57"/>
      <c r="D169" s="52"/>
      <c r="E169" s="54"/>
      <c r="F169" s="303"/>
      <c r="G169" s="52"/>
      <c r="H169" s="58"/>
    </row>
    <row r="170" spans="2:8" ht="13.5" customHeight="1">
      <c r="B170" s="56"/>
      <c r="C170" s="57"/>
      <c r="D170" s="52"/>
      <c r="E170" s="54"/>
      <c r="F170" s="303"/>
      <c r="G170" s="52"/>
      <c r="H170" s="58"/>
    </row>
    <row r="171" spans="2:8" ht="13.5" customHeight="1">
      <c r="B171" s="56"/>
      <c r="C171" s="57"/>
      <c r="D171" s="52"/>
      <c r="E171" s="54"/>
      <c r="F171" s="303"/>
      <c r="G171" s="52"/>
      <c r="H171" s="58"/>
    </row>
    <row r="172" spans="2:8" ht="13.5" customHeight="1">
      <c r="B172" s="56"/>
      <c r="C172" s="57"/>
      <c r="D172" s="52"/>
      <c r="E172" s="54"/>
      <c r="F172" s="303"/>
      <c r="G172" s="52"/>
      <c r="H172" s="58"/>
    </row>
    <row r="173" spans="2:8" ht="13.5" customHeight="1">
      <c r="B173" s="56"/>
      <c r="C173" s="57"/>
      <c r="D173" s="52"/>
      <c r="E173" s="54"/>
      <c r="F173" s="303"/>
      <c r="G173" s="52"/>
      <c r="H173" s="58"/>
    </row>
    <row r="174" spans="2:8" ht="13.5" customHeight="1" thickBot="1">
      <c r="B174" s="59"/>
      <c r="C174" s="60"/>
      <c r="D174" s="61"/>
      <c r="E174" s="50"/>
      <c r="F174" s="311"/>
      <c r="G174" s="61"/>
      <c r="H174" s="62"/>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J174"/>
  <sheetViews>
    <sheetView view="pageBreakPreview" zoomScaleNormal="70" zoomScaleSheetLayoutView="100" workbookViewId="0"/>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9" width="9" style="37"/>
    <col min="10" max="10" width="9" style="145"/>
    <col min="11" max="16384" width="9" style="37"/>
  </cols>
  <sheetData>
    <row r="2" spans="2:10" ht="13.5" customHeight="1">
      <c r="B2" s="37" t="s">
        <v>100</v>
      </c>
      <c r="C2" s="37" t="s">
        <v>292</v>
      </c>
      <c r="F2" s="38"/>
      <c r="G2" s="38"/>
    </row>
    <row r="3" spans="2:10" ht="13.5" customHeight="1">
      <c r="F3" s="63" t="s">
        <v>340</v>
      </c>
      <c r="G3" s="48"/>
    </row>
    <row r="4" spans="2:10" ht="13.5" customHeight="1" thickBot="1">
      <c r="B4" s="37" t="str">
        <f>点検対象設備一覧表!$C$6</f>
        <v>○○棟</v>
      </c>
      <c r="F4" s="63" t="s">
        <v>341</v>
      </c>
      <c r="G4" s="48"/>
    </row>
    <row r="5" spans="2:10" ht="13.5" customHeight="1">
      <c r="B5" s="551" t="s">
        <v>342</v>
      </c>
      <c r="C5" s="552"/>
      <c r="D5" s="552"/>
      <c r="E5" s="552"/>
      <c r="F5" s="552" t="s">
        <v>441</v>
      </c>
      <c r="G5" s="552"/>
      <c r="H5" s="566" t="s">
        <v>399</v>
      </c>
    </row>
    <row r="6" spans="2:10" ht="13.5" customHeight="1" thickBot="1">
      <c r="B6" s="49" t="s">
        <v>362</v>
      </c>
      <c r="C6" s="50" t="s">
        <v>344</v>
      </c>
      <c r="D6" s="50" t="s">
        <v>205</v>
      </c>
      <c r="E6" s="50" t="s">
        <v>398</v>
      </c>
      <c r="F6" s="50" t="s">
        <v>266</v>
      </c>
      <c r="G6" s="50" t="s">
        <v>267</v>
      </c>
      <c r="H6" s="567"/>
    </row>
    <row r="7" spans="2:10" ht="13.5" customHeight="1">
      <c r="B7" s="66" t="s">
        <v>292</v>
      </c>
      <c r="C7" s="67" t="s">
        <v>234</v>
      </c>
      <c r="D7" s="67"/>
      <c r="E7" s="69" t="s">
        <v>251</v>
      </c>
      <c r="F7" s="312"/>
      <c r="G7" s="357"/>
      <c r="H7" s="70"/>
      <c r="J7" s="275" t="s">
        <v>234</v>
      </c>
    </row>
    <row r="8" spans="2:10" ht="13.5" customHeight="1">
      <c r="B8" s="65"/>
      <c r="C8" s="52" t="s">
        <v>415</v>
      </c>
      <c r="D8" s="52"/>
      <c r="E8" s="54" t="s">
        <v>252</v>
      </c>
      <c r="F8" s="303"/>
      <c r="G8" s="314"/>
      <c r="H8" s="58"/>
      <c r="J8" s="275" t="s">
        <v>677</v>
      </c>
    </row>
    <row r="9" spans="2:10" ht="13.5" customHeight="1">
      <c r="B9" s="65"/>
      <c r="C9" s="52" t="s">
        <v>405</v>
      </c>
      <c r="D9" s="52"/>
      <c r="E9" s="54" t="s">
        <v>251</v>
      </c>
      <c r="F9" s="303"/>
      <c r="G9" s="314"/>
      <c r="H9" s="58"/>
      <c r="J9" s="275"/>
    </row>
    <row r="10" spans="2:10" ht="13.5" customHeight="1">
      <c r="B10" s="65"/>
      <c r="C10" s="205" t="s">
        <v>563</v>
      </c>
      <c r="D10" s="52"/>
      <c r="E10" s="54" t="s">
        <v>251</v>
      </c>
      <c r="F10" s="303"/>
      <c r="G10" s="314"/>
      <c r="H10" s="58"/>
      <c r="J10" s="275" t="s">
        <v>415</v>
      </c>
    </row>
    <row r="11" spans="2:10" ht="13.5" customHeight="1">
      <c r="B11" s="65"/>
      <c r="C11" s="52" t="s">
        <v>235</v>
      </c>
      <c r="D11" s="52"/>
      <c r="E11" s="54" t="s">
        <v>251</v>
      </c>
      <c r="F11" s="314"/>
      <c r="G11" s="52"/>
      <c r="H11" s="58"/>
      <c r="J11" s="275" t="s">
        <v>678</v>
      </c>
    </row>
    <row r="12" spans="2:10" ht="13.5" customHeight="1">
      <c r="B12" s="56"/>
      <c r="C12" s="52"/>
      <c r="D12" s="52"/>
      <c r="E12" s="54"/>
      <c r="F12" s="303"/>
      <c r="G12" s="52"/>
      <c r="H12" s="58"/>
      <c r="J12" s="275"/>
    </row>
    <row r="13" spans="2:10" ht="13.5" customHeight="1">
      <c r="B13" s="56"/>
      <c r="C13" s="52"/>
      <c r="D13" s="52"/>
      <c r="E13" s="54"/>
      <c r="F13" s="303"/>
      <c r="G13" s="52"/>
      <c r="H13" s="58"/>
      <c r="J13" s="275" t="s">
        <v>656</v>
      </c>
    </row>
    <row r="14" spans="2:10" ht="13.5" customHeight="1">
      <c r="B14" s="56"/>
      <c r="C14" s="52"/>
      <c r="D14" s="52"/>
      <c r="E14" s="54"/>
      <c r="F14" s="303"/>
      <c r="G14" s="52"/>
      <c r="H14" s="58"/>
      <c r="J14" s="275" t="s">
        <v>679</v>
      </c>
    </row>
    <row r="15" spans="2:10" ht="13.5" customHeight="1">
      <c r="B15" s="56"/>
      <c r="C15" s="52"/>
      <c r="D15" s="52"/>
      <c r="E15" s="54"/>
      <c r="F15" s="303"/>
      <c r="G15" s="52"/>
      <c r="H15" s="58"/>
    </row>
    <row r="16" spans="2:10" ht="13.5" customHeight="1">
      <c r="B16" s="56"/>
      <c r="C16" s="52"/>
      <c r="D16" s="52"/>
      <c r="E16" s="54"/>
      <c r="F16" s="303"/>
      <c r="G16" s="52"/>
      <c r="H16" s="58"/>
    </row>
    <row r="17" spans="2:8" ht="13.5" customHeight="1">
      <c r="B17" s="56"/>
      <c r="C17" s="57"/>
      <c r="D17" s="52"/>
      <c r="E17" s="54"/>
      <c r="F17" s="303"/>
      <c r="G17" s="52"/>
      <c r="H17" s="58"/>
    </row>
    <row r="18" spans="2:8" ht="13.5" customHeight="1">
      <c r="B18" s="56"/>
      <c r="C18" s="57"/>
      <c r="D18" s="52"/>
      <c r="E18" s="54"/>
      <c r="F18" s="303"/>
      <c r="G18" s="52"/>
      <c r="H18" s="58"/>
    </row>
    <row r="19" spans="2:8" ht="13.5" customHeight="1">
      <c r="B19" s="56"/>
      <c r="C19" s="57"/>
      <c r="D19" s="52"/>
      <c r="E19" s="54"/>
      <c r="F19" s="303"/>
      <c r="G19" s="52"/>
      <c r="H19" s="58"/>
    </row>
    <row r="20" spans="2:8" ht="13.5" customHeight="1">
      <c r="B20" s="56"/>
      <c r="C20" s="57"/>
      <c r="D20" s="52"/>
      <c r="E20" s="54"/>
      <c r="F20" s="303"/>
      <c r="G20" s="52"/>
      <c r="H20" s="58"/>
    </row>
    <row r="21" spans="2:8" ht="13.5" customHeight="1">
      <c r="B21" s="56"/>
      <c r="C21" s="57"/>
      <c r="D21" s="52"/>
      <c r="E21" s="54"/>
      <c r="F21" s="303"/>
      <c r="G21" s="52"/>
      <c r="H21" s="58"/>
    </row>
    <row r="22" spans="2:8" ht="13.5" customHeight="1">
      <c r="B22" s="56"/>
      <c r="C22" s="57"/>
      <c r="D22" s="52"/>
      <c r="E22" s="54"/>
      <c r="F22" s="303"/>
      <c r="G22" s="52"/>
      <c r="H22" s="58"/>
    </row>
    <row r="23" spans="2:8" ht="13.5" customHeight="1">
      <c r="B23" s="56"/>
      <c r="C23" s="57"/>
      <c r="D23" s="52"/>
      <c r="E23" s="54"/>
      <c r="F23" s="303"/>
      <c r="G23" s="52"/>
      <c r="H23" s="58"/>
    </row>
    <row r="24" spans="2:8" ht="13.5" customHeight="1">
      <c r="B24" s="56"/>
      <c r="C24" s="57"/>
      <c r="D24" s="52"/>
      <c r="E24" s="54"/>
      <c r="F24" s="303"/>
      <c r="G24" s="52"/>
      <c r="H24" s="58"/>
    </row>
    <row r="25" spans="2:8" ht="13.5" customHeight="1">
      <c r="B25" s="56"/>
      <c r="C25" s="57"/>
      <c r="D25" s="52"/>
      <c r="E25" s="54"/>
      <c r="F25" s="303"/>
      <c r="G25" s="52"/>
      <c r="H25" s="58"/>
    </row>
    <row r="26" spans="2:8" ht="13.5" customHeight="1">
      <c r="B26" s="56"/>
      <c r="C26" s="57"/>
      <c r="D26" s="52"/>
      <c r="E26" s="54"/>
      <c r="F26" s="303"/>
      <c r="G26" s="52"/>
      <c r="H26" s="58"/>
    </row>
    <row r="27" spans="2:8" ht="13.5" customHeight="1">
      <c r="B27" s="56"/>
      <c r="C27" s="57"/>
      <c r="D27" s="52"/>
      <c r="E27" s="54"/>
      <c r="F27" s="303"/>
      <c r="G27" s="52"/>
      <c r="H27" s="58"/>
    </row>
    <row r="28" spans="2:8" ht="13.5" customHeight="1">
      <c r="B28" s="56"/>
      <c r="C28" s="57"/>
      <c r="D28" s="52"/>
      <c r="E28" s="54"/>
      <c r="F28" s="303"/>
      <c r="G28" s="52"/>
      <c r="H28" s="58"/>
    </row>
    <row r="29" spans="2:8" ht="13.5" customHeight="1">
      <c r="B29" s="56"/>
      <c r="C29" s="57"/>
      <c r="D29" s="52"/>
      <c r="E29" s="54"/>
      <c r="F29" s="303"/>
      <c r="G29" s="52"/>
      <c r="H29" s="58"/>
    </row>
    <row r="30" spans="2:8" ht="13.5" customHeight="1">
      <c r="B30" s="56"/>
      <c r="C30" s="57"/>
      <c r="D30" s="52"/>
      <c r="E30" s="54"/>
      <c r="F30" s="303"/>
      <c r="G30" s="52"/>
      <c r="H30" s="58"/>
    </row>
    <row r="31" spans="2:8" ht="13.5" customHeight="1">
      <c r="B31" s="56"/>
      <c r="C31" s="57"/>
      <c r="D31" s="52"/>
      <c r="E31" s="54"/>
      <c r="F31" s="303"/>
      <c r="G31" s="52"/>
      <c r="H31" s="58"/>
    </row>
    <row r="32" spans="2:8" ht="13.5" customHeight="1">
      <c r="B32" s="56"/>
      <c r="C32" s="57"/>
      <c r="D32" s="52"/>
      <c r="E32" s="54"/>
      <c r="F32" s="303"/>
      <c r="G32" s="52"/>
      <c r="H32" s="58"/>
    </row>
    <row r="33" spans="2:8" ht="13.5" customHeight="1">
      <c r="B33" s="56"/>
      <c r="C33" s="57"/>
      <c r="D33" s="52"/>
      <c r="E33" s="54"/>
      <c r="F33" s="303"/>
      <c r="G33" s="52"/>
      <c r="H33" s="58"/>
    </row>
    <row r="34" spans="2:8" ht="13.5" customHeight="1" thickBot="1">
      <c r="B34" s="59"/>
      <c r="C34" s="60"/>
      <c r="D34" s="61"/>
      <c r="E34" s="50"/>
      <c r="F34" s="311"/>
      <c r="G34" s="61"/>
      <c r="H34" s="62"/>
    </row>
    <row r="37" spans="2:8" ht="13.5" customHeight="1">
      <c r="B37" s="37" t="s">
        <v>100</v>
      </c>
      <c r="C37" s="37" t="s">
        <v>292</v>
      </c>
      <c r="F37" s="38"/>
      <c r="G37" s="38"/>
    </row>
    <row r="38" spans="2:8" ht="13.5" customHeight="1">
      <c r="F38" s="63" t="s">
        <v>340</v>
      </c>
      <c r="G38" s="48"/>
    </row>
    <row r="39" spans="2:8" ht="13.5" customHeight="1" thickBot="1">
      <c r="B39" s="41" t="str">
        <f>点検対象設備一覧表!$D$6</f>
        <v>△△棟</v>
      </c>
      <c r="F39" s="63" t="s">
        <v>341</v>
      </c>
      <c r="G39" s="48"/>
    </row>
    <row r="40" spans="2:8" ht="13.5" customHeight="1">
      <c r="B40" s="551" t="s">
        <v>342</v>
      </c>
      <c r="C40" s="552"/>
      <c r="D40" s="552"/>
      <c r="E40" s="552"/>
      <c r="F40" s="552" t="s">
        <v>441</v>
      </c>
      <c r="G40" s="552"/>
      <c r="H40" s="566" t="s">
        <v>399</v>
      </c>
    </row>
    <row r="41" spans="2:8" ht="13.5" customHeight="1" thickBot="1">
      <c r="B41" s="49" t="s">
        <v>362</v>
      </c>
      <c r="C41" s="50" t="s">
        <v>344</v>
      </c>
      <c r="D41" s="50" t="s">
        <v>205</v>
      </c>
      <c r="E41" s="50" t="s">
        <v>398</v>
      </c>
      <c r="F41" s="50" t="s">
        <v>266</v>
      </c>
      <c r="G41" s="50" t="s">
        <v>267</v>
      </c>
      <c r="H41" s="567"/>
    </row>
    <row r="42" spans="2:8" ht="13.5" customHeight="1">
      <c r="B42" s="66" t="s">
        <v>292</v>
      </c>
      <c r="C42" s="67" t="s">
        <v>234</v>
      </c>
      <c r="D42" s="67"/>
      <c r="E42" s="422" t="s">
        <v>251</v>
      </c>
      <c r="F42" s="312"/>
      <c r="G42" s="357"/>
      <c r="H42" s="70"/>
    </row>
    <row r="43" spans="2:8" ht="13.5" customHeight="1">
      <c r="B43" s="65"/>
      <c r="C43" s="52" t="s">
        <v>415</v>
      </c>
      <c r="D43" s="52"/>
      <c r="E43" s="54" t="s">
        <v>252</v>
      </c>
      <c r="F43" s="303"/>
      <c r="G43" s="314"/>
      <c r="H43" s="58"/>
    </row>
    <row r="44" spans="2:8" ht="13.5" customHeight="1">
      <c r="B44" s="65"/>
      <c r="C44" s="52" t="s">
        <v>405</v>
      </c>
      <c r="D44" s="52"/>
      <c r="E44" s="54" t="s">
        <v>251</v>
      </c>
      <c r="F44" s="303"/>
      <c r="G44" s="314"/>
      <c r="H44" s="58"/>
    </row>
    <row r="45" spans="2:8" ht="13.5" customHeight="1">
      <c r="B45" s="65"/>
      <c r="C45" s="205" t="s">
        <v>563</v>
      </c>
      <c r="D45" s="52"/>
      <c r="E45" s="54" t="s">
        <v>251</v>
      </c>
      <c r="F45" s="303"/>
      <c r="G45" s="314"/>
      <c r="H45" s="58"/>
    </row>
    <row r="46" spans="2:8" ht="13.5" customHeight="1">
      <c r="B46" s="65"/>
      <c r="C46" s="52" t="s">
        <v>235</v>
      </c>
      <c r="D46" s="52"/>
      <c r="E46" s="54" t="s">
        <v>251</v>
      </c>
      <c r="F46" s="314"/>
      <c r="G46" s="52"/>
      <c r="H46" s="58"/>
    </row>
    <row r="47" spans="2:8" ht="13.5" customHeight="1">
      <c r="B47" s="56"/>
      <c r="C47" s="52"/>
      <c r="D47" s="52"/>
      <c r="E47" s="54"/>
      <c r="F47" s="303"/>
      <c r="G47" s="52"/>
      <c r="H47" s="58"/>
    </row>
    <row r="48" spans="2:8" ht="13.5" customHeight="1">
      <c r="B48" s="56"/>
      <c r="C48" s="52"/>
      <c r="D48" s="52"/>
      <c r="E48" s="54"/>
      <c r="F48" s="303"/>
      <c r="G48" s="52"/>
      <c r="H48" s="58"/>
    </row>
    <row r="49" spans="2:8" ht="13.5" customHeight="1">
      <c r="B49" s="56"/>
      <c r="C49" s="52"/>
      <c r="D49" s="52"/>
      <c r="E49" s="54"/>
      <c r="F49" s="303"/>
      <c r="G49" s="52"/>
      <c r="H49" s="58"/>
    </row>
    <row r="50" spans="2:8" ht="13.5" customHeight="1">
      <c r="B50" s="56"/>
      <c r="C50" s="52"/>
      <c r="D50" s="52"/>
      <c r="E50" s="54"/>
      <c r="F50" s="303"/>
      <c r="G50" s="52"/>
      <c r="H50" s="58"/>
    </row>
    <row r="51" spans="2:8" ht="13.5" customHeight="1">
      <c r="B51" s="56"/>
      <c r="C51" s="52"/>
      <c r="D51" s="52"/>
      <c r="E51" s="54"/>
      <c r="F51" s="303"/>
      <c r="G51" s="52"/>
      <c r="H51" s="58"/>
    </row>
    <row r="52" spans="2:8" ht="13.5" customHeight="1">
      <c r="B52" s="56"/>
      <c r="C52" s="57"/>
      <c r="D52" s="52"/>
      <c r="E52" s="54"/>
      <c r="F52" s="303"/>
      <c r="G52" s="52"/>
      <c r="H52" s="58"/>
    </row>
    <row r="53" spans="2:8" ht="13.5" customHeight="1">
      <c r="B53" s="56"/>
      <c r="C53" s="57"/>
      <c r="D53" s="52"/>
      <c r="E53" s="54"/>
      <c r="F53" s="303"/>
      <c r="G53" s="52"/>
      <c r="H53" s="58"/>
    </row>
    <row r="54" spans="2:8" ht="13.5" customHeight="1">
      <c r="B54" s="56"/>
      <c r="C54" s="57"/>
      <c r="D54" s="52"/>
      <c r="E54" s="54"/>
      <c r="F54" s="303"/>
      <c r="G54" s="52"/>
      <c r="H54" s="58"/>
    </row>
    <row r="55" spans="2:8" ht="13.5" customHeight="1">
      <c r="B55" s="56"/>
      <c r="C55" s="57"/>
      <c r="D55" s="52"/>
      <c r="E55" s="54"/>
      <c r="F55" s="303"/>
      <c r="G55" s="52"/>
      <c r="H55" s="58"/>
    </row>
    <row r="56" spans="2:8" ht="13.5" customHeight="1">
      <c r="B56" s="56"/>
      <c r="C56" s="57"/>
      <c r="D56" s="52"/>
      <c r="E56" s="54"/>
      <c r="F56" s="303"/>
      <c r="G56" s="52"/>
      <c r="H56" s="58"/>
    </row>
    <row r="57" spans="2:8" ht="13.5" customHeight="1">
      <c r="B57" s="56"/>
      <c r="C57" s="57"/>
      <c r="D57" s="52"/>
      <c r="E57" s="54"/>
      <c r="F57" s="303"/>
      <c r="G57" s="52"/>
      <c r="H57" s="58"/>
    </row>
    <row r="58" spans="2:8" ht="13.5" customHeight="1">
      <c r="B58" s="56"/>
      <c r="C58" s="57"/>
      <c r="D58" s="52"/>
      <c r="E58" s="54"/>
      <c r="F58" s="303"/>
      <c r="G58" s="52"/>
      <c r="H58" s="58"/>
    </row>
    <row r="59" spans="2:8" ht="13.5" customHeight="1">
      <c r="B59" s="56"/>
      <c r="C59" s="57"/>
      <c r="D59" s="52"/>
      <c r="E59" s="54"/>
      <c r="F59" s="303"/>
      <c r="G59" s="52"/>
      <c r="H59" s="58"/>
    </row>
    <row r="60" spans="2:8" ht="13.5" customHeight="1">
      <c r="B60" s="56"/>
      <c r="C60" s="57"/>
      <c r="D60" s="52"/>
      <c r="E60" s="54"/>
      <c r="F60" s="303"/>
      <c r="G60" s="52"/>
      <c r="H60" s="58"/>
    </row>
    <row r="61" spans="2:8" ht="13.5" customHeight="1">
      <c r="B61" s="56"/>
      <c r="C61" s="57"/>
      <c r="D61" s="52"/>
      <c r="E61" s="54"/>
      <c r="F61" s="303"/>
      <c r="G61" s="52"/>
      <c r="H61" s="58"/>
    </row>
    <row r="62" spans="2:8" ht="13.5" customHeight="1">
      <c r="B62" s="56"/>
      <c r="C62" s="57"/>
      <c r="D62" s="52"/>
      <c r="E62" s="54"/>
      <c r="F62" s="303"/>
      <c r="G62" s="52"/>
      <c r="H62" s="58"/>
    </row>
    <row r="63" spans="2:8" ht="13.5" customHeight="1">
      <c r="B63" s="56"/>
      <c r="C63" s="57"/>
      <c r="D63" s="52"/>
      <c r="E63" s="54"/>
      <c r="F63" s="303"/>
      <c r="G63" s="52"/>
      <c r="H63" s="58"/>
    </row>
    <row r="64" spans="2:8" ht="13.5" customHeight="1">
      <c r="B64" s="56"/>
      <c r="C64" s="57"/>
      <c r="D64" s="52"/>
      <c r="E64" s="54"/>
      <c r="F64" s="303"/>
      <c r="G64" s="52"/>
      <c r="H64" s="58"/>
    </row>
    <row r="65" spans="2:8" ht="13.5" customHeight="1">
      <c r="B65" s="56"/>
      <c r="C65" s="57"/>
      <c r="D65" s="52"/>
      <c r="E65" s="54"/>
      <c r="F65" s="303"/>
      <c r="G65" s="52"/>
      <c r="H65" s="58"/>
    </row>
    <row r="66" spans="2:8" ht="13.5" customHeight="1">
      <c r="B66" s="56"/>
      <c r="C66" s="57"/>
      <c r="D66" s="52"/>
      <c r="E66" s="54"/>
      <c r="F66" s="303"/>
      <c r="G66" s="52"/>
      <c r="H66" s="58"/>
    </row>
    <row r="67" spans="2:8" ht="13.5" customHeight="1">
      <c r="B67" s="56"/>
      <c r="C67" s="57"/>
      <c r="D67" s="52"/>
      <c r="E67" s="54"/>
      <c r="F67" s="303"/>
      <c r="G67" s="52"/>
      <c r="H67" s="58"/>
    </row>
    <row r="68" spans="2:8" ht="13.5" customHeight="1">
      <c r="B68" s="56"/>
      <c r="C68" s="57"/>
      <c r="D68" s="52"/>
      <c r="E68" s="54"/>
      <c r="F68" s="303"/>
      <c r="G68" s="52"/>
      <c r="H68" s="58"/>
    </row>
    <row r="69" spans="2:8" ht="13.5" customHeight="1" thickBot="1">
      <c r="B69" s="59"/>
      <c r="C69" s="60"/>
      <c r="D69" s="61"/>
      <c r="E69" s="50"/>
      <c r="F69" s="311"/>
      <c r="G69" s="61"/>
      <c r="H69" s="62"/>
    </row>
    <row r="72" spans="2:8" ht="13.5" customHeight="1">
      <c r="B72" s="37" t="s">
        <v>100</v>
      </c>
      <c r="C72" s="37" t="s">
        <v>292</v>
      </c>
      <c r="F72" s="38"/>
      <c r="G72" s="38"/>
    </row>
    <row r="73" spans="2:8" ht="13.5" customHeight="1">
      <c r="F73" s="63" t="s">
        <v>340</v>
      </c>
      <c r="G73" s="48"/>
    </row>
    <row r="74" spans="2:8" ht="13.5" customHeight="1" thickBot="1">
      <c r="B74" s="37" t="str">
        <f>点検対象設備一覧表!$E$6</f>
        <v>□□棟</v>
      </c>
      <c r="F74" s="63" t="s">
        <v>341</v>
      </c>
      <c r="G74" s="48"/>
    </row>
    <row r="75" spans="2:8" ht="13.5" customHeight="1">
      <c r="B75" s="551" t="s">
        <v>342</v>
      </c>
      <c r="C75" s="552"/>
      <c r="D75" s="552"/>
      <c r="E75" s="552"/>
      <c r="F75" s="552" t="s">
        <v>441</v>
      </c>
      <c r="G75" s="552"/>
      <c r="H75" s="566" t="s">
        <v>399</v>
      </c>
    </row>
    <row r="76" spans="2:8" ht="13.5" customHeight="1" thickBot="1">
      <c r="B76" s="49" t="s">
        <v>362</v>
      </c>
      <c r="C76" s="50" t="s">
        <v>344</v>
      </c>
      <c r="D76" s="50" t="s">
        <v>205</v>
      </c>
      <c r="E76" s="50" t="s">
        <v>398</v>
      </c>
      <c r="F76" s="50" t="s">
        <v>266</v>
      </c>
      <c r="G76" s="50" t="s">
        <v>267</v>
      </c>
      <c r="H76" s="567"/>
    </row>
    <row r="77" spans="2:8" ht="13.5" customHeight="1">
      <c r="B77" s="66" t="s">
        <v>292</v>
      </c>
      <c r="C77" s="67" t="s">
        <v>234</v>
      </c>
      <c r="D77" s="67"/>
      <c r="E77" s="422" t="s">
        <v>251</v>
      </c>
      <c r="F77" s="312"/>
      <c r="G77" s="357"/>
      <c r="H77" s="70"/>
    </row>
    <row r="78" spans="2:8" ht="13.5" customHeight="1">
      <c r="B78" s="65"/>
      <c r="C78" s="52" t="s">
        <v>415</v>
      </c>
      <c r="D78" s="52"/>
      <c r="E78" s="54" t="s">
        <v>252</v>
      </c>
      <c r="F78" s="303"/>
      <c r="G78" s="314"/>
      <c r="H78" s="58"/>
    </row>
    <row r="79" spans="2:8" ht="13.5" customHeight="1">
      <c r="B79" s="65"/>
      <c r="C79" s="52" t="s">
        <v>405</v>
      </c>
      <c r="D79" s="52"/>
      <c r="E79" s="54" t="s">
        <v>251</v>
      </c>
      <c r="F79" s="303"/>
      <c r="G79" s="314"/>
      <c r="H79" s="58"/>
    </row>
    <row r="80" spans="2:8" ht="13.5" customHeight="1">
      <c r="B80" s="65"/>
      <c r="C80" s="205" t="s">
        <v>563</v>
      </c>
      <c r="D80" s="52"/>
      <c r="E80" s="54" t="s">
        <v>251</v>
      </c>
      <c r="F80" s="303"/>
      <c r="G80" s="314"/>
      <c r="H80" s="58"/>
    </row>
    <row r="81" spans="2:8" ht="13.5" customHeight="1">
      <c r="B81" s="65"/>
      <c r="C81" s="52" t="s">
        <v>235</v>
      </c>
      <c r="D81" s="52"/>
      <c r="E81" s="54" t="s">
        <v>251</v>
      </c>
      <c r="F81" s="314"/>
      <c r="G81" s="52"/>
      <c r="H81" s="58"/>
    </row>
    <row r="82" spans="2:8" ht="13.5" customHeight="1">
      <c r="B82" s="56"/>
      <c r="C82" s="52"/>
      <c r="D82" s="52"/>
      <c r="E82" s="54"/>
      <c r="F82" s="303"/>
      <c r="G82" s="52"/>
      <c r="H82" s="58"/>
    </row>
    <row r="83" spans="2:8" ht="13.5" customHeight="1">
      <c r="B83" s="56"/>
      <c r="C83" s="52"/>
      <c r="D83" s="52"/>
      <c r="E83" s="54"/>
      <c r="F83" s="303"/>
      <c r="G83" s="52"/>
      <c r="H83" s="58"/>
    </row>
    <row r="84" spans="2:8" ht="13.5" customHeight="1">
      <c r="B84" s="56"/>
      <c r="C84" s="52"/>
      <c r="D84" s="52"/>
      <c r="E84" s="54"/>
      <c r="F84" s="303"/>
      <c r="G84" s="52"/>
      <c r="H84" s="58"/>
    </row>
    <row r="85" spans="2:8" ht="13.5" customHeight="1">
      <c r="B85" s="56"/>
      <c r="C85" s="52"/>
      <c r="D85" s="52"/>
      <c r="E85" s="54"/>
      <c r="F85" s="303"/>
      <c r="G85" s="52"/>
      <c r="H85" s="58"/>
    </row>
    <row r="86" spans="2:8" ht="13.5" customHeight="1">
      <c r="B86" s="56"/>
      <c r="C86" s="52"/>
      <c r="D86" s="52"/>
      <c r="E86" s="54"/>
      <c r="F86" s="303"/>
      <c r="G86" s="52"/>
      <c r="H86" s="58"/>
    </row>
    <row r="87" spans="2:8" ht="13.5" customHeight="1">
      <c r="B87" s="56"/>
      <c r="C87" s="57"/>
      <c r="D87" s="52"/>
      <c r="E87" s="54"/>
      <c r="F87" s="303"/>
      <c r="G87" s="52"/>
      <c r="H87" s="58"/>
    </row>
    <row r="88" spans="2:8" ht="13.5" customHeight="1">
      <c r="B88" s="56"/>
      <c r="C88" s="57"/>
      <c r="D88" s="52"/>
      <c r="E88" s="54"/>
      <c r="F88" s="303"/>
      <c r="G88" s="52"/>
      <c r="H88" s="58"/>
    </row>
    <row r="89" spans="2:8" ht="13.5" customHeight="1">
      <c r="B89" s="56"/>
      <c r="C89" s="57"/>
      <c r="D89" s="52"/>
      <c r="E89" s="54"/>
      <c r="F89" s="303"/>
      <c r="G89" s="52"/>
      <c r="H89" s="58"/>
    </row>
    <row r="90" spans="2:8" ht="13.5" customHeight="1">
      <c r="B90" s="56"/>
      <c r="C90" s="57"/>
      <c r="D90" s="52"/>
      <c r="E90" s="54"/>
      <c r="F90" s="303"/>
      <c r="G90" s="52"/>
      <c r="H90" s="58"/>
    </row>
    <row r="91" spans="2:8" ht="13.5" customHeight="1">
      <c r="B91" s="56"/>
      <c r="C91" s="57"/>
      <c r="D91" s="52"/>
      <c r="E91" s="54"/>
      <c r="F91" s="303"/>
      <c r="G91" s="52"/>
      <c r="H91" s="58"/>
    </row>
    <row r="92" spans="2:8" ht="13.5" customHeight="1">
      <c r="B92" s="56"/>
      <c r="C92" s="57"/>
      <c r="D92" s="52"/>
      <c r="E92" s="54"/>
      <c r="F92" s="303"/>
      <c r="G92" s="52"/>
      <c r="H92" s="58"/>
    </row>
    <row r="93" spans="2:8" ht="13.5" customHeight="1">
      <c r="B93" s="56"/>
      <c r="C93" s="57"/>
      <c r="D93" s="52"/>
      <c r="E93" s="54"/>
      <c r="F93" s="303"/>
      <c r="G93" s="52"/>
      <c r="H93" s="58"/>
    </row>
    <row r="94" spans="2:8" ht="13.5" customHeight="1">
      <c r="B94" s="56"/>
      <c r="C94" s="57"/>
      <c r="D94" s="52"/>
      <c r="E94" s="54"/>
      <c r="F94" s="303"/>
      <c r="G94" s="52"/>
      <c r="H94" s="58"/>
    </row>
    <row r="95" spans="2:8" ht="13.5" customHeight="1">
      <c r="B95" s="56"/>
      <c r="C95" s="57"/>
      <c r="D95" s="52"/>
      <c r="E95" s="54"/>
      <c r="F95" s="303"/>
      <c r="G95" s="52"/>
      <c r="H95" s="58"/>
    </row>
    <row r="96" spans="2:8" ht="13.5" customHeight="1">
      <c r="B96" s="56"/>
      <c r="C96" s="57"/>
      <c r="D96" s="52"/>
      <c r="E96" s="54"/>
      <c r="F96" s="303"/>
      <c r="G96" s="52"/>
      <c r="H96" s="58"/>
    </row>
    <row r="97" spans="2:8" ht="13.5" customHeight="1">
      <c r="B97" s="56"/>
      <c r="C97" s="57"/>
      <c r="D97" s="52"/>
      <c r="E97" s="54"/>
      <c r="F97" s="303"/>
      <c r="G97" s="52"/>
      <c r="H97" s="58"/>
    </row>
    <row r="98" spans="2:8" ht="13.5" customHeight="1">
      <c r="B98" s="56"/>
      <c r="C98" s="57"/>
      <c r="D98" s="52"/>
      <c r="E98" s="54"/>
      <c r="F98" s="303"/>
      <c r="G98" s="52"/>
      <c r="H98" s="58"/>
    </row>
    <row r="99" spans="2:8" ht="13.5" customHeight="1">
      <c r="B99" s="56"/>
      <c r="C99" s="57"/>
      <c r="D99" s="52"/>
      <c r="E99" s="54"/>
      <c r="F99" s="303"/>
      <c r="G99" s="52"/>
      <c r="H99" s="58"/>
    </row>
    <row r="100" spans="2:8" ht="13.5" customHeight="1">
      <c r="B100" s="56"/>
      <c r="C100" s="57"/>
      <c r="D100" s="52"/>
      <c r="E100" s="54"/>
      <c r="F100" s="303"/>
      <c r="G100" s="52"/>
      <c r="H100" s="58"/>
    </row>
    <row r="101" spans="2:8" ht="13.5" customHeight="1">
      <c r="B101" s="56"/>
      <c r="C101" s="57"/>
      <c r="D101" s="52"/>
      <c r="E101" s="54"/>
      <c r="F101" s="303"/>
      <c r="G101" s="52"/>
      <c r="H101" s="58"/>
    </row>
    <row r="102" spans="2:8" ht="13.5" customHeight="1">
      <c r="B102" s="56"/>
      <c r="C102" s="57"/>
      <c r="D102" s="52"/>
      <c r="E102" s="54"/>
      <c r="F102" s="303"/>
      <c r="G102" s="52"/>
      <c r="H102" s="58"/>
    </row>
    <row r="103" spans="2:8" ht="13.5" customHeight="1">
      <c r="B103" s="56"/>
      <c r="C103" s="57"/>
      <c r="D103" s="52"/>
      <c r="E103" s="54"/>
      <c r="F103" s="303"/>
      <c r="G103" s="52"/>
      <c r="H103" s="58"/>
    </row>
    <row r="104" spans="2:8" ht="13.5" customHeight="1" thickBot="1">
      <c r="B104" s="59"/>
      <c r="C104" s="60"/>
      <c r="D104" s="61"/>
      <c r="E104" s="50"/>
      <c r="F104" s="311"/>
      <c r="G104" s="61"/>
      <c r="H104" s="62"/>
    </row>
    <row r="107" spans="2:8" ht="13.5" customHeight="1">
      <c r="B107" s="37" t="s">
        <v>100</v>
      </c>
      <c r="C107" s="37" t="s">
        <v>292</v>
      </c>
      <c r="F107" s="38"/>
      <c r="G107" s="38"/>
    </row>
    <row r="108" spans="2:8" ht="13.5" customHeight="1">
      <c r="F108" s="63" t="s">
        <v>340</v>
      </c>
      <c r="G108" s="48"/>
    </row>
    <row r="109" spans="2:8" ht="13.5" customHeight="1" thickBot="1">
      <c r="B109" s="37" t="str">
        <f>点検対象設備一覧表!$F$6</f>
        <v>××棟</v>
      </c>
      <c r="F109" s="63" t="s">
        <v>341</v>
      </c>
      <c r="G109" s="48"/>
    </row>
    <row r="110" spans="2:8" ht="13.5" customHeight="1">
      <c r="B110" s="551" t="s">
        <v>342</v>
      </c>
      <c r="C110" s="552"/>
      <c r="D110" s="552"/>
      <c r="E110" s="552"/>
      <c r="F110" s="552" t="s">
        <v>441</v>
      </c>
      <c r="G110" s="552"/>
      <c r="H110" s="566" t="s">
        <v>399</v>
      </c>
    </row>
    <row r="111" spans="2:8" ht="13.5" customHeight="1" thickBot="1">
      <c r="B111" s="49" t="s">
        <v>362</v>
      </c>
      <c r="C111" s="50" t="s">
        <v>344</v>
      </c>
      <c r="D111" s="50" t="s">
        <v>205</v>
      </c>
      <c r="E111" s="50" t="s">
        <v>398</v>
      </c>
      <c r="F111" s="50" t="s">
        <v>266</v>
      </c>
      <c r="G111" s="50" t="s">
        <v>267</v>
      </c>
      <c r="H111" s="567"/>
    </row>
    <row r="112" spans="2:8" ht="13.5" customHeight="1">
      <c r="B112" s="66" t="s">
        <v>292</v>
      </c>
      <c r="C112" s="67" t="s">
        <v>234</v>
      </c>
      <c r="D112" s="67"/>
      <c r="E112" s="422" t="s">
        <v>251</v>
      </c>
      <c r="F112" s="312"/>
      <c r="G112" s="357"/>
      <c r="H112" s="70"/>
    </row>
    <row r="113" spans="2:8" ht="13.5" customHeight="1">
      <c r="B113" s="65"/>
      <c r="C113" s="52" t="s">
        <v>415</v>
      </c>
      <c r="D113" s="52"/>
      <c r="E113" s="54" t="s">
        <v>252</v>
      </c>
      <c r="F113" s="303"/>
      <c r="G113" s="314"/>
      <c r="H113" s="58"/>
    </row>
    <row r="114" spans="2:8" ht="13.5" customHeight="1">
      <c r="B114" s="65"/>
      <c r="C114" s="52" t="s">
        <v>405</v>
      </c>
      <c r="D114" s="52"/>
      <c r="E114" s="54" t="s">
        <v>251</v>
      </c>
      <c r="F114" s="303"/>
      <c r="G114" s="314"/>
      <c r="H114" s="58"/>
    </row>
    <row r="115" spans="2:8" ht="13.5" customHeight="1">
      <c r="B115" s="65"/>
      <c r="C115" s="205" t="s">
        <v>563</v>
      </c>
      <c r="D115" s="52"/>
      <c r="E115" s="54" t="s">
        <v>251</v>
      </c>
      <c r="F115" s="303"/>
      <c r="G115" s="314"/>
      <c r="H115" s="58"/>
    </row>
    <row r="116" spans="2:8" ht="13.5" customHeight="1">
      <c r="B116" s="65"/>
      <c r="C116" s="52" t="s">
        <v>235</v>
      </c>
      <c r="D116" s="52"/>
      <c r="E116" s="54" t="s">
        <v>251</v>
      </c>
      <c r="F116" s="314"/>
      <c r="G116" s="52"/>
      <c r="H116" s="58"/>
    </row>
    <row r="117" spans="2:8" ht="13.5" customHeight="1">
      <c r="B117" s="56"/>
      <c r="C117" s="52"/>
      <c r="D117" s="52"/>
      <c r="E117" s="54"/>
      <c r="F117" s="303"/>
      <c r="G117" s="52"/>
      <c r="H117" s="58"/>
    </row>
    <row r="118" spans="2:8" ht="13.5" customHeight="1">
      <c r="B118" s="56"/>
      <c r="C118" s="52"/>
      <c r="D118" s="52"/>
      <c r="E118" s="54"/>
      <c r="F118" s="303"/>
      <c r="G118" s="52"/>
      <c r="H118" s="58"/>
    </row>
    <row r="119" spans="2:8" ht="13.5" customHeight="1">
      <c r="B119" s="56"/>
      <c r="C119" s="52"/>
      <c r="D119" s="52"/>
      <c r="E119" s="54"/>
      <c r="F119" s="303"/>
      <c r="G119" s="52"/>
      <c r="H119" s="58"/>
    </row>
    <row r="120" spans="2:8" ht="13.5" customHeight="1">
      <c r="B120" s="56"/>
      <c r="C120" s="52"/>
      <c r="D120" s="52"/>
      <c r="E120" s="54"/>
      <c r="F120" s="303"/>
      <c r="G120" s="52"/>
      <c r="H120" s="58"/>
    </row>
    <row r="121" spans="2:8" ht="13.5" customHeight="1">
      <c r="B121" s="56"/>
      <c r="C121" s="52"/>
      <c r="D121" s="52"/>
      <c r="E121" s="54"/>
      <c r="F121" s="303"/>
      <c r="G121" s="52"/>
      <c r="H121" s="58"/>
    </row>
    <row r="122" spans="2:8" ht="13.5" customHeight="1">
      <c r="B122" s="56"/>
      <c r="C122" s="57"/>
      <c r="D122" s="52"/>
      <c r="E122" s="54"/>
      <c r="F122" s="303"/>
      <c r="G122" s="52"/>
      <c r="H122" s="58"/>
    </row>
    <row r="123" spans="2:8" ht="13.5" customHeight="1">
      <c r="B123" s="56"/>
      <c r="C123" s="57"/>
      <c r="D123" s="52"/>
      <c r="E123" s="54"/>
      <c r="F123" s="303"/>
      <c r="G123" s="52"/>
      <c r="H123" s="58"/>
    </row>
    <row r="124" spans="2:8" ht="13.5" customHeight="1">
      <c r="B124" s="56"/>
      <c r="C124" s="57"/>
      <c r="D124" s="52"/>
      <c r="E124" s="54"/>
      <c r="F124" s="303"/>
      <c r="G124" s="52"/>
      <c r="H124" s="58"/>
    </row>
    <row r="125" spans="2:8" ht="13.5" customHeight="1">
      <c r="B125" s="56"/>
      <c r="C125" s="57"/>
      <c r="D125" s="52"/>
      <c r="E125" s="54"/>
      <c r="F125" s="303"/>
      <c r="G125" s="52"/>
      <c r="H125" s="58"/>
    </row>
    <row r="126" spans="2:8" ht="13.5" customHeight="1">
      <c r="B126" s="56"/>
      <c r="C126" s="57"/>
      <c r="D126" s="52"/>
      <c r="E126" s="54"/>
      <c r="F126" s="303"/>
      <c r="G126" s="52"/>
      <c r="H126" s="58"/>
    </row>
    <row r="127" spans="2:8" ht="13.5" customHeight="1">
      <c r="B127" s="56"/>
      <c r="C127" s="57"/>
      <c r="D127" s="52"/>
      <c r="E127" s="54"/>
      <c r="F127" s="303"/>
      <c r="G127" s="52"/>
      <c r="H127" s="58"/>
    </row>
    <row r="128" spans="2:8" ht="13.5" customHeight="1">
      <c r="B128" s="56"/>
      <c r="C128" s="57"/>
      <c r="D128" s="52"/>
      <c r="E128" s="54"/>
      <c r="F128" s="303"/>
      <c r="G128" s="52"/>
      <c r="H128" s="58"/>
    </row>
    <row r="129" spans="2:8" ht="13.5" customHeight="1">
      <c r="B129" s="56"/>
      <c r="C129" s="57"/>
      <c r="D129" s="52"/>
      <c r="E129" s="54"/>
      <c r="F129" s="303"/>
      <c r="G129" s="52"/>
      <c r="H129" s="58"/>
    </row>
    <row r="130" spans="2:8" ht="13.5" customHeight="1">
      <c r="B130" s="56"/>
      <c r="C130" s="57"/>
      <c r="D130" s="52"/>
      <c r="E130" s="54"/>
      <c r="F130" s="303"/>
      <c r="G130" s="52"/>
      <c r="H130" s="58"/>
    </row>
    <row r="131" spans="2:8" ht="13.5" customHeight="1">
      <c r="B131" s="56"/>
      <c r="C131" s="57"/>
      <c r="D131" s="52"/>
      <c r="E131" s="54"/>
      <c r="F131" s="303"/>
      <c r="G131" s="52"/>
      <c r="H131" s="58"/>
    </row>
    <row r="132" spans="2:8" ht="13.5" customHeight="1">
      <c r="B132" s="56"/>
      <c r="C132" s="57"/>
      <c r="D132" s="52"/>
      <c r="E132" s="54"/>
      <c r="F132" s="303"/>
      <c r="G132" s="52"/>
      <c r="H132" s="58"/>
    </row>
    <row r="133" spans="2:8" ht="13.5" customHeight="1">
      <c r="B133" s="56"/>
      <c r="C133" s="57"/>
      <c r="D133" s="52"/>
      <c r="E133" s="54"/>
      <c r="F133" s="303"/>
      <c r="G133" s="52"/>
      <c r="H133" s="58"/>
    </row>
    <row r="134" spans="2:8" ht="13.5" customHeight="1">
      <c r="B134" s="56"/>
      <c r="C134" s="57"/>
      <c r="D134" s="52"/>
      <c r="E134" s="54"/>
      <c r="F134" s="303"/>
      <c r="G134" s="52"/>
      <c r="H134" s="58"/>
    </row>
    <row r="135" spans="2:8" ht="13.5" customHeight="1">
      <c r="B135" s="56"/>
      <c r="C135" s="57"/>
      <c r="D135" s="52"/>
      <c r="E135" s="54"/>
      <c r="F135" s="303"/>
      <c r="G135" s="52"/>
      <c r="H135" s="58"/>
    </row>
    <row r="136" spans="2:8" ht="13.5" customHeight="1">
      <c r="B136" s="56"/>
      <c r="C136" s="57"/>
      <c r="D136" s="52"/>
      <c r="E136" s="54"/>
      <c r="F136" s="303"/>
      <c r="G136" s="52"/>
      <c r="H136" s="58"/>
    </row>
    <row r="137" spans="2:8" ht="13.5" customHeight="1">
      <c r="B137" s="56"/>
      <c r="C137" s="57"/>
      <c r="D137" s="52"/>
      <c r="E137" s="54"/>
      <c r="F137" s="303"/>
      <c r="G137" s="52"/>
      <c r="H137" s="58"/>
    </row>
    <row r="138" spans="2:8" ht="13.5" customHeight="1">
      <c r="B138" s="56"/>
      <c r="C138" s="57"/>
      <c r="D138" s="52"/>
      <c r="E138" s="54"/>
      <c r="F138" s="303"/>
      <c r="G138" s="52"/>
      <c r="H138" s="58"/>
    </row>
    <row r="139" spans="2:8" ht="13.5" customHeight="1" thickBot="1">
      <c r="B139" s="59"/>
      <c r="C139" s="60"/>
      <c r="D139" s="61"/>
      <c r="E139" s="50"/>
      <c r="F139" s="311"/>
      <c r="G139" s="61"/>
      <c r="H139" s="62"/>
    </row>
    <row r="142" spans="2:8" ht="13.5" customHeight="1">
      <c r="B142" s="37" t="s">
        <v>100</v>
      </c>
      <c r="C142" s="37" t="s">
        <v>292</v>
      </c>
      <c r="F142" s="38"/>
      <c r="G142" s="38"/>
    </row>
    <row r="143" spans="2:8" ht="13.5" customHeight="1">
      <c r="F143" s="63" t="s">
        <v>340</v>
      </c>
      <c r="G143" s="48"/>
    </row>
    <row r="144" spans="2:8" ht="13.5" customHeight="1" thickBot="1">
      <c r="B144" s="37" t="str">
        <f>点検対象設備一覧表!$G$6</f>
        <v>――棟</v>
      </c>
      <c r="F144" s="63" t="s">
        <v>341</v>
      </c>
      <c r="G144" s="48"/>
    </row>
    <row r="145" spans="2:8" ht="13.5" customHeight="1">
      <c r="B145" s="551" t="s">
        <v>342</v>
      </c>
      <c r="C145" s="552"/>
      <c r="D145" s="552"/>
      <c r="E145" s="552"/>
      <c r="F145" s="552" t="s">
        <v>441</v>
      </c>
      <c r="G145" s="552"/>
      <c r="H145" s="566" t="s">
        <v>399</v>
      </c>
    </row>
    <row r="146" spans="2:8" ht="13.5" customHeight="1" thickBot="1">
      <c r="B146" s="49" t="s">
        <v>362</v>
      </c>
      <c r="C146" s="50" t="s">
        <v>344</v>
      </c>
      <c r="D146" s="50" t="s">
        <v>205</v>
      </c>
      <c r="E146" s="50" t="s">
        <v>398</v>
      </c>
      <c r="F146" s="50" t="s">
        <v>266</v>
      </c>
      <c r="G146" s="50" t="s">
        <v>267</v>
      </c>
      <c r="H146" s="567"/>
    </row>
    <row r="147" spans="2:8" ht="13.5" customHeight="1">
      <c r="B147" s="66" t="s">
        <v>292</v>
      </c>
      <c r="C147" s="67" t="s">
        <v>234</v>
      </c>
      <c r="D147" s="67"/>
      <c r="E147" s="422" t="s">
        <v>251</v>
      </c>
      <c r="F147" s="312"/>
      <c r="G147" s="357"/>
      <c r="H147" s="70"/>
    </row>
    <row r="148" spans="2:8" ht="13.5" customHeight="1">
      <c r="B148" s="65"/>
      <c r="C148" s="52" t="s">
        <v>415</v>
      </c>
      <c r="D148" s="52"/>
      <c r="E148" s="54" t="s">
        <v>252</v>
      </c>
      <c r="F148" s="303"/>
      <c r="G148" s="314"/>
      <c r="H148" s="58"/>
    </row>
    <row r="149" spans="2:8" ht="13.5" customHeight="1">
      <c r="B149" s="65"/>
      <c r="C149" s="52" t="s">
        <v>405</v>
      </c>
      <c r="D149" s="52"/>
      <c r="E149" s="54" t="s">
        <v>251</v>
      </c>
      <c r="F149" s="303"/>
      <c r="G149" s="314"/>
      <c r="H149" s="58"/>
    </row>
    <row r="150" spans="2:8" ht="13.5" customHeight="1">
      <c r="B150" s="65"/>
      <c r="C150" s="205" t="s">
        <v>563</v>
      </c>
      <c r="D150" s="52"/>
      <c r="E150" s="54" t="s">
        <v>251</v>
      </c>
      <c r="F150" s="303"/>
      <c r="G150" s="314"/>
      <c r="H150" s="58"/>
    </row>
    <row r="151" spans="2:8" ht="13.5" customHeight="1">
      <c r="B151" s="65"/>
      <c r="C151" s="52" t="s">
        <v>235</v>
      </c>
      <c r="D151" s="52"/>
      <c r="E151" s="54" t="s">
        <v>251</v>
      </c>
      <c r="F151" s="314"/>
      <c r="G151" s="52"/>
      <c r="H151" s="58"/>
    </row>
    <row r="152" spans="2:8" ht="13.5" customHeight="1">
      <c r="B152" s="56"/>
      <c r="C152" s="52"/>
      <c r="D152" s="52"/>
      <c r="E152" s="54"/>
      <c r="F152" s="303"/>
      <c r="G152" s="52"/>
      <c r="H152" s="58"/>
    </row>
    <row r="153" spans="2:8" ht="13.5" customHeight="1">
      <c r="B153" s="56"/>
      <c r="C153" s="52"/>
      <c r="D153" s="52"/>
      <c r="E153" s="54"/>
      <c r="F153" s="303"/>
      <c r="G153" s="52"/>
      <c r="H153" s="58"/>
    </row>
    <row r="154" spans="2:8" ht="13.5" customHeight="1">
      <c r="B154" s="56"/>
      <c r="C154" s="52"/>
      <c r="D154" s="52"/>
      <c r="E154" s="54"/>
      <c r="F154" s="303"/>
      <c r="G154" s="52"/>
      <c r="H154" s="58"/>
    </row>
    <row r="155" spans="2:8" ht="13.5" customHeight="1">
      <c r="B155" s="56"/>
      <c r="C155" s="52"/>
      <c r="D155" s="52"/>
      <c r="E155" s="54"/>
      <c r="F155" s="303"/>
      <c r="G155" s="52"/>
      <c r="H155" s="58"/>
    </row>
    <row r="156" spans="2:8" ht="13.5" customHeight="1">
      <c r="B156" s="56"/>
      <c r="C156" s="52"/>
      <c r="D156" s="52"/>
      <c r="E156" s="54"/>
      <c r="F156" s="303"/>
      <c r="G156" s="52"/>
      <c r="H156" s="58"/>
    </row>
    <row r="157" spans="2:8" ht="13.5" customHeight="1">
      <c r="B157" s="56"/>
      <c r="C157" s="57"/>
      <c r="D157" s="52"/>
      <c r="E157" s="54"/>
      <c r="F157" s="303"/>
      <c r="G157" s="52"/>
      <c r="H157" s="58"/>
    </row>
    <row r="158" spans="2:8" ht="13.5" customHeight="1">
      <c r="B158" s="56"/>
      <c r="C158" s="57"/>
      <c r="D158" s="52"/>
      <c r="E158" s="54"/>
      <c r="F158" s="303"/>
      <c r="G158" s="52"/>
      <c r="H158" s="58"/>
    </row>
    <row r="159" spans="2:8" ht="13.5" customHeight="1">
      <c r="B159" s="56"/>
      <c r="C159" s="57"/>
      <c r="D159" s="52"/>
      <c r="E159" s="54"/>
      <c r="F159" s="303"/>
      <c r="G159" s="52"/>
      <c r="H159" s="58"/>
    </row>
    <row r="160" spans="2:8" ht="13.5" customHeight="1">
      <c r="B160" s="56"/>
      <c r="C160" s="57"/>
      <c r="D160" s="52"/>
      <c r="E160" s="54"/>
      <c r="F160" s="303"/>
      <c r="G160" s="52"/>
      <c r="H160" s="58"/>
    </row>
    <row r="161" spans="2:8" ht="13.5" customHeight="1">
      <c r="B161" s="56"/>
      <c r="C161" s="57"/>
      <c r="D161" s="52"/>
      <c r="E161" s="54"/>
      <c r="F161" s="303"/>
      <c r="G161" s="52"/>
      <c r="H161" s="58"/>
    </row>
    <row r="162" spans="2:8" ht="13.5" customHeight="1">
      <c r="B162" s="56"/>
      <c r="C162" s="57"/>
      <c r="D162" s="52"/>
      <c r="E162" s="54"/>
      <c r="F162" s="303"/>
      <c r="G162" s="52"/>
      <c r="H162" s="58"/>
    </row>
    <row r="163" spans="2:8" ht="13.5" customHeight="1">
      <c r="B163" s="56"/>
      <c r="C163" s="57"/>
      <c r="D163" s="52"/>
      <c r="E163" s="54"/>
      <c r="F163" s="303"/>
      <c r="G163" s="52"/>
      <c r="H163" s="58"/>
    </row>
    <row r="164" spans="2:8" ht="13.5" customHeight="1">
      <c r="B164" s="56"/>
      <c r="C164" s="57"/>
      <c r="D164" s="52"/>
      <c r="E164" s="54"/>
      <c r="F164" s="303"/>
      <c r="G164" s="52"/>
      <c r="H164" s="58"/>
    </row>
    <row r="165" spans="2:8" ht="13.5" customHeight="1">
      <c r="B165" s="56"/>
      <c r="C165" s="57"/>
      <c r="D165" s="52"/>
      <c r="E165" s="54"/>
      <c r="F165" s="303"/>
      <c r="G165" s="52"/>
      <c r="H165" s="58"/>
    </row>
    <row r="166" spans="2:8" ht="13.5" customHeight="1">
      <c r="B166" s="56"/>
      <c r="C166" s="57"/>
      <c r="D166" s="52"/>
      <c r="E166" s="54"/>
      <c r="F166" s="303"/>
      <c r="G166" s="52"/>
      <c r="H166" s="58"/>
    </row>
    <row r="167" spans="2:8" ht="13.5" customHeight="1">
      <c r="B167" s="56"/>
      <c r="C167" s="57"/>
      <c r="D167" s="52"/>
      <c r="E167" s="54"/>
      <c r="F167" s="303"/>
      <c r="G167" s="52"/>
      <c r="H167" s="58"/>
    </row>
    <row r="168" spans="2:8" ht="13.5" customHeight="1">
      <c r="B168" s="56"/>
      <c r="C168" s="57"/>
      <c r="D168" s="52"/>
      <c r="E168" s="54"/>
      <c r="F168" s="303"/>
      <c r="G168" s="52"/>
      <c r="H168" s="58"/>
    </row>
    <row r="169" spans="2:8" ht="13.5" customHeight="1">
      <c r="B169" s="56"/>
      <c r="C169" s="57"/>
      <c r="D169" s="52"/>
      <c r="E169" s="54"/>
      <c r="F169" s="303"/>
      <c r="G169" s="52"/>
      <c r="H169" s="58"/>
    </row>
    <row r="170" spans="2:8" ht="13.5" customHeight="1">
      <c r="B170" s="56"/>
      <c r="C170" s="57"/>
      <c r="D170" s="52"/>
      <c r="E170" s="54"/>
      <c r="F170" s="303"/>
      <c r="G170" s="52"/>
      <c r="H170" s="58"/>
    </row>
    <row r="171" spans="2:8" ht="13.5" customHeight="1">
      <c r="B171" s="56"/>
      <c r="C171" s="57"/>
      <c r="D171" s="52"/>
      <c r="E171" s="54"/>
      <c r="F171" s="303"/>
      <c r="G171" s="52"/>
      <c r="H171" s="58"/>
    </row>
    <row r="172" spans="2:8" ht="13.5" customHeight="1">
      <c r="B172" s="56"/>
      <c r="C172" s="57"/>
      <c r="D172" s="52"/>
      <c r="E172" s="54"/>
      <c r="F172" s="303"/>
      <c r="G172" s="52"/>
      <c r="H172" s="58"/>
    </row>
    <row r="173" spans="2:8" ht="13.5" customHeight="1">
      <c r="B173" s="56"/>
      <c r="C173" s="57"/>
      <c r="D173" s="52"/>
      <c r="E173" s="54"/>
      <c r="F173" s="303"/>
      <c r="G173" s="52"/>
      <c r="H173" s="58"/>
    </row>
    <row r="174" spans="2:8" ht="13.5" customHeight="1" thickBot="1">
      <c r="B174" s="59"/>
      <c r="C174" s="60"/>
      <c r="D174" s="61"/>
      <c r="E174" s="50"/>
      <c r="F174" s="311"/>
      <c r="G174" s="61"/>
      <c r="H174" s="62"/>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L174"/>
  <sheetViews>
    <sheetView view="pageBreakPreview" zoomScaleNormal="70" zoomScaleSheetLayoutView="100" workbookViewId="0"/>
  </sheetViews>
  <sheetFormatPr defaultColWidth="9" defaultRowHeight="13.5" customHeight="1"/>
  <cols>
    <col min="1" max="1" width="9" style="37"/>
    <col min="2" max="2" width="25.6328125" style="248" customWidth="1"/>
    <col min="3" max="3" width="41.6328125" style="248" customWidth="1"/>
    <col min="4" max="4" width="5.6328125" style="248" customWidth="1"/>
    <col min="5" max="5" width="5.6328125" style="249" customWidth="1"/>
    <col min="6" max="7" width="3.6328125" style="248" customWidth="1"/>
    <col min="8" max="8" width="41.6328125" style="248" customWidth="1"/>
    <col min="9" max="9" width="9" style="37"/>
    <col min="10" max="12" width="9" style="145"/>
    <col min="13" max="16384" width="9" style="37"/>
  </cols>
  <sheetData>
    <row r="2" spans="2:10" ht="13.5" customHeight="1">
      <c r="B2" s="248" t="s">
        <v>100</v>
      </c>
      <c r="C2" s="248" t="s">
        <v>175</v>
      </c>
      <c r="F2" s="249"/>
      <c r="G2" s="249"/>
    </row>
    <row r="3" spans="2:10" ht="13.5" customHeight="1">
      <c r="F3" s="250" t="s">
        <v>340</v>
      </c>
      <c r="G3" s="251"/>
    </row>
    <row r="4" spans="2:10" ht="13.5" customHeight="1" thickBot="1">
      <c r="B4" s="248" t="str">
        <f>点検対象設備一覧表!$C$6</f>
        <v>○○棟</v>
      </c>
      <c r="F4" s="250" t="s">
        <v>341</v>
      </c>
      <c r="G4" s="251"/>
    </row>
    <row r="5" spans="2:10" ht="13.5" customHeight="1">
      <c r="B5" s="600" t="s">
        <v>342</v>
      </c>
      <c r="C5" s="565"/>
      <c r="D5" s="565"/>
      <c r="E5" s="565"/>
      <c r="F5" s="565" t="s">
        <v>441</v>
      </c>
      <c r="G5" s="565"/>
      <c r="H5" s="601" t="s">
        <v>399</v>
      </c>
    </row>
    <row r="6" spans="2:10" ht="13.5" customHeight="1" thickBot="1">
      <c r="B6" s="252" t="s">
        <v>362</v>
      </c>
      <c r="C6" s="253" t="s">
        <v>344</v>
      </c>
      <c r="D6" s="253" t="s">
        <v>205</v>
      </c>
      <c r="E6" s="253" t="s">
        <v>398</v>
      </c>
      <c r="F6" s="253" t="s">
        <v>266</v>
      </c>
      <c r="G6" s="253" t="s">
        <v>267</v>
      </c>
      <c r="H6" s="613"/>
    </row>
    <row r="7" spans="2:10" ht="13.5" customHeight="1">
      <c r="B7" s="242" t="s">
        <v>434</v>
      </c>
      <c r="C7" s="227" t="s">
        <v>435</v>
      </c>
      <c r="D7" s="227"/>
      <c r="E7" s="254" t="s">
        <v>251</v>
      </c>
      <c r="F7" s="313"/>
      <c r="G7" s="227"/>
      <c r="H7" s="255"/>
      <c r="J7" s="145" t="s">
        <v>176</v>
      </c>
    </row>
    <row r="8" spans="2:10" ht="13.5" customHeight="1">
      <c r="B8" s="244"/>
      <c r="C8" s="205" t="s">
        <v>436</v>
      </c>
      <c r="D8" s="205"/>
      <c r="E8" s="226" t="s">
        <v>251</v>
      </c>
      <c r="F8" s="231"/>
      <c r="G8" s="315"/>
      <c r="H8" s="256"/>
      <c r="J8" s="145" t="s">
        <v>177</v>
      </c>
    </row>
    <row r="9" spans="2:10" ht="13.5" customHeight="1">
      <c r="B9" s="244"/>
      <c r="C9" s="205" t="s">
        <v>405</v>
      </c>
      <c r="D9" s="205"/>
      <c r="E9" s="226" t="s">
        <v>251</v>
      </c>
      <c r="F9" s="231"/>
      <c r="G9" s="315"/>
      <c r="H9" s="256"/>
      <c r="J9" s="145" t="s">
        <v>178</v>
      </c>
    </row>
    <row r="10" spans="2:10" ht="13.5" customHeight="1">
      <c r="B10" s="244"/>
      <c r="C10" s="205" t="s">
        <v>404</v>
      </c>
      <c r="D10" s="205"/>
      <c r="E10" s="226" t="s">
        <v>254</v>
      </c>
      <c r="F10" s="231"/>
      <c r="G10" s="315"/>
      <c r="H10" s="256"/>
    </row>
    <row r="11" spans="2:10" ht="13.5" customHeight="1">
      <c r="B11" s="257"/>
      <c r="C11" s="205"/>
      <c r="D11" s="205"/>
      <c r="E11" s="226"/>
      <c r="F11" s="231"/>
      <c r="G11" s="205"/>
      <c r="H11" s="256"/>
    </row>
    <row r="12" spans="2:10" ht="13.5" customHeight="1">
      <c r="B12" s="242" t="s">
        <v>437</v>
      </c>
      <c r="C12" s="258" t="s">
        <v>438</v>
      </c>
      <c r="D12" s="193"/>
      <c r="E12" s="440" t="s">
        <v>257</v>
      </c>
      <c r="F12" s="441"/>
      <c r="G12" s="442"/>
      <c r="H12" s="443"/>
    </row>
    <row r="13" spans="2:10" ht="13.5" customHeight="1">
      <c r="B13" s="244"/>
      <c r="C13" s="209" t="s">
        <v>451</v>
      </c>
      <c r="D13" s="227"/>
      <c r="E13" s="254" t="s">
        <v>452</v>
      </c>
      <c r="F13" s="360"/>
      <c r="G13" s="360"/>
      <c r="H13" s="255"/>
    </row>
    <row r="14" spans="2:10" ht="13.5" customHeight="1">
      <c r="B14" s="244"/>
      <c r="C14" s="205" t="s">
        <v>439</v>
      </c>
      <c r="D14" s="205"/>
      <c r="E14" s="226" t="s">
        <v>253</v>
      </c>
      <c r="F14" s="231"/>
      <c r="G14" s="315"/>
      <c r="H14" s="256"/>
    </row>
    <row r="15" spans="2:10" ht="13.5" customHeight="1">
      <c r="B15" s="244"/>
      <c r="C15" s="205" t="s">
        <v>831</v>
      </c>
      <c r="D15" s="205"/>
      <c r="E15" s="226" t="s">
        <v>253</v>
      </c>
      <c r="F15" s="231"/>
      <c r="G15" s="315"/>
      <c r="H15" s="256"/>
    </row>
    <row r="16" spans="2:10" ht="13.5" customHeight="1">
      <c r="B16" s="244"/>
      <c r="C16" s="205" t="s">
        <v>204</v>
      </c>
      <c r="D16" s="205"/>
      <c r="E16" s="226" t="s">
        <v>257</v>
      </c>
      <c r="F16" s="231"/>
      <c r="G16" s="315"/>
      <c r="H16" s="256"/>
    </row>
    <row r="17" spans="2:9" ht="13.5" customHeight="1">
      <c r="B17" s="244"/>
      <c r="C17" s="205" t="s">
        <v>369</v>
      </c>
      <c r="D17" s="205"/>
      <c r="E17" s="226" t="s">
        <v>253</v>
      </c>
      <c r="F17" s="231"/>
      <c r="G17" s="315"/>
      <c r="H17" s="256"/>
    </row>
    <row r="18" spans="2:9" ht="13.5" customHeight="1">
      <c r="B18" s="244"/>
      <c r="C18" s="205" t="s">
        <v>370</v>
      </c>
      <c r="D18" s="205"/>
      <c r="E18" s="226" t="s">
        <v>253</v>
      </c>
      <c r="F18" s="231"/>
      <c r="G18" s="315"/>
      <c r="H18" s="256"/>
    </row>
    <row r="19" spans="2:9" ht="13.5" customHeight="1">
      <c r="B19" s="244"/>
      <c r="C19" s="205" t="s">
        <v>425</v>
      </c>
      <c r="D19" s="205"/>
      <c r="E19" s="226" t="s">
        <v>251</v>
      </c>
      <c r="F19" s="231"/>
      <c r="G19" s="315"/>
      <c r="H19" s="256"/>
    </row>
    <row r="20" spans="2:9" ht="13.5" customHeight="1">
      <c r="B20" s="244"/>
      <c r="C20" s="205" t="s">
        <v>598</v>
      </c>
      <c r="D20" s="205"/>
      <c r="E20" s="226" t="s">
        <v>251</v>
      </c>
      <c r="F20" s="231"/>
      <c r="G20" s="315"/>
      <c r="H20" s="256"/>
    </row>
    <row r="21" spans="2:9" ht="13.5" customHeight="1">
      <c r="B21" s="257"/>
      <c r="C21" s="205" t="s">
        <v>599</v>
      </c>
      <c r="D21" s="205"/>
      <c r="E21" s="226" t="s">
        <v>365</v>
      </c>
      <c r="F21" s="315"/>
      <c r="G21" s="205"/>
      <c r="H21" s="256"/>
      <c r="I21" s="236" t="s">
        <v>85</v>
      </c>
    </row>
    <row r="22" spans="2:9" ht="13.5" customHeight="1">
      <c r="B22" s="257"/>
      <c r="C22" s="205"/>
      <c r="D22" s="205"/>
      <c r="E22" s="226"/>
      <c r="F22" s="231"/>
      <c r="G22" s="205"/>
      <c r="H22" s="256"/>
    </row>
    <row r="23" spans="2:9" ht="13.5" customHeight="1">
      <c r="B23" s="257"/>
      <c r="C23" s="205"/>
      <c r="D23" s="205"/>
      <c r="E23" s="226"/>
      <c r="F23" s="231"/>
      <c r="G23" s="205"/>
      <c r="H23" s="256"/>
    </row>
    <row r="24" spans="2:9" ht="13.5" customHeight="1">
      <c r="B24" s="257"/>
      <c r="C24" s="205"/>
      <c r="D24" s="205"/>
      <c r="E24" s="226"/>
      <c r="F24" s="231"/>
      <c r="G24" s="205"/>
      <c r="H24" s="256"/>
    </row>
    <row r="25" spans="2:9" ht="13.5" customHeight="1">
      <c r="B25" s="257"/>
      <c r="C25" s="247"/>
      <c r="D25" s="205"/>
      <c r="E25" s="226"/>
      <c r="F25" s="231"/>
      <c r="G25" s="205"/>
      <c r="H25" s="256"/>
    </row>
    <row r="26" spans="2:9" ht="13.5" customHeight="1">
      <c r="B26" s="257"/>
      <c r="C26" s="247"/>
      <c r="D26" s="205"/>
      <c r="E26" s="226"/>
      <c r="F26" s="231"/>
      <c r="G26" s="205"/>
      <c r="H26" s="256"/>
    </row>
    <row r="27" spans="2:9" ht="13.5" customHeight="1">
      <c r="B27" s="257"/>
      <c r="C27" s="247"/>
      <c r="D27" s="205"/>
      <c r="E27" s="226"/>
      <c r="F27" s="231"/>
      <c r="G27" s="205"/>
      <c r="H27" s="256"/>
    </row>
    <row r="28" spans="2:9" ht="13.5" customHeight="1">
      <c r="B28" s="257"/>
      <c r="C28" s="247"/>
      <c r="D28" s="205"/>
      <c r="E28" s="226"/>
      <c r="F28" s="231"/>
      <c r="G28" s="205"/>
      <c r="H28" s="256"/>
    </row>
    <row r="29" spans="2:9" ht="13.5" customHeight="1">
      <c r="B29" s="257"/>
      <c r="C29" s="247"/>
      <c r="D29" s="205"/>
      <c r="E29" s="226"/>
      <c r="F29" s="231"/>
      <c r="G29" s="205"/>
      <c r="H29" s="256"/>
    </row>
    <row r="30" spans="2:9" ht="13.5" customHeight="1">
      <c r="B30" s="257"/>
      <c r="C30" s="247"/>
      <c r="D30" s="205"/>
      <c r="E30" s="226"/>
      <c r="F30" s="231"/>
      <c r="G30" s="205"/>
      <c r="H30" s="256"/>
    </row>
    <row r="31" spans="2:9" ht="13.5" customHeight="1">
      <c r="B31" s="257"/>
      <c r="C31" s="247"/>
      <c r="D31" s="205"/>
      <c r="E31" s="226"/>
      <c r="F31" s="231"/>
      <c r="G31" s="205"/>
      <c r="H31" s="256"/>
    </row>
    <row r="32" spans="2:9" ht="13.5" customHeight="1">
      <c r="B32" s="257"/>
      <c r="C32" s="247"/>
      <c r="D32" s="205"/>
      <c r="E32" s="226"/>
      <c r="F32" s="231"/>
      <c r="G32" s="205"/>
      <c r="H32" s="256"/>
    </row>
    <row r="33" spans="2:8" ht="13.5" customHeight="1">
      <c r="B33" s="257"/>
      <c r="C33" s="247"/>
      <c r="D33" s="205"/>
      <c r="E33" s="226"/>
      <c r="F33" s="231"/>
      <c r="G33" s="205"/>
      <c r="H33" s="256"/>
    </row>
    <row r="34" spans="2:8" ht="13.5" customHeight="1" thickBot="1">
      <c r="B34" s="259"/>
      <c r="C34" s="260"/>
      <c r="D34" s="228"/>
      <c r="E34" s="253"/>
      <c r="F34" s="304"/>
      <c r="G34" s="228"/>
      <c r="H34" s="261"/>
    </row>
    <row r="37" spans="2:8" ht="13.5" customHeight="1">
      <c r="B37" s="248" t="s">
        <v>100</v>
      </c>
      <c r="C37" s="248" t="s">
        <v>175</v>
      </c>
      <c r="F37" s="249"/>
      <c r="G37" s="249"/>
    </row>
    <row r="38" spans="2:8" ht="13.5" customHeight="1">
      <c r="F38" s="250" t="s">
        <v>340</v>
      </c>
      <c r="G38" s="251"/>
    </row>
    <row r="39" spans="2:8" ht="13.5" customHeight="1" thickBot="1">
      <c r="B39" s="248" t="str">
        <f>点検対象設備一覧表!$D$6</f>
        <v>△△棟</v>
      </c>
      <c r="F39" s="250" t="s">
        <v>341</v>
      </c>
      <c r="G39" s="251"/>
    </row>
    <row r="40" spans="2:8" ht="13.5" customHeight="1">
      <c r="B40" s="600" t="s">
        <v>342</v>
      </c>
      <c r="C40" s="565"/>
      <c r="D40" s="565"/>
      <c r="E40" s="565"/>
      <c r="F40" s="565" t="s">
        <v>441</v>
      </c>
      <c r="G40" s="565"/>
      <c r="H40" s="601" t="s">
        <v>399</v>
      </c>
    </row>
    <row r="41" spans="2:8" ht="13.5" customHeight="1" thickBot="1">
      <c r="B41" s="252" t="s">
        <v>362</v>
      </c>
      <c r="C41" s="253" t="s">
        <v>344</v>
      </c>
      <c r="D41" s="253" t="s">
        <v>205</v>
      </c>
      <c r="E41" s="253" t="s">
        <v>398</v>
      </c>
      <c r="F41" s="253" t="s">
        <v>266</v>
      </c>
      <c r="G41" s="253" t="s">
        <v>267</v>
      </c>
      <c r="H41" s="613"/>
    </row>
    <row r="42" spans="2:8" ht="13.5" customHeight="1">
      <c r="B42" s="242" t="s">
        <v>434</v>
      </c>
      <c r="C42" s="227" t="s">
        <v>435</v>
      </c>
      <c r="D42" s="227"/>
      <c r="E42" s="254" t="s">
        <v>251</v>
      </c>
      <c r="F42" s="429"/>
      <c r="G42" s="227"/>
      <c r="H42" s="255"/>
    </row>
    <row r="43" spans="2:8" ht="13.5" customHeight="1">
      <c r="B43" s="244"/>
      <c r="C43" s="205" t="s">
        <v>436</v>
      </c>
      <c r="D43" s="205"/>
      <c r="E43" s="226" t="s">
        <v>251</v>
      </c>
      <c r="F43" s="231"/>
      <c r="G43" s="315"/>
      <c r="H43" s="256"/>
    </row>
    <row r="44" spans="2:8" ht="13.5" customHeight="1">
      <c r="B44" s="244"/>
      <c r="C44" s="205" t="s">
        <v>405</v>
      </c>
      <c r="D44" s="205"/>
      <c r="E44" s="226" t="s">
        <v>251</v>
      </c>
      <c r="F44" s="231"/>
      <c r="G44" s="315"/>
      <c r="H44" s="256"/>
    </row>
    <row r="45" spans="2:8" ht="13.5" customHeight="1">
      <c r="B45" s="244"/>
      <c r="C45" s="205" t="s">
        <v>404</v>
      </c>
      <c r="D45" s="205"/>
      <c r="E45" s="226" t="s">
        <v>254</v>
      </c>
      <c r="F45" s="231"/>
      <c r="G45" s="315"/>
      <c r="H45" s="256"/>
    </row>
    <row r="46" spans="2:8" ht="13.5" customHeight="1">
      <c r="B46" s="257"/>
      <c r="C46" s="205"/>
      <c r="D46" s="205"/>
      <c r="E46" s="226"/>
      <c r="F46" s="231"/>
      <c r="G46" s="205"/>
      <c r="H46" s="256"/>
    </row>
    <row r="47" spans="2:8" ht="13.5" customHeight="1">
      <c r="B47" s="242" t="s">
        <v>437</v>
      </c>
      <c r="C47" s="258" t="s">
        <v>438</v>
      </c>
      <c r="D47" s="193"/>
      <c r="E47" s="440" t="s">
        <v>257</v>
      </c>
      <c r="F47" s="441"/>
      <c r="G47" s="442"/>
      <c r="H47" s="443"/>
    </row>
    <row r="48" spans="2:8" ht="13.5" customHeight="1">
      <c r="B48" s="244"/>
      <c r="C48" s="209" t="s">
        <v>451</v>
      </c>
      <c r="D48" s="227"/>
      <c r="E48" s="254" t="s">
        <v>452</v>
      </c>
      <c r="F48" s="360"/>
      <c r="G48" s="360"/>
      <c r="H48" s="255"/>
    </row>
    <row r="49" spans="2:9" ht="13.5" customHeight="1">
      <c r="B49" s="244"/>
      <c r="C49" s="205" t="s">
        <v>439</v>
      </c>
      <c r="D49" s="205"/>
      <c r="E49" s="226" t="s">
        <v>253</v>
      </c>
      <c r="F49" s="231"/>
      <c r="G49" s="315"/>
      <c r="H49" s="256"/>
    </row>
    <row r="50" spans="2:9" ht="13.5" customHeight="1">
      <c r="B50" s="244"/>
      <c r="C50" s="205" t="s">
        <v>831</v>
      </c>
      <c r="D50" s="205"/>
      <c r="E50" s="226" t="s">
        <v>253</v>
      </c>
      <c r="F50" s="231"/>
      <c r="G50" s="315"/>
      <c r="H50" s="256"/>
    </row>
    <row r="51" spans="2:9" ht="13.5" customHeight="1">
      <c r="B51" s="244"/>
      <c r="C51" s="205" t="s">
        <v>204</v>
      </c>
      <c r="D51" s="205"/>
      <c r="E51" s="226" t="s">
        <v>257</v>
      </c>
      <c r="F51" s="231"/>
      <c r="G51" s="315"/>
      <c r="H51" s="256"/>
    </row>
    <row r="52" spans="2:9" ht="13.5" customHeight="1">
      <c r="B52" s="244"/>
      <c r="C52" s="205" t="s">
        <v>369</v>
      </c>
      <c r="D52" s="205"/>
      <c r="E52" s="226" t="s">
        <v>253</v>
      </c>
      <c r="F52" s="231"/>
      <c r="G52" s="315"/>
      <c r="H52" s="256"/>
    </row>
    <row r="53" spans="2:9" ht="13.5" customHeight="1">
      <c r="B53" s="244"/>
      <c r="C53" s="205" t="s">
        <v>370</v>
      </c>
      <c r="D53" s="205"/>
      <c r="E53" s="226" t="s">
        <v>253</v>
      </c>
      <c r="F53" s="231"/>
      <c r="G53" s="315"/>
      <c r="H53" s="256"/>
    </row>
    <row r="54" spans="2:9" ht="13.5" customHeight="1">
      <c r="B54" s="244"/>
      <c r="C54" s="205" t="s">
        <v>425</v>
      </c>
      <c r="D54" s="205"/>
      <c r="E54" s="226" t="s">
        <v>251</v>
      </c>
      <c r="F54" s="231"/>
      <c r="G54" s="315"/>
      <c r="H54" s="256"/>
    </row>
    <row r="55" spans="2:9" ht="13.5" customHeight="1">
      <c r="B55" s="244"/>
      <c r="C55" s="205" t="s">
        <v>598</v>
      </c>
      <c r="D55" s="205"/>
      <c r="E55" s="226" t="s">
        <v>251</v>
      </c>
      <c r="F55" s="231"/>
      <c r="G55" s="315"/>
      <c r="H55" s="256"/>
    </row>
    <row r="56" spans="2:9" ht="13.5" customHeight="1">
      <c r="B56" s="257"/>
      <c r="C56" s="205" t="s">
        <v>599</v>
      </c>
      <c r="D56" s="205"/>
      <c r="E56" s="226" t="s">
        <v>365</v>
      </c>
      <c r="F56" s="315"/>
      <c r="G56" s="205"/>
      <c r="H56" s="256"/>
      <c r="I56" s="145" t="s">
        <v>85</v>
      </c>
    </row>
    <row r="57" spans="2:9" ht="13.5" customHeight="1">
      <c r="B57" s="257"/>
      <c r="C57" s="205"/>
      <c r="D57" s="205"/>
      <c r="E57" s="226"/>
      <c r="F57" s="247"/>
      <c r="G57" s="226"/>
      <c r="H57" s="256"/>
    </row>
    <row r="58" spans="2:9" ht="13.5" customHeight="1">
      <c r="B58" s="257"/>
      <c r="C58" s="205"/>
      <c r="D58" s="205"/>
      <c r="E58" s="226"/>
      <c r="F58" s="247"/>
      <c r="G58" s="226"/>
      <c r="H58" s="256"/>
    </row>
    <row r="59" spans="2:9" ht="13.5" customHeight="1">
      <c r="B59" s="257"/>
      <c r="C59" s="205"/>
      <c r="D59" s="205"/>
      <c r="E59" s="226"/>
      <c r="F59" s="247"/>
      <c r="G59" s="226"/>
      <c r="H59" s="256"/>
    </row>
    <row r="60" spans="2:9" ht="13.5" customHeight="1">
      <c r="B60" s="257"/>
      <c r="C60" s="247"/>
      <c r="D60" s="205"/>
      <c r="E60" s="226"/>
      <c r="F60" s="247"/>
      <c r="G60" s="226"/>
      <c r="H60" s="256"/>
    </row>
    <row r="61" spans="2:9" ht="13.5" customHeight="1">
      <c r="B61" s="257"/>
      <c r="C61" s="247"/>
      <c r="D61" s="205"/>
      <c r="E61" s="226"/>
      <c r="F61" s="247"/>
      <c r="G61" s="226"/>
      <c r="H61" s="256"/>
    </row>
    <row r="62" spans="2:9" ht="13.5" customHeight="1">
      <c r="B62" s="257"/>
      <c r="C62" s="247"/>
      <c r="D62" s="205"/>
      <c r="E62" s="226"/>
      <c r="F62" s="247"/>
      <c r="G62" s="226"/>
      <c r="H62" s="256"/>
    </row>
    <row r="63" spans="2:9" ht="13.5" customHeight="1">
      <c r="B63" s="257"/>
      <c r="C63" s="247"/>
      <c r="D63" s="205"/>
      <c r="E63" s="226"/>
      <c r="F63" s="247"/>
      <c r="G63" s="226"/>
      <c r="H63" s="256"/>
    </row>
    <row r="64" spans="2:9" ht="13.5" customHeight="1">
      <c r="B64" s="257"/>
      <c r="C64" s="247"/>
      <c r="D64" s="205"/>
      <c r="E64" s="226"/>
      <c r="F64" s="247"/>
      <c r="G64" s="226"/>
      <c r="H64" s="256"/>
    </row>
    <row r="65" spans="2:8" ht="13.5" customHeight="1">
      <c r="B65" s="257"/>
      <c r="C65" s="247"/>
      <c r="D65" s="205"/>
      <c r="E65" s="226"/>
      <c r="F65" s="247"/>
      <c r="G65" s="226"/>
      <c r="H65" s="256"/>
    </row>
    <row r="66" spans="2:8" ht="13.5" customHeight="1">
      <c r="B66" s="257"/>
      <c r="C66" s="247"/>
      <c r="D66" s="205"/>
      <c r="E66" s="226"/>
      <c r="F66" s="247"/>
      <c r="G66" s="226"/>
      <c r="H66" s="256"/>
    </row>
    <row r="67" spans="2:8" ht="13.5" customHeight="1">
      <c r="B67" s="257"/>
      <c r="C67" s="247"/>
      <c r="D67" s="205"/>
      <c r="E67" s="226"/>
      <c r="F67" s="247"/>
      <c r="G67" s="226"/>
      <c r="H67" s="256"/>
    </row>
    <row r="68" spans="2:8" ht="13.5" customHeight="1">
      <c r="B68" s="257"/>
      <c r="C68" s="247"/>
      <c r="D68" s="205"/>
      <c r="E68" s="226"/>
      <c r="F68" s="247"/>
      <c r="G68" s="226"/>
      <c r="H68" s="256"/>
    </row>
    <row r="69" spans="2:8" ht="13.5" customHeight="1" thickBot="1">
      <c r="B69" s="259"/>
      <c r="C69" s="260"/>
      <c r="D69" s="228"/>
      <c r="E69" s="253"/>
      <c r="F69" s="260"/>
      <c r="G69" s="253"/>
      <c r="H69" s="261"/>
    </row>
    <row r="72" spans="2:8" ht="13.5" customHeight="1">
      <c r="B72" s="248" t="s">
        <v>100</v>
      </c>
      <c r="C72" s="248" t="s">
        <v>175</v>
      </c>
      <c r="F72" s="249"/>
      <c r="G72" s="249"/>
    </row>
    <row r="73" spans="2:8" ht="13.5" customHeight="1">
      <c r="F73" s="250" t="s">
        <v>340</v>
      </c>
      <c r="G73" s="251"/>
    </row>
    <row r="74" spans="2:8" ht="13.5" customHeight="1" thickBot="1">
      <c r="B74" s="248" t="str">
        <f>点検対象設備一覧表!$E$6</f>
        <v>□□棟</v>
      </c>
      <c r="F74" s="250" t="s">
        <v>341</v>
      </c>
      <c r="G74" s="251"/>
    </row>
    <row r="75" spans="2:8" ht="13.5" customHeight="1">
      <c r="B75" s="600" t="s">
        <v>342</v>
      </c>
      <c r="C75" s="565"/>
      <c r="D75" s="565"/>
      <c r="E75" s="565"/>
      <c r="F75" s="565" t="s">
        <v>441</v>
      </c>
      <c r="G75" s="565"/>
      <c r="H75" s="601" t="s">
        <v>399</v>
      </c>
    </row>
    <row r="76" spans="2:8" ht="13.5" customHeight="1" thickBot="1">
      <c r="B76" s="252" t="s">
        <v>362</v>
      </c>
      <c r="C76" s="253" t="s">
        <v>344</v>
      </c>
      <c r="D76" s="253" t="s">
        <v>205</v>
      </c>
      <c r="E76" s="253" t="s">
        <v>398</v>
      </c>
      <c r="F76" s="253" t="s">
        <v>266</v>
      </c>
      <c r="G76" s="253" t="s">
        <v>267</v>
      </c>
      <c r="H76" s="613"/>
    </row>
    <row r="77" spans="2:8" ht="13.5" customHeight="1">
      <c r="B77" s="242" t="s">
        <v>434</v>
      </c>
      <c r="C77" s="227" t="s">
        <v>435</v>
      </c>
      <c r="D77" s="227"/>
      <c r="E77" s="254" t="s">
        <v>251</v>
      </c>
      <c r="F77" s="429"/>
      <c r="G77" s="227"/>
      <c r="H77" s="255"/>
    </row>
    <row r="78" spans="2:8" ht="13.5" customHeight="1">
      <c r="B78" s="244"/>
      <c r="C78" s="205" t="s">
        <v>436</v>
      </c>
      <c r="D78" s="205"/>
      <c r="E78" s="226" t="s">
        <v>251</v>
      </c>
      <c r="F78" s="231"/>
      <c r="G78" s="315"/>
      <c r="H78" s="256"/>
    </row>
    <row r="79" spans="2:8" ht="13.5" customHeight="1">
      <c r="B79" s="244"/>
      <c r="C79" s="205" t="s">
        <v>405</v>
      </c>
      <c r="D79" s="205"/>
      <c r="E79" s="226" t="s">
        <v>251</v>
      </c>
      <c r="F79" s="231"/>
      <c r="G79" s="315"/>
      <c r="H79" s="256"/>
    </row>
    <row r="80" spans="2:8" ht="13.5" customHeight="1">
      <c r="B80" s="244"/>
      <c r="C80" s="205" t="s">
        <v>404</v>
      </c>
      <c r="D80" s="205"/>
      <c r="E80" s="226" t="s">
        <v>254</v>
      </c>
      <c r="F80" s="231"/>
      <c r="G80" s="315"/>
      <c r="H80" s="256"/>
    </row>
    <row r="81" spans="2:9" ht="13.5" customHeight="1">
      <c r="B81" s="257"/>
      <c r="C81" s="205"/>
      <c r="D81" s="205"/>
      <c r="E81" s="226"/>
      <c r="F81" s="231"/>
      <c r="G81" s="205"/>
      <c r="H81" s="256"/>
    </row>
    <row r="82" spans="2:9" ht="13.5" customHeight="1">
      <c r="B82" s="242" t="s">
        <v>437</v>
      </c>
      <c r="C82" s="258" t="s">
        <v>438</v>
      </c>
      <c r="D82" s="193"/>
      <c r="E82" s="440" t="s">
        <v>257</v>
      </c>
      <c r="F82" s="441"/>
      <c r="G82" s="442"/>
      <c r="H82" s="443"/>
    </row>
    <row r="83" spans="2:9" ht="13.5" customHeight="1">
      <c r="B83" s="244"/>
      <c r="C83" s="209" t="s">
        <v>451</v>
      </c>
      <c r="D83" s="227"/>
      <c r="E83" s="254" t="s">
        <v>452</v>
      </c>
      <c r="F83" s="360"/>
      <c r="G83" s="360"/>
      <c r="H83" s="255"/>
    </row>
    <row r="84" spans="2:9" ht="13.5" customHeight="1">
      <c r="B84" s="244"/>
      <c r="C84" s="205" t="s">
        <v>439</v>
      </c>
      <c r="D84" s="205"/>
      <c r="E84" s="226" t="s">
        <v>253</v>
      </c>
      <c r="F84" s="231"/>
      <c r="G84" s="315"/>
      <c r="H84" s="256"/>
    </row>
    <row r="85" spans="2:9" ht="13.5" customHeight="1">
      <c r="B85" s="244"/>
      <c r="C85" s="205" t="s">
        <v>831</v>
      </c>
      <c r="D85" s="205"/>
      <c r="E85" s="226" t="s">
        <v>253</v>
      </c>
      <c r="F85" s="231"/>
      <c r="G85" s="315"/>
      <c r="H85" s="256"/>
    </row>
    <row r="86" spans="2:9" ht="13.5" customHeight="1">
      <c r="B86" s="244"/>
      <c r="C86" s="205" t="s">
        <v>204</v>
      </c>
      <c r="D86" s="205"/>
      <c r="E86" s="226" t="s">
        <v>257</v>
      </c>
      <c r="F86" s="231"/>
      <c r="G86" s="315"/>
      <c r="H86" s="256"/>
    </row>
    <row r="87" spans="2:9" ht="13.5" customHeight="1">
      <c r="B87" s="244"/>
      <c r="C87" s="205" t="s">
        <v>369</v>
      </c>
      <c r="D87" s="205"/>
      <c r="E87" s="226" t="s">
        <v>253</v>
      </c>
      <c r="F87" s="231"/>
      <c r="G87" s="315"/>
      <c r="H87" s="256"/>
    </row>
    <row r="88" spans="2:9" ht="13.5" customHeight="1">
      <c r="B88" s="244"/>
      <c r="C88" s="205" t="s">
        <v>370</v>
      </c>
      <c r="D88" s="205"/>
      <c r="E88" s="226" t="s">
        <v>253</v>
      </c>
      <c r="F88" s="231"/>
      <c r="G88" s="315"/>
      <c r="H88" s="256"/>
    </row>
    <row r="89" spans="2:9" ht="13.5" customHeight="1">
      <c r="B89" s="244"/>
      <c r="C89" s="205" t="s">
        <v>425</v>
      </c>
      <c r="D89" s="205"/>
      <c r="E89" s="226" t="s">
        <v>251</v>
      </c>
      <c r="F89" s="231"/>
      <c r="G89" s="315"/>
      <c r="H89" s="256"/>
    </row>
    <row r="90" spans="2:9" ht="13.5" customHeight="1">
      <c r="B90" s="244"/>
      <c r="C90" s="205" t="s">
        <v>598</v>
      </c>
      <c r="D90" s="205"/>
      <c r="E90" s="226" t="s">
        <v>251</v>
      </c>
      <c r="F90" s="231"/>
      <c r="G90" s="315"/>
      <c r="H90" s="256"/>
    </row>
    <row r="91" spans="2:9" ht="13.5" customHeight="1">
      <c r="B91" s="257"/>
      <c r="C91" s="205" t="s">
        <v>599</v>
      </c>
      <c r="D91" s="205"/>
      <c r="E91" s="226" t="s">
        <v>365</v>
      </c>
      <c r="F91" s="315"/>
      <c r="G91" s="205"/>
      <c r="H91" s="256"/>
      <c r="I91" s="145" t="s">
        <v>85</v>
      </c>
    </row>
    <row r="92" spans="2:9" ht="13.5" customHeight="1">
      <c r="B92" s="257"/>
      <c r="C92" s="205"/>
      <c r="D92" s="205"/>
      <c r="E92" s="226"/>
      <c r="F92" s="247"/>
      <c r="G92" s="226"/>
      <c r="H92" s="256"/>
    </row>
    <row r="93" spans="2:9" ht="13.5" customHeight="1">
      <c r="B93" s="257"/>
      <c r="C93" s="205"/>
      <c r="D93" s="205"/>
      <c r="E93" s="226"/>
      <c r="F93" s="247"/>
      <c r="G93" s="226"/>
      <c r="H93" s="256"/>
    </row>
    <row r="94" spans="2:9" ht="13.5" customHeight="1">
      <c r="B94" s="257"/>
      <c r="C94" s="205"/>
      <c r="D94" s="205"/>
      <c r="E94" s="226"/>
      <c r="F94" s="247"/>
      <c r="G94" s="226"/>
      <c r="H94" s="256"/>
    </row>
    <row r="95" spans="2:9" ht="13.5" customHeight="1">
      <c r="B95" s="257"/>
      <c r="C95" s="247"/>
      <c r="D95" s="205"/>
      <c r="E95" s="226"/>
      <c r="F95" s="247"/>
      <c r="G95" s="226"/>
      <c r="H95" s="256"/>
    </row>
    <row r="96" spans="2:9" ht="13.5" customHeight="1">
      <c r="B96" s="257"/>
      <c r="C96" s="247"/>
      <c r="D96" s="205"/>
      <c r="E96" s="226"/>
      <c r="F96" s="247"/>
      <c r="G96" s="226"/>
      <c r="H96" s="256"/>
    </row>
    <row r="97" spans="2:8" ht="13.5" customHeight="1">
      <c r="B97" s="257"/>
      <c r="C97" s="247"/>
      <c r="D97" s="205"/>
      <c r="E97" s="226"/>
      <c r="F97" s="247"/>
      <c r="G97" s="226"/>
      <c r="H97" s="256"/>
    </row>
    <row r="98" spans="2:8" ht="13.5" customHeight="1">
      <c r="B98" s="257"/>
      <c r="C98" s="247"/>
      <c r="D98" s="205"/>
      <c r="E98" s="226"/>
      <c r="F98" s="247"/>
      <c r="G98" s="226"/>
      <c r="H98" s="256"/>
    </row>
    <row r="99" spans="2:8" ht="13.5" customHeight="1">
      <c r="B99" s="257"/>
      <c r="C99" s="247"/>
      <c r="D99" s="205"/>
      <c r="E99" s="226"/>
      <c r="F99" s="247"/>
      <c r="G99" s="226"/>
      <c r="H99" s="256"/>
    </row>
    <row r="100" spans="2:8" ht="13.5" customHeight="1">
      <c r="B100" s="257"/>
      <c r="C100" s="247"/>
      <c r="D100" s="205"/>
      <c r="E100" s="226"/>
      <c r="F100" s="247"/>
      <c r="G100" s="226"/>
      <c r="H100" s="256"/>
    </row>
    <row r="101" spans="2:8" ht="13.5" customHeight="1">
      <c r="B101" s="257"/>
      <c r="C101" s="247"/>
      <c r="D101" s="205"/>
      <c r="E101" s="226"/>
      <c r="F101" s="247"/>
      <c r="G101" s="226"/>
      <c r="H101" s="256"/>
    </row>
    <row r="102" spans="2:8" ht="13.5" customHeight="1">
      <c r="B102" s="257"/>
      <c r="C102" s="247"/>
      <c r="D102" s="205"/>
      <c r="E102" s="226"/>
      <c r="F102" s="247"/>
      <c r="G102" s="226"/>
      <c r="H102" s="256"/>
    </row>
    <row r="103" spans="2:8" ht="13.5" customHeight="1">
      <c r="B103" s="257"/>
      <c r="C103" s="247"/>
      <c r="D103" s="205"/>
      <c r="E103" s="226"/>
      <c r="F103" s="247"/>
      <c r="G103" s="226"/>
      <c r="H103" s="256"/>
    </row>
    <row r="104" spans="2:8" ht="13.5" customHeight="1" thickBot="1">
      <c r="B104" s="259"/>
      <c r="C104" s="260"/>
      <c r="D104" s="228"/>
      <c r="E104" s="253"/>
      <c r="F104" s="260"/>
      <c r="G104" s="253"/>
      <c r="H104" s="261"/>
    </row>
    <row r="107" spans="2:8" ht="13.5" customHeight="1">
      <c r="B107" s="248" t="s">
        <v>100</v>
      </c>
      <c r="C107" s="248" t="s">
        <v>175</v>
      </c>
      <c r="F107" s="249"/>
      <c r="G107" s="249"/>
    </row>
    <row r="108" spans="2:8" ht="13.5" customHeight="1">
      <c r="F108" s="250" t="s">
        <v>340</v>
      </c>
      <c r="G108" s="251"/>
    </row>
    <row r="109" spans="2:8" ht="13.5" customHeight="1" thickBot="1">
      <c r="B109" s="248" t="str">
        <f>点検対象設備一覧表!$F$6</f>
        <v>××棟</v>
      </c>
      <c r="F109" s="250" t="s">
        <v>341</v>
      </c>
      <c r="G109" s="251"/>
    </row>
    <row r="110" spans="2:8" ht="13.5" customHeight="1">
      <c r="B110" s="600" t="s">
        <v>342</v>
      </c>
      <c r="C110" s="565"/>
      <c r="D110" s="565"/>
      <c r="E110" s="565"/>
      <c r="F110" s="565" t="s">
        <v>441</v>
      </c>
      <c r="G110" s="565"/>
      <c r="H110" s="601" t="s">
        <v>399</v>
      </c>
    </row>
    <row r="111" spans="2:8" ht="13.5" customHeight="1" thickBot="1">
      <c r="B111" s="252" t="s">
        <v>362</v>
      </c>
      <c r="C111" s="253" t="s">
        <v>344</v>
      </c>
      <c r="D111" s="253" t="s">
        <v>205</v>
      </c>
      <c r="E111" s="253" t="s">
        <v>398</v>
      </c>
      <c r="F111" s="253" t="s">
        <v>266</v>
      </c>
      <c r="G111" s="253" t="s">
        <v>267</v>
      </c>
      <c r="H111" s="613"/>
    </row>
    <row r="112" spans="2:8" ht="13.5" customHeight="1">
      <c r="B112" s="242" t="s">
        <v>434</v>
      </c>
      <c r="C112" s="227" t="s">
        <v>435</v>
      </c>
      <c r="D112" s="227"/>
      <c r="E112" s="254" t="s">
        <v>251</v>
      </c>
      <c r="F112" s="429"/>
      <c r="G112" s="227"/>
      <c r="H112" s="255"/>
    </row>
    <row r="113" spans="2:9" ht="13.5" customHeight="1">
      <c r="B113" s="244"/>
      <c r="C113" s="205" t="s">
        <v>436</v>
      </c>
      <c r="D113" s="205"/>
      <c r="E113" s="226" t="s">
        <v>251</v>
      </c>
      <c r="F113" s="231"/>
      <c r="G113" s="315"/>
      <c r="H113" s="256"/>
    </row>
    <row r="114" spans="2:9" ht="13.5" customHeight="1">
      <c r="B114" s="244"/>
      <c r="C114" s="205" t="s">
        <v>405</v>
      </c>
      <c r="D114" s="205"/>
      <c r="E114" s="226" t="s">
        <v>251</v>
      </c>
      <c r="F114" s="231"/>
      <c r="G114" s="315"/>
      <c r="H114" s="256"/>
    </row>
    <row r="115" spans="2:9" ht="13.5" customHeight="1">
      <c r="B115" s="244"/>
      <c r="C115" s="205" t="s">
        <v>404</v>
      </c>
      <c r="D115" s="205"/>
      <c r="E115" s="226" t="s">
        <v>254</v>
      </c>
      <c r="F115" s="231"/>
      <c r="G115" s="315"/>
      <c r="H115" s="256"/>
    </row>
    <row r="116" spans="2:9" ht="13.5" customHeight="1">
      <c r="B116" s="257"/>
      <c r="C116" s="205"/>
      <c r="D116" s="205"/>
      <c r="E116" s="226"/>
      <c r="F116" s="231"/>
      <c r="G116" s="205"/>
      <c r="H116" s="256"/>
    </row>
    <row r="117" spans="2:9" ht="13.5" customHeight="1">
      <c r="B117" s="242" t="s">
        <v>437</v>
      </c>
      <c r="C117" s="258" t="s">
        <v>438</v>
      </c>
      <c r="D117" s="193"/>
      <c r="E117" s="440" t="s">
        <v>257</v>
      </c>
      <c r="F117" s="441"/>
      <c r="G117" s="442"/>
      <c r="H117" s="443"/>
    </row>
    <row r="118" spans="2:9" ht="13.5" customHeight="1">
      <c r="B118" s="244"/>
      <c r="C118" s="209" t="s">
        <v>451</v>
      </c>
      <c r="D118" s="227"/>
      <c r="E118" s="254" t="s">
        <v>452</v>
      </c>
      <c r="F118" s="360"/>
      <c r="G118" s="360"/>
      <c r="H118" s="255"/>
    </row>
    <row r="119" spans="2:9" ht="13.5" customHeight="1">
      <c r="B119" s="244"/>
      <c r="C119" s="205" t="s">
        <v>439</v>
      </c>
      <c r="D119" s="205"/>
      <c r="E119" s="226" t="s">
        <v>253</v>
      </c>
      <c r="F119" s="231"/>
      <c r="G119" s="315"/>
      <c r="H119" s="256"/>
    </row>
    <row r="120" spans="2:9" ht="13.5" customHeight="1">
      <c r="B120" s="244"/>
      <c r="C120" s="205" t="s">
        <v>831</v>
      </c>
      <c r="D120" s="205"/>
      <c r="E120" s="226" t="s">
        <v>253</v>
      </c>
      <c r="F120" s="231"/>
      <c r="G120" s="315"/>
      <c r="H120" s="256"/>
    </row>
    <row r="121" spans="2:9" ht="13.5" customHeight="1">
      <c r="B121" s="244"/>
      <c r="C121" s="205" t="s">
        <v>204</v>
      </c>
      <c r="D121" s="205"/>
      <c r="E121" s="226" t="s">
        <v>257</v>
      </c>
      <c r="F121" s="231"/>
      <c r="G121" s="315"/>
      <c r="H121" s="256"/>
    </row>
    <row r="122" spans="2:9" ht="13.5" customHeight="1">
      <c r="B122" s="244"/>
      <c r="C122" s="205" t="s">
        <v>369</v>
      </c>
      <c r="D122" s="205"/>
      <c r="E122" s="226" t="s">
        <v>253</v>
      </c>
      <c r="F122" s="231"/>
      <c r="G122" s="315"/>
      <c r="H122" s="256"/>
    </row>
    <row r="123" spans="2:9" ht="13.5" customHeight="1">
      <c r="B123" s="244"/>
      <c r="C123" s="205" t="s">
        <v>370</v>
      </c>
      <c r="D123" s="205"/>
      <c r="E123" s="226" t="s">
        <v>253</v>
      </c>
      <c r="F123" s="231"/>
      <c r="G123" s="315"/>
      <c r="H123" s="256"/>
    </row>
    <row r="124" spans="2:9" ht="13.5" customHeight="1">
      <c r="B124" s="244"/>
      <c r="C124" s="205" t="s">
        <v>425</v>
      </c>
      <c r="D124" s="205"/>
      <c r="E124" s="226" t="s">
        <v>251</v>
      </c>
      <c r="F124" s="231"/>
      <c r="G124" s="315"/>
      <c r="H124" s="256"/>
    </row>
    <row r="125" spans="2:9" ht="13.5" customHeight="1">
      <c r="B125" s="244"/>
      <c r="C125" s="205" t="s">
        <v>598</v>
      </c>
      <c r="D125" s="205"/>
      <c r="E125" s="226" t="s">
        <v>251</v>
      </c>
      <c r="F125" s="231"/>
      <c r="G125" s="315"/>
      <c r="H125" s="256"/>
    </row>
    <row r="126" spans="2:9" ht="13.5" customHeight="1">
      <c r="B126" s="257"/>
      <c r="C126" s="205" t="s">
        <v>599</v>
      </c>
      <c r="D126" s="205"/>
      <c r="E126" s="226" t="s">
        <v>365</v>
      </c>
      <c r="F126" s="315"/>
      <c r="G126" s="205"/>
      <c r="H126" s="256"/>
      <c r="I126" s="145" t="s">
        <v>85</v>
      </c>
    </row>
    <row r="127" spans="2:9" ht="13.5" customHeight="1">
      <c r="B127" s="257"/>
      <c r="C127" s="205"/>
      <c r="D127" s="205"/>
      <c r="E127" s="226"/>
      <c r="F127" s="247"/>
      <c r="G127" s="226"/>
      <c r="H127" s="256"/>
    </row>
    <row r="128" spans="2:9" ht="13.5" customHeight="1">
      <c r="B128" s="257"/>
      <c r="C128" s="205"/>
      <c r="D128" s="205"/>
      <c r="E128" s="226"/>
      <c r="F128" s="247"/>
      <c r="G128" s="226"/>
      <c r="H128" s="256"/>
    </row>
    <row r="129" spans="2:8" ht="13.5" customHeight="1">
      <c r="B129" s="257"/>
      <c r="C129" s="205"/>
      <c r="D129" s="205"/>
      <c r="E129" s="226"/>
      <c r="F129" s="247"/>
      <c r="G129" s="226"/>
      <c r="H129" s="256"/>
    </row>
    <row r="130" spans="2:8" ht="13.5" customHeight="1">
      <c r="B130" s="257"/>
      <c r="C130" s="247"/>
      <c r="D130" s="205"/>
      <c r="E130" s="226"/>
      <c r="F130" s="247"/>
      <c r="G130" s="226"/>
      <c r="H130" s="256"/>
    </row>
    <row r="131" spans="2:8" ht="13.5" customHeight="1">
      <c r="B131" s="257"/>
      <c r="C131" s="247"/>
      <c r="D131" s="205"/>
      <c r="E131" s="226"/>
      <c r="F131" s="247"/>
      <c r="G131" s="226"/>
      <c r="H131" s="256"/>
    </row>
    <row r="132" spans="2:8" ht="13.5" customHeight="1">
      <c r="B132" s="257"/>
      <c r="C132" s="247"/>
      <c r="D132" s="205"/>
      <c r="E132" s="226"/>
      <c r="F132" s="247"/>
      <c r="G132" s="226"/>
      <c r="H132" s="256"/>
    </row>
    <row r="133" spans="2:8" ht="13.5" customHeight="1">
      <c r="B133" s="257"/>
      <c r="C133" s="247"/>
      <c r="D133" s="205"/>
      <c r="E133" s="226"/>
      <c r="F133" s="247"/>
      <c r="G133" s="226"/>
      <c r="H133" s="256"/>
    </row>
    <row r="134" spans="2:8" ht="13.5" customHeight="1">
      <c r="B134" s="257"/>
      <c r="C134" s="247"/>
      <c r="D134" s="205"/>
      <c r="E134" s="226"/>
      <c r="F134" s="247"/>
      <c r="G134" s="226"/>
      <c r="H134" s="256"/>
    </row>
    <row r="135" spans="2:8" ht="13.5" customHeight="1">
      <c r="B135" s="257"/>
      <c r="C135" s="247"/>
      <c r="D135" s="205"/>
      <c r="E135" s="226"/>
      <c r="F135" s="247"/>
      <c r="G135" s="226"/>
      <c r="H135" s="256"/>
    </row>
    <row r="136" spans="2:8" ht="13.5" customHeight="1">
      <c r="B136" s="257"/>
      <c r="C136" s="247"/>
      <c r="D136" s="205"/>
      <c r="E136" s="226"/>
      <c r="F136" s="247"/>
      <c r="G136" s="226"/>
      <c r="H136" s="256"/>
    </row>
    <row r="137" spans="2:8" ht="13.5" customHeight="1">
      <c r="B137" s="257"/>
      <c r="C137" s="247"/>
      <c r="D137" s="205"/>
      <c r="E137" s="226"/>
      <c r="F137" s="247"/>
      <c r="G137" s="226"/>
      <c r="H137" s="256"/>
    </row>
    <row r="138" spans="2:8" ht="13.5" customHeight="1">
      <c r="B138" s="257"/>
      <c r="C138" s="247"/>
      <c r="D138" s="205"/>
      <c r="E138" s="226"/>
      <c r="F138" s="247"/>
      <c r="G138" s="226"/>
      <c r="H138" s="256"/>
    </row>
    <row r="139" spans="2:8" ht="13.5" customHeight="1" thickBot="1">
      <c r="B139" s="259"/>
      <c r="C139" s="260"/>
      <c r="D139" s="228"/>
      <c r="E139" s="253"/>
      <c r="F139" s="260"/>
      <c r="G139" s="253"/>
      <c r="H139" s="261"/>
    </row>
    <row r="142" spans="2:8" ht="13.5" customHeight="1">
      <c r="B142" s="248" t="s">
        <v>100</v>
      </c>
      <c r="C142" s="248" t="s">
        <v>175</v>
      </c>
      <c r="F142" s="249"/>
      <c r="G142" s="249"/>
    </row>
    <row r="143" spans="2:8" ht="13.5" customHeight="1">
      <c r="F143" s="250" t="s">
        <v>340</v>
      </c>
      <c r="G143" s="251"/>
    </row>
    <row r="144" spans="2:8" ht="13.5" customHeight="1" thickBot="1">
      <c r="B144" s="248" t="str">
        <f>点検対象設備一覧表!$G$6</f>
        <v>――棟</v>
      </c>
      <c r="F144" s="250" t="s">
        <v>341</v>
      </c>
      <c r="G144" s="251"/>
    </row>
    <row r="145" spans="2:8" ht="13.5" customHeight="1">
      <c r="B145" s="600" t="s">
        <v>342</v>
      </c>
      <c r="C145" s="565"/>
      <c r="D145" s="565"/>
      <c r="E145" s="565"/>
      <c r="F145" s="565" t="s">
        <v>441</v>
      </c>
      <c r="G145" s="565"/>
      <c r="H145" s="601" t="s">
        <v>399</v>
      </c>
    </row>
    <row r="146" spans="2:8" ht="13.5" customHeight="1" thickBot="1">
      <c r="B146" s="252" t="s">
        <v>362</v>
      </c>
      <c r="C146" s="253" t="s">
        <v>344</v>
      </c>
      <c r="D146" s="253" t="s">
        <v>205</v>
      </c>
      <c r="E146" s="253" t="s">
        <v>398</v>
      </c>
      <c r="F146" s="253" t="s">
        <v>266</v>
      </c>
      <c r="G146" s="253" t="s">
        <v>267</v>
      </c>
      <c r="H146" s="613"/>
    </row>
    <row r="147" spans="2:8" ht="13.5" customHeight="1">
      <c r="B147" s="242" t="s">
        <v>434</v>
      </c>
      <c r="C147" s="227" t="s">
        <v>435</v>
      </c>
      <c r="D147" s="227"/>
      <c r="E147" s="254" t="s">
        <v>251</v>
      </c>
      <c r="F147" s="429"/>
      <c r="G147" s="227"/>
      <c r="H147" s="255"/>
    </row>
    <row r="148" spans="2:8" ht="13.5" customHeight="1">
      <c r="B148" s="244"/>
      <c r="C148" s="205" t="s">
        <v>436</v>
      </c>
      <c r="D148" s="205"/>
      <c r="E148" s="226" t="s">
        <v>251</v>
      </c>
      <c r="F148" s="231"/>
      <c r="G148" s="315"/>
      <c r="H148" s="256"/>
    </row>
    <row r="149" spans="2:8" ht="13.5" customHeight="1">
      <c r="B149" s="244"/>
      <c r="C149" s="205" t="s">
        <v>405</v>
      </c>
      <c r="D149" s="205"/>
      <c r="E149" s="226" t="s">
        <v>251</v>
      </c>
      <c r="F149" s="231"/>
      <c r="G149" s="315"/>
      <c r="H149" s="256"/>
    </row>
    <row r="150" spans="2:8" ht="13.5" customHeight="1">
      <c r="B150" s="244"/>
      <c r="C150" s="205" t="s">
        <v>404</v>
      </c>
      <c r="D150" s="205"/>
      <c r="E150" s="226" t="s">
        <v>254</v>
      </c>
      <c r="F150" s="231"/>
      <c r="G150" s="315"/>
      <c r="H150" s="256"/>
    </row>
    <row r="151" spans="2:8" ht="13.5" customHeight="1">
      <c r="B151" s="257"/>
      <c r="C151" s="205"/>
      <c r="D151" s="205"/>
      <c r="E151" s="226"/>
      <c r="F151" s="231"/>
      <c r="G151" s="205"/>
      <c r="H151" s="256"/>
    </row>
    <row r="152" spans="2:8" ht="13.5" customHeight="1">
      <c r="B152" s="242" t="s">
        <v>437</v>
      </c>
      <c r="C152" s="258" t="s">
        <v>438</v>
      </c>
      <c r="D152" s="193"/>
      <c r="E152" s="440" t="s">
        <v>257</v>
      </c>
      <c r="F152" s="441"/>
      <c r="G152" s="442"/>
      <c r="H152" s="443"/>
    </row>
    <row r="153" spans="2:8" ht="13.5" customHeight="1">
      <c r="B153" s="244"/>
      <c r="C153" s="209" t="s">
        <v>451</v>
      </c>
      <c r="D153" s="227"/>
      <c r="E153" s="254" t="s">
        <v>452</v>
      </c>
      <c r="F153" s="360"/>
      <c r="G153" s="360"/>
      <c r="H153" s="255"/>
    </row>
    <row r="154" spans="2:8" ht="13.5" customHeight="1">
      <c r="B154" s="244"/>
      <c r="C154" s="205" t="s">
        <v>439</v>
      </c>
      <c r="D154" s="205"/>
      <c r="E154" s="226" t="s">
        <v>253</v>
      </c>
      <c r="F154" s="231"/>
      <c r="G154" s="315"/>
      <c r="H154" s="256"/>
    </row>
    <row r="155" spans="2:8" ht="13.5" customHeight="1">
      <c r="B155" s="244"/>
      <c r="C155" s="205" t="s">
        <v>831</v>
      </c>
      <c r="D155" s="205"/>
      <c r="E155" s="226" t="s">
        <v>253</v>
      </c>
      <c r="F155" s="231"/>
      <c r="G155" s="315"/>
      <c r="H155" s="256"/>
    </row>
    <row r="156" spans="2:8" ht="13.5" customHeight="1">
      <c r="B156" s="244"/>
      <c r="C156" s="205" t="s">
        <v>204</v>
      </c>
      <c r="D156" s="205"/>
      <c r="E156" s="226" t="s">
        <v>257</v>
      </c>
      <c r="F156" s="231"/>
      <c r="G156" s="315"/>
      <c r="H156" s="256"/>
    </row>
    <row r="157" spans="2:8" ht="13.5" customHeight="1">
      <c r="B157" s="244"/>
      <c r="C157" s="205" t="s">
        <v>369</v>
      </c>
      <c r="D157" s="205"/>
      <c r="E157" s="226" t="s">
        <v>253</v>
      </c>
      <c r="F157" s="231"/>
      <c r="G157" s="315"/>
      <c r="H157" s="256"/>
    </row>
    <row r="158" spans="2:8" ht="13.5" customHeight="1">
      <c r="B158" s="244"/>
      <c r="C158" s="205" t="s">
        <v>370</v>
      </c>
      <c r="D158" s="205"/>
      <c r="E158" s="226" t="s">
        <v>253</v>
      </c>
      <c r="F158" s="231"/>
      <c r="G158" s="315"/>
      <c r="H158" s="256"/>
    </row>
    <row r="159" spans="2:8" ht="13.5" customHeight="1">
      <c r="B159" s="244"/>
      <c r="C159" s="205" t="s">
        <v>425</v>
      </c>
      <c r="D159" s="205"/>
      <c r="E159" s="226" t="s">
        <v>251</v>
      </c>
      <c r="F159" s="231"/>
      <c r="G159" s="315"/>
      <c r="H159" s="256"/>
    </row>
    <row r="160" spans="2:8" ht="13.5" customHeight="1">
      <c r="B160" s="244"/>
      <c r="C160" s="205" t="s">
        <v>598</v>
      </c>
      <c r="D160" s="205"/>
      <c r="E160" s="226" t="s">
        <v>251</v>
      </c>
      <c r="F160" s="231"/>
      <c r="G160" s="315"/>
      <c r="H160" s="256"/>
    </row>
    <row r="161" spans="2:9" ht="13.5" customHeight="1">
      <c r="B161" s="257"/>
      <c r="C161" s="205" t="s">
        <v>599</v>
      </c>
      <c r="D161" s="205"/>
      <c r="E161" s="226" t="s">
        <v>365</v>
      </c>
      <c r="F161" s="315"/>
      <c r="G161" s="205"/>
      <c r="H161" s="256"/>
      <c r="I161" s="145" t="s">
        <v>85</v>
      </c>
    </row>
    <row r="162" spans="2:9" ht="13.5" customHeight="1">
      <c r="B162" s="257"/>
      <c r="C162" s="205"/>
      <c r="D162" s="205"/>
      <c r="E162" s="226"/>
      <c r="F162" s="247"/>
      <c r="G162" s="226"/>
      <c r="H162" s="256"/>
    </row>
    <row r="163" spans="2:9" ht="13.5" customHeight="1">
      <c r="B163" s="257"/>
      <c r="C163" s="205"/>
      <c r="D163" s="205"/>
      <c r="E163" s="226"/>
      <c r="F163" s="247"/>
      <c r="G163" s="226"/>
      <c r="H163" s="256"/>
    </row>
    <row r="164" spans="2:9" ht="13.5" customHeight="1">
      <c r="B164" s="257"/>
      <c r="C164" s="205"/>
      <c r="D164" s="205"/>
      <c r="E164" s="226"/>
      <c r="F164" s="247"/>
      <c r="G164" s="226"/>
      <c r="H164" s="256"/>
    </row>
    <row r="165" spans="2:9" ht="13.5" customHeight="1">
      <c r="B165" s="257"/>
      <c r="C165" s="247"/>
      <c r="D165" s="205"/>
      <c r="E165" s="226"/>
      <c r="F165" s="247"/>
      <c r="G165" s="226"/>
      <c r="H165" s="256"/>
    </row>
    <row r="166" spans="2:9" ht="13.5" customHeight="1">
      <c r="B166" s="257"/>
      <c r="C166" s="247"/>
      <c r="D166" s="205"/>
      <c r="E166" s="226"/>
      <c r="F166" s="247"/>
      <c r="G166" s="226"/>
      <c r="H166" s="256"/>
    </row>
    <row r="167" spans="2:9" ht="13.5" customHeight="1">
      <c r="B167" s="257"/>
      <c r="C167" s="247"/>
      <c r="D167" s="205"/>
      <c r="E167" s="226"/>
      <c r="F167" s="247"/>
      <c r="G167" s="226"/>
      <c r="H167" s="256"/>
    </row>
    <row r="168" spans="2:9" ht="13.5" customHeight="1">
      <c r="B168" s="257"/>
      <c r="C168" s="247"/>
      <c r="D168" s="205"/>
      <c r="E168" s="226"/>
      <c r="F168" s="247"/>
      <c r="G168" s="226"/>
      <c r="H168" s="256"/>
    </row>
    <row r="169" spans="2:9" ht="13.5" customHeight="1">
      <c r="B169" s="257"/>
      <c r="C169" s="247"/>
      <c r="D169" s="205"/>
      <c r="E169" s="226"/>
      <c r="F169" s="247"/>
      <c r="G169" s="226"/>
      <c r="H169" s="256"/>
    </row>
    <row r="170" spans="2:9" ht="13.5" customHeight="1">
      <c r="B170" s="257"/>
      <c r="C170" s="247"/>
      <c r="D170" s="205"/>
      <c r="E170" s="226"/>
      <c r="F170" s="247"/>
      <c r="G170" s="226"/>
      <c r="H170" s="256"/>
    </row>
    <row r="171" spans="2:9" ht="13.5" customHeight="1">
      <c r="B171" s="257"/>
      <c r="C171" s="247"/>
      <c r="D171" s="205"/>
      <c r="E171" s="226"/>
      <c r="F171" s="247"/>
      <c r="G171" s="226"/>
      <c r="H171" s="256"/>
    </row>
    <row r="172" spans="2:9" ht="13.5" customHeight="1">
      <c r="B172" s="257"/>
      <c r="C172" s="247"/>
      <c r="D172" s="205"/>
      <c r="E172" s="226"/>
      <c r="F172" s="247"/>
      <c r="G172" s="226"/>
      <c r="H172" s="256"/>
    </row>
    <row r="173" spans="2:9" ht="13.5" customHeight="1">
      <c r="B173" s="257"/>
      <c r="C173" s="247"/>
      <c r="D173" s="205"/>
      <c r="E173" s="226"/>
      <c r="F173" s="247"/>
      <c r="G173" s="226"/>
      <c r="H173" s="256"/>
    </row>
    <row r="174" spans="2:9" ht="13.5" customHeight="1" thickBot="1">
      <c r="B174" s="259"/>
      <c r="C174" s="260"/>
      <c r="D174" s="228"/>
      <c r="E174" s="253"/>
      <c r="F174" s="260"/>
      <c r="G174" s="253"/>
      <c r="H174" s="261"/>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X169"/>
  <sheetViews>
    <sheetView view="pageBreakPreview" zoomScaleNormal="70" zoomScaleSheetLayoutView="100" workbookViewId="0"/>
  </sheetViews>
  <sheetFormatPr defaultColWidth="9" defaultRowHeight="13.5" customHeight="1"/>
  <cols>
    <col min="1" max="1" width="9" style="37"/>
    <col min="2" max="2" width="25.6328125" style="248" customWidth="1"/>
    <col min="3" max="3" width="34.6328125" style="248" customWidth="1"/>
    <col min="4" max="4" width="5.6328125" style="248" customWidth="1"/>
    <col min="5" max="5" width="5.6328125" style="249" customWidth="1"/>
    <col min="6" max="7" width="3.6328125" style="248" customWidth="1"/>
    <col min="8" max="8" width="34.6328125" style="248" customWidth="1"/>
    <col min="9" max="18" width="3.6328125" style="248" customWidth="1"/>
    <col min="19" max="19" width="6.6328125" style="248" customWidth="1"/>
    <col min="20" max="20" width="9" style="37"/>
    <col min="21" max="24" width="9" style="145"/>
    <col min="25" max="16384" width="9" style="37"/>
  </cols>
  <sheetData>
    <row r="2" spans="2:21" ht="13.5" customHeight="1">
      <c r="B2" s="248" t="s">
        <v>100</v>
      </c>
      <c r="C2" s="248" t="s">
        <v>390</v>
      </c>
      <c r="F2" s="249"/>
      <c r="G2" s="249"/>
    </row>
    <row r="3" spans="2:21" ht="13.5" customHeight="1">
      <c r="F3" s="250" t="s">
        <v>340</v>
      </c>
      <c r="G3" s="251"/>
    </row>
    <row r="4" spans="2:21" ht="13.5" customHeight="1" thickBot="1">
      <c r="B4" s="248" t="str">
        <f>点検対象設備一覧表!$C$6</f>
        <v>○○棟</v>
      </c>
      <c r="F4" s="250" t="s">
        <v>341</v>
      </c>
      <c r="G4" s="251"/>
      <c r="U4" s="145" t="s">
        <v>203</v>
      </c>
    </row>
    <row r="5" spans="2:21" ht="13.5" customHeight="1">
      <c r="B5" s="600" t="s">
        <v>342</v>
      </c>
      <c r="C5" s="565"/>
      <c r="D5" s="565"/>
      <c r="E5" s="565"/>
      <c r="F5" s="565" t="s">
        <v>441</v>
      </c>
      <c r="G5" s="565"/>
      <c r="H5" s="615" t="s">
        <v>399</v>
      </c>
      <c r="I5" s="600" t="s">
        <v>495</v>
      </c>
      <c r="J5" s="565"/>
      <c r="K5" s="565"/>
      <c r="L5" s="565"/>
      <c r="M5" s="565"/>
      <c r="N5" s="565"/>
      <c r="O5" s="565"/>
      <c r="P5" s="565"/>
      <c r="Q5" s="565"/>
      <c r="R5" s="565"/>
      <c r="S5" s="601"/>
    </row>
    <row r="6" spans="2:21" ht="13.5" customHeight="1" thickBot="1">
      <c r="B6" s="252" t="s">
        <v>362</v>
      </c>
      <c r="C6" s="253" t="s">
        <v>344</v>
      </c>
      <c r="D6" s="253" t="s">
        <v>205</v>
      </c>
      <c r="E6" s="253" t="s">
        <v>398</v>
      </c>
      <c r="F6" s="253" t="s">
        <v>266</v>
      </c>
      <c r="G6" s="253" t="s">
        <v>267</v>
      </c>
      <c r="H6" s="616"/>
      <c r="I6" s="252" t="s">
        <v>803</v>
      </c>
      <c r="J6" s="253" t="s">
        <v>804</v>
      </c>
      <c r="K6" s="253" t="s">
        <v>805</v>
      </c>
      <c r="L6" s="253" t="s">
        <v>806</v>
      </c>
      <c r="M6" s="253" t="s">
        <v>807</v>
      </c>
      <c r="N6" s="253" t="s">
        <v>808</v>
      </c>
      <c r="O6" s="253" t="s">
        <v>809</v>
      </c>
      <c r="P6" s="253" t="s">
        <v>810</v>
      </c>
      <c r="Q6" s="253" t="s">
        <v>811</v>
      </c>
      <c r="R6" s="253" t="s">
        <v>812</v>
      </c>
      <c r="S6" s="398" t="s">
        <v>633</v>
      </c>
    </row>
    <row r="7" spans="2:21" ht="13.5" customHeight="1">
      <c r="B7" s="242" t="s">
        <v>390</v>
      </c>
      <c r="C7" s="227" t="s">
        <v>247</v>
      </c>
      <c r="D7" s="227"/>
      <c r="E7" s="254" t="s">
        <v>251</v>
      </c>
      <c r="F7" s="313"/>
      <c r="G7" s="227"/>
      <c r="H7" s="403"/>
      <c r="I7" s="404"/>
      <c r="J7" s="227"/>
      <c r="K7" s="227"/>
      <c r="L7" s="227"/>
      <c r="M7" s="227"/>
      <c r="N7" s="227"/>
      <c r="O7" s="227"/>
      <c r="P7" s="227"/>
      <c r="Q7" s="227"/>
      <c r="R7" s="227"/>
      <c r="S7" s="255"/>
      <c r="T7" s="236" t="s">
        <v>632</v>
      </c>
    </row>
    <row r="8" spans="2:21" ht="13.5" customHeight="1">
      <c r="B8" s="244"/>
      <c r="C8" s="205" t="s">
        <v>695</v>
      </c>
      <c r="D8" s="205"/>
      <c r="E8" s="226" t="s">
        <v>251</v>
      </c>
      <c r="F8" s="205"/>
      <c r="G8" s="205"/>
      <c r="H8" s="270"/>
      <c r="I8" s="405"/>
      <c r="J8" s="205"/>
      <c r="K8" s="205"/>
      <c r="L8" s="205"/>
      <c r="M8" s="205"/>
      <c r="N8" s="205"/>
      <c r="O8" s="205"/>
      <c r="P8" s="205"/>
      <c r="Q8" s="205"/>
      <c r="R8" s="205"/>
      <c r="S8" s="256"/>
      <c r="T8" s="236" t="s">
        <v>632</v>
      </c>
    </row>
    <row r="9" spans="2:21" ht="13.5" customHeight="1">
      <c r="B9" s="244"/>
      <c r="C9" s="205" t="s">
        <v>694</v>
      </c>
      <c r="D9" s="205"/>
      <c r="E9" s="226" t="s">
        <v>251</v>
      </c>
      <c r="F9" s="231"/>
      <c r="G9" s="205"/>
      <c r="H9" s="270"/>
      <c r="I9" s="405"/>
      <c r="J9" s="205"/>
      <c r="K9" s="205"/>
      <c r="L9" s="205"/>
      <c r="M9" s="205"/>
      <c r="N9" s="205"/>
      <c r="O9" s="205"/>
      <c r="P9" s="205"/>
      <c r="Q9" s="205"/>
      <c r="R9" s="205"/>
      <c r="S9" s="256"/>
      <c r="T9" s="236" t="s">
        <v>632</v>
      </c>
    </row>
    <row r="10" spans="2:21" ht="13.5" customHeight="1">
      <c r="B10" s="244"/>
      <c r="C10" s="205" t="s">
        <v>302</v>
      </c>
      <c r="D10" s="205"/>
      <c r="E10" s="226" t="s">
        <v>251</v>
      </c>
      <c r="F10" s="231"/>
      <c r="G10" s="205"/>
      <c r="H10" s="270"/>
      <c r="I10" s="405"/>
      <c r="J10" s="205"/>
      <c r="K10" s="205"/>
      <c r="L10" s="205"/>
      <c r="M10" s="205"/>
      <c r="N10" s="205"/>
      <c r="O10" s="205"/>
      <c r="P10" s="205"/>
      <c r="Q10" s="205"/>
      <c r="R10" s="205"/>
      <c r="S10" s="256"/>
      <c r="T10" s="236" t="s">
        <v>632</v>
      </c>
    </row>
    <row r="11" spans="2:21" ht="13.5" customHeight="1">
      <c r="B11" s="244"/>
      <c r="C11" s="205" t="s">
        <v>303</v>
      </c>
      <c r="D11" s="205"/>
      <c r="E11" s="226" t="s">
        <v>253</v>
      </c>
      <c r="F11" s="231"/>
      <c r="G11" s="205"/>
      <c r="H11" s="270"/>
      <c r="I11" s="405"/>
      <c r="J11" s="205"/>
      <c r="K11" s="205"/>
      <c r="L11" s="205"/>
      <c r="M11" s="205"/>
      <c r="N11" s="205"/>
      <c r="O11" s="205"/>
      <c r="P11" s="205"/>
      <c r="Q11" s="205"/>
      <c r="R11" s="205"/>
      <c r="S11" s="256"/>
      <c r="T11" s="236" t="s">
        <v>632</v>
      </c>
    </row>
    <row r="12" spans="2:21" ht="13.5" customHeight="1">
      <c r="B12" s="257"/>
      <c r="C12" s="205"/>
      <c r="D12" s="205"/>
      <c r="E12" s="226"/>
      <c r="F12" s="205"/>
      <c r="G12" s="205"/>
      <c r="H12" s="270"/>
      <c r="I12" s="405"/>
      <c r="J12" s="205"/>
      <c r="K12" s="205"/>
      <c r="L12" s="205"/>
      <c r="M12" s="205"/>
      <c r="N12" s="205"/>
      <c r="O12" s="205"/>
      <c r="P12" s="205"/>
      <c r="Q12" s="205"/>
      <c r="R12" s="205"/>
      <c r="S12" s="256"/>
    </row>
    <row r="13" spans="2:21" ht="13.5" customHeight="1">
      <c r="B13" s="257"/>
      <c r="C13" s="205"/>
      <c r="D13" s="205"/>
      <c r="E13" s="226"/>
      <c r="F13" s="231"/>
      <c r="G13" s="205"/>
      <c r="H13" s="270"/>
      <c r="I13" s="405"/>
      <c r="J13" s="205"/>
      <c r="K13" s="205"/>
      <c r="L13" s="205"/>
      <c r="M13" s="205"/>
      <c r="N13" s="205"/>
      <c r="O13" s="205"/>
      <c r="P13" s="205"/>
      <c r="Q13" s="205"/>
      <c r="R13" s="205"/>
      <c r="S13" s="256"/>
    </row>
    <row r="14" spans="2:21" ht="13.5" customHeight="1">
      <c r="B14" s="257"/>
      <c r="C14" s="406"/>
      <c r="D14" s="205"/>
      <c r="E14" s="226"/>
      <c r="F14" s="231"/>
      <c r="G14" s="205"/>
      <c r="H14" s="270"/>
      <c r="I14" s="405"/>
      <c r="J14" s="205"/>
      <c r="K14" s="205"/>
      <c r="L14" s="205"/>
      <c r="M14" s="205"/>
      <c r="N14" s="205"/>
      <c r="O14" s="205"/>
      <c r="P14" s="205"/>
      <c r="Q14" s="205"/>
      <c r="R14" s="205"/>
      <c r="S14" s="256"/>
    </row>
    <row r="15" spans="2:21" ht="13.5" customHeight="1">
      <c r="B15" s="257"/>
      <c r="C15" s="205"/>
      <c r="D15" s="205"/>
      <c r="E15" s="226"/>
      <c r="F15" s="205"/>
      <c r="G15" s="205"/>
      <c r="H15" s="270"/>
      <c r="I15" s="405"/>
      <c r="J15" s="205"/>
      <c r="K15" s="205"/>
      <c r="L15" s="205"/>
      <c r="M15" s="205"/>
      <c r="N15" s="205"/>
      <c r="O15" s="205"/>
      <c r="P15" s="205"/>
      <c r="Q15" s="205"/>
      <c r="R15" s="205"/>
      <c r="S15" s="256"/>
    </row>
    <row r="16" spans="2:21" ht="13.5" customHeight="1">
      <c r="B16" s="257"/>
      <c r="C16" s="205"/>
      <c r="D16" s="205"/>
      <c r="E16" s="226"/>
      <c r="F16" s="231"/>
      <c r="G16" s="205"/>
      <c r="H16" s="270"/>
      <c r="I16" s="405"/>
      <c r="J16" s="205"/>
      <c r="K16" s="205"/>
      <c r="L16" s="205"/>
      <c r="M16" s="205"/>
      <c r="N16" s="205"/>
      <c r="O16" s="205"/>
      <c r="P16" s="205"/>
      <c r="Q16" s="205"/>
      <c r="R16" s="205"/>
      <c r="S16" s="256"/>
    </row>
    <row r="17" spans="2:19" ht="13.5" customHeight="1">
      <c r="B17" s="257"/>
      <c r="C17" s="205"/>
      <c r="D17" s="205"/>
      <c r="E17" s="226"/>
      <c r="F17" s="231"/>
      <c r="G17" s="205"/>
      <c r="H17" s="270"/>
      <c r="I17" s="405"/>
      <c r="J17" s="205"/>
      <c r="K17" s="205"/>
      <c r="L17" s="205"/>
      <c r="M17" s="205"/>
      <c r="N17" s="205"/>
      <c r="O17" s="205"/>
      <c r="P17" s="205"/>
      <c r="Q17" s="205"/>
      <c r="R17" s="205"/>
      <c r="S17" s="256"/>
    </row>
    <row r="18" spans="2:19" ht="13.5" customHeight="1">
      <c r="B18" s="257"/>
      <c r="C18" s="205"/>
      <c r="D18" s="205"/>
      <c r="E18" s="226"/>
      <c r="F18" s="231"/>
      <c r="G18" s="205"/>
      <c r="H18" s="270"/>
      <c r="I18" s="405"/>
      <c r="J18" s="205"/>
      <c r="K18" s="205"/>
      <c r="L18" s="205"/>
      <c r="M18" s="205"/>
      <c r="N18" s="205"/>
      <c r="O18" s="205"/>
      <c r="P18" s="205"/>
      <c r="Q18" s="205"/>
      <c r="R18" s="205"/>
      <c r="S18" s="256"/>
    </row>
    <row r="19" spans="2:19" ht="13.5" customHeight="1">
      <c r="B19" s="257"/>
      <c r="C19" s="205"/>
      <c r="D19" s="205"/>
      <c r="E19" s="226"/>
      <c r="F19" s="231"/>
      <c r="G19" s="205"/>
      <c r="H19" s="270"/>
      <c r="I19" s="405"/>
      <c r="J19" s="205"/>
      <c r="K19" s="205"/>
      <c r="L19" s="205"/>
      <c r="M19" s="205"/>
      <c r="N19" s="205"/>
      <c r="O19" s="205"/>
      <c r="P19" s="205"/>
      <c r="Q19" s="205"/>
      <c r="R19" s="205"/>
      <c r="S19" s="256"/>
    </row>
    <row r="20" spans="2:19" ht="13.5" customHeight="1">
      <c r="B20" s="257"/>
      <c r="C20" s="205"/>
      <c r="D20" s="205"/>
      <c r="E20" s="226"/>
      <c r="F20" s="231"/>
      <c r="G20" s="205"/>
      <c r="H20" s="270"/>
      <c r="I20" s="405"/>
      <c r="J20" s="205"/>
      <c r="K20" s="205"/>
      <c r="L20" s="205"/>
      <c r="M20" s="205"/>
      <c r="N20" s="205"/>
      <c r="O20" s="205"/>
      <c r="P20" s="205"/>
      <c r="Q20" s="205"/>
      <c r="R20" s="205"/>
      <c r="S20" s="256"/>
    </row>
    <row r="21" spans="2:19" ht="13.5" customHeight="1">
      <c r="B21" s="257"/>
      <c r="C21" s="205"/>
      <c r="D21" s="205"/>
      <c r="E21" s="226"/>
      <c r="F21" s="231"/>
      <c r="G21" s="205"/>
      <c r="H21" s="270"/>
      <c r="I21" s="405"/>
      <c r="J21" s="205"/>
      <c r="K21" s="205"/>
      <c r="L21" s="205"/>
      <c r="M21" s="205"/>
      <c r="N21" s="205"/>
      <c r="O21" s="205"/>
      <c r="P21" s="205"/>
      <c r="Q21" s="205"/>
      <c r="R21" s="205"/>
      <c r="S21" s="256"/>
    </row>
    <row r="22" spans="2:19" ht="13.5" customHeight="1">
      <c r="B22" s="257"/>
      <c r="C22" s="205"/>
      <c r="D22" s="205"/>
      <c r="E22" s="226"/>
      <c r="F22" s="231"/>
      <c r="G22" s="205"/>
      <c r="H22" s="270"/>
      <c r="I22" s="405"/>
      <c r="J22" s="205"/>
      <c r="K22" s="205"/>
      <c r="L22" s="205"/>
      <c r="M22" s="205"/>
      <c r="N22" s="205"/>
      <c r="O22" s="205"/>
      <c r="P22" s="205"/>
      <c r="Q22" s="205"/>
      <c r="R22" s="205"/>
      <c r="S22" s="256"/>
    </row>
    <row r="23" spans="2:19" ht="13.5" customHeight="1">
      <c r="B23" s="257"/>
      <c r="C23" s="205"/>
      <c r="D23" s="205"/>
      <c r="E23" s="226"/>
      <c r="F23" s="231"/>
      <c r="G23" s="205"/>
      <c r="H23" s="270"/>
      <c r="I23" s="405"/>
      <c r="J23" s="205"/>
      <c r="K23" s="205"/>
      <c r="L23" s="205"/>
      <c r="M23" s="205"/>
      <c r="N23" s="205"/>
      <c r="O23" s="205"/>
      <c r="P23" s="205"/>
      <c r="Q23" s="205"/>
      <c r="R23" s="205"/>
      <c r="S23" s="256"/>
    </row>
    <row r="24" spans="2:19" ht="13.5" customHeight="1">
      <c r="B24" s="257"/>
      <c r="C24" s="205"/>
      <c r="D24" s="205"/>
      <c r="E24" s="226"/>
      <c r="F24" s="231"/>
      <c r="G24" s="205"/>
      <c r="H24" s="270"/>
      <c r="I24" s="405"/>
      <c r="J24" s="205"/>
      <c r="K24" s="205"/>
      <c r="L24" s="205"/>
      <c r="M24" s="205"/>
      <c r="N24" s="205"/>
      <c r="O24" s="205"/>
      <c r="P24" s="205"/>
      <c r="Q24" s="205"/>
      <c r="R24" s="205"/>
      <c r="S24" s="256"/>
    </row>
    <row r="25" spans="2:19" ht="13.5" customHeight="1">
      <c r="B25" s="257"/>
      <c r="C25" s="247"/>
      <c r="D25" s="205"/>
      <c r="E25" s="226"/>
      <c r="F25" s="231"/>
      <c r="G25" s="205"/>
      <c r="H25" s="270"/>
      <c r="I25" s="405"/>
      <c r="J25" s="205"/>
      <c r="K25" s="205"/>
      <c r="L25" s="205"/>
      <c r="M25" s="205"/>
      <c r="N25" s="205"/>
      <c r="O25" s="205"/>
      <c r="P25" s="205"/>
      <c r="Q25" s="205"/>
      <c r="R25" s="205"/>
      <c r="S25" s="256"/>
    </row>
    <row r="26" spans="2:19" ht="13.5" customHeight="1">
      <c r="B26" s="257"/>
      <c r="C26" s="247"/>
      <c r="D26" s="205"/>
      <c r="E26" s="226"/>
      <c r="F26" s="231"/>
      <c r="G26" s="205"/>
      <c r="H26" s="270"/>
      <c r="I26" s="405"/>
      <c r="J26" s="205"/>
      <c r="K26" s="205"/>
      <c r="L26" s="205"/>
      <c r="M26" s="205"/>
      <c r="N26" s="205"/>
      <c r="O26" s="205"/>
      <c r="P26" s="205"/>
      <c r="Q26" s="205"/>
      <c r="R26" s="205"/>
      <c r="S26" s="256"/>
    </row>
    <row r="27" spans="2:19" ht="13.5" customHeight="1">
      <c r="B27" s="257"/>
      <c r="C27" s="247"/>
      <c r="D27" s="205"/>
      <c r="E27" s="226"/>
      <c r="F27" s="231"/>
      <c r="G27" s="205"/>
      <c r="H27" s="270"/>
      <c r="I27" s="405"/>
      <c r="J27" s="205"/>
      <c r="K27" s="205"/>
      <c r="L27" s="205"/>
      <c r="M27" s="205"/>
      <c r="N27" s="205"/>
      <c r="O27" s="205"/>
      <c r="P27" s="205"/>
      <c r="Q27" s="205"/>
      <c r="R27" s="205"/>
      <c r="S27" s="256"/>
    </row>
    <row r="28" spans="2:19" ht="13.5" customHeight="1">
      <c r="B28" s="257"/>
      <c r="C28" s="247"/>
      <c r="D28" s="205"/>
      <c r="E28" s="226"/>
      <c r="F28" s="231"/>
      <c r="G28" s="205"/>
      <c r="H28" s="270"/>
      <c r="I28" s="405"/>
      <c r="J28" s="205"/>
      <c r="K28" s="205"/>
      <c r="L28" s="205"/>
      <c r="M28" s="205"/>
      <c r="N28" s="205"/>
      <c r="O28" s="205"/>
      <c r="P28" s="205"/>
      <c r="Q28" s="205"/>
      <c r="R28" s="205"/>
      <c r="S28" s="256"/>
    </row>
    <row r="29" spans="2:19" ht="13.5" customHeight="1">
      <c r="B29" s="257"/>
      <c r="C29" s="247"/>
      <c r="D29" s="205"/>
      <c r="E29" s="226"/>
      <c r="F29" s="231"/>
      <c r="G29" s="205"/>
      <c r="H29" s="270"/>
      <c r="I29" s="405"/>
      <c r="J29" s="205"/>
      <c r="K29" s="205"/>
      <c r="L29" s="205"/>
      <c r="M29" s="205"/>
      <c r="N29" s="205"/>
      <c r="O29" s="205"/>
      <c r="P29" s="205"/>
      <c r="Q29" s="205"/>
      <c r="R29" s="205"/>
      <c r="S29" s="256"/>
    </row>
    <row r="30" spans="2:19" ht="13.5" customHeight="1">
      <c r="B30" s="257"/>
      <c r="C30" s="247"/>
      <c r="D30" s="205"/>
      <c r="E30" s="226"/>
      <c r="F30" s="231"/>
      <c r="G30" s="205"/>
      <c r="H30" s="270"/>
      <c r="I30" s="405"/>
      <c r="J30" s="205"/>
      <c r="K30" s="205"/>
      <c r="L30" s="205"/>
      <c r="M30" s="205"/>
      <c r="N30" s="205"/>
      <c r="O30" s="205"/>
      <c r="P30" s="205"/>
      <c r="Q30" s="205"/>
      <c r="R30" s="205"/>
      <c r="S30" s="256"/>
    </row>
    <row r="31" spans="2:19" ht="13.5" customHeight="1">
      <c r="B31" s="257"/>
      <c r="C31" s="247"/>
      <c r="D31" s="205"/>
      <c r="E31" s="226"/>
      <c r="F31" s="231"/>
      <c r="G31" s="205"/>
      <c r="H31" s="270"/>
      <c r="I31" s="405"/>
      <c r="J31" s="205"/>
      <c r="K31" s="205"/>
      <c r="L31" s="205"/>
      <c r="M31" s="205"/>
      <c r="N31" s="205"/>
      <c r="O31" s="205"/>
      <c r="P31" s="205"/>
      <c r="Q31" s="205"/>
      <c r="R31" s="205"/>
      <c r="S31" s="256"/>
    </row>
    <row r="32" spans="2:19" ht="13.5" customHeight="1">
      <c r="B32" s="257"/>
      <c r="C32" s="247"/>
      <c r="D32" s="205"/>
      <c r="E32" s="226"/>
      <c r="F32" s="231"/>
      <c r="G32" s="205"/>
      <c r="H32" s="270"/>
      <c r="I32" s="405"/>
      <c r="J32" s="205"/>
      <c r="K32" s="205"/>
      <c r="L32" s="205"/>
      <c r="M32" s="205"/>
      <c r="N32" s="205"/>
      <c r="O32" s="205"/>
      <c r="P32" s="205"/>
      <c r="Q32" s="205"/>
      <c r="R32" s="205"/>
      <c r="S32" s="256"/>
    </row>
    <row r="33" spans="2:20" ht="13.5" customHeight="1" thickBot="1">
      <c r="B33" s="259"/>
      <c r="C33" s="260"/>
      <c r="D33" s="228"/>
      <c r="E33" s="253"/>
      <c r="F33" s="304"/>
      <c r="G33" s="228"/>
      <c r="H33" s="407"/>
      <c r="I33" s="408"/>
      <c r="J33" s="228"/>
      <c r="K33" s="228"/>
      <c r="L33" s="228"/>
      <c r="M33" s="228"/>
      <c r="N33" s="228"/>
      <c r="O33" s="228"/>
      <c r="P33" s="228"/>
      <c r="Q33" s="228"/>
      <c r="R33" s="228"/>
      <c r="S33" s="261"/>
    </row>
    <row r="36" spans="2:20" ht="13.5" customHeight="1">
      <c r="B36" s="248" t="s">
        <v>100</v>
      </c>
      <c r="C36" s="248" t="s">
        <v>390</v>
      </c>
      <c r="F36" s="249"/>
      <c r="G36" s="249"/>
    </row>
    <row r="37" spans="2:20" ht="13.5" customHeight="1">
      <c r="F37" s="250" t="s">
        <v>340</v>
      </c>
      <c r="G37" s="251"/>
    </row>
    <row r="38" spans="2:20" ht="13.5" customHeight="1" thickBot="1">
      <c r="B38" s="248" t="str">
        <f>点検対象設備一覧表!$D$6</f>
        <v>△△棟</v>
      </c>
      <c r="F38" s="250" t="s">
        <v>341</v>
      </c>
      <c r="G38" s="251"/>
    </row>
    <row r="39" spans="2:20" ht="13.5" customHeight="1">
      <c r="B39" s="600" t="s">
        <v>342</v>
      </c>
      <c r="C39" s="565"/>
      <c r="D39" s="565"/>
      <c r="E39" s="565"/>
      <c r="F39" s="565" t="s">
        <v>441</v>
      </c>
      <c r="G39" s="565"/>
      <c r="H39" s="601" t="s">
        <v>399</v>
      </c>
      <c r="I39" s="600" t="s">
        <v>495</v>
      </c>
      <c r="J39" s="565"/>
      <c r="K39" s="565"/>
      <c r="L39" s="565"/>
      <c r="M39" s="565"/>
      <c r="N39" s="565"/>
      <c r="O39" s="565"/>
      <c r="P39" s="565"/>
      <c r="Q39" s="565"/>
      <c r="R39" s="565"/>
      <c r="S39" s="601"/>
    </row>
    <row r="40" spans="2:20" ht="13.5" customHeight="1" thickBot="1">
      <c r="B40" s="252" t="s">
        <v>362</v>
      </c>
      <c r="C40" s="253" t="s">
        <v>344</v>
      </c>
      <c r="D40" s="253" t="s">
        <v>205</v>
      </c>
      <c r="E40" s="253" t="s">
        <v>398</v>
      </c>
      <c r="F40" s="253" t="s">
        <v>266</v>
      </c>
      <c r="G40" s="253" t="s">
        <v>267</v>
      </c>
      <c r="H40" s="613"/>
      <c r="I40" s="252" t="s">
        <v>803</v>
      </c>
      <c r="J40" s="253" t="s">
        <v>804</v>
      </c>
      <c r="K40" s="253" t="s">
        <v>805</v>
      </c>
      <c r="L40" s="253" t="s">
        <v>806</v>
      </c>
      <c r="M40" s="253" t="s">
        <v>807</v>
      </c>
      <c r="N40" s="253" t="s">
        <v>808</v>
      </c>
      <c r="O40" s="253" t="s">
        <v>809</v>
      </c>
      <c r="P40" s="253" t="s">
        <v>810</v>
      </c>
      <c r="Q40" s="253" t="s">
        <v>811</v>
      </c>
      <c r="R40" s="253" t="s">
        <v>812</v>
      </c>
      <c r="S40" s="398" t="s">
        <v>633</v>
      </c>
    </row>
    <row r="41" spans="2:20" ht="13.5" customHeight="1">
      <c r="B41" s="242" t="s">
        <v>390</v>
      </c>
      <c r="C41" s="227" t="s">
        <v>247</v>
      </c>
      <c r="D41" s="227"/>
      <c r="E41" s="254" t="s">
        <v>251</v>
      </c>
      <c r="F41" s="429"/>
      <c r="G41" s="227"/>
      <c r="H41" s="403"/>
      <c r="I41" s="404"/>
      <c r="J41" s="227"/>
      <c r="K41" s="227"/>
      <c r="L41" s="227"/>
      <c r="M41" s="227"/>
      <c r="N41" s="227"/>
      <c r="O41" s="227"/>
      <c r="P41" s="227"/>
      <c r="Q41" s="227"/>
      <c r="R41" s="227"/>
      <c r="S41" s="255"/>
      <c r="T41" s="236" t="s">
        <v>632</v>
      </c>
    </row>
    <row r="42" spans="2:20" ht="13.5" customHeight="1">
      <c r="B42" s="244"/>
      <c r="C42" s="205" t="s">
        <v>695</v>
      </c>
      <c r="D42" s="205"/>
      <c r="E42" s="226" t="s">
        <v>251</v>
      </c>
      <c r="F42" s="205"/>
      <c r="G42" s="205"/>
      <c r="H42" s="270"/>
      <c r="I42" s="405"/>
      <c r="J42" s="205"/>
      <c r="K42" s="205"/>
      <c r="L42" s="205"/>
      <c r="M42" s="205"/>
      <c r="N42" s="205"/>
      <c r="O42" s="205"/>
      <c r="P42" s="205"/>
      <c r="Q42" s="205"/>
      <c r="R42" s="205"/>
      <c r="S42" s="256"/>
      <c r="T42" s="236" t="s">
        <v>632</v>
      </c>
    </row>
    <row r="43" spans="2:20" ht="13.5" customHeight="1">
      <c r="B43" s="244"/>
      <c r="C43" s="205" t="s">
        <v>694</v>
      </c>
      <c r="D43" s="205"/>
      <c r="E43" s="226" t="s">
        <v>251</v>
      </c>
      <c r="F43" s="231"/>
      <c r="G43" s="205"/>
      <c r="H43" s="270"/>
      <c r="I43" s="405"/>
      <c r="J43" s="205"/>
      <c r="K43" s="205"/>
      <c r="L43" s="205"/>
      <c r="M43" s="205"/>
      <c r="N43" s="205"/>
      <c r="O43" s="205"/>
      <c r="P43" s="205"/>
      <c r="Q43" s="205"/>
      <c r="R43" s="205"/>
      <c r="S43" s="256"/>
      <c r="T43" s="236" t="s">
        <v>632</v>
      </c>
    </row>
    <row r="44" spans="2:20" ht="13.5" customHeight="1">
      <c r="B44" s="244"/>
      <c r="C44" s="205" t="s">
        <v>302</v>
      </c>
      <c r="D44" s="205"/>
      <c r="E44" s="226" t="s">
        <v>251</v>
      </c>
      <c r="F44" s="231"/>
      <c r="G44" s="205"/>
      <c r="H44" s="270"/>
      <c r="I44" s="405"/>
      <c r="J44" s="205"/>
      <c r="K44" s="205"/>
      <c r="L44" s="205"/>
      <c r="M44" s="205"/>
      <c r="N44" s="205"/>
      <c r="O44" s="205"/>
      <c r="P44" s="205"/>
      <c r="Q44" s="205"/>
      <c r="R44" s="205"/>
      <c r="S44" s="256"/>
      <c r="T44" s="236" t="s">
        <v>632</v>
      </c>
    </row>
    <row r="45" spans="2:20" ht="13.5" customHeight="1">
      <c r="B45" s="244"/>
      <c r="C45" s="205" t="s">
        <v>303</v>
      </c>
      <c r="D45" s="205"/>
      <c r="E45" s="226" t="s">
        <v>253</v>
      </c>
      <c r="F45" s="231"/>
      <c r="G45" s="205"/>
      <c r="H45" s="270"/>
      <c r="I45" s="405"/>
      <c r="J45" s="205"/>
      <c r="K45" s="205"/>
      <c r="L45" s="205"/>
      <c r="M45" s="205"/>
      <c r="N45" s="205"/>
      <c r="O45" s="205"/>
      <c r="P45" s="205"/>
      <c r="Q45" s="205"/>
      <c r="R45" s="205"/>
      <c r="S45" s="256"/>
      <c r="T45" s="236" t="s">
        <v>632</v>
      </c>
    </row>
    <row r="46" spans="2:20" ht="13.5" customHeight="1">
      <c r="B46" s="257"/>
      <c r="C46" s="205"/>
      <c r="D46" s="205"/>
      <c r="E46" s="226"/>
      <c r="F46" s="205"/>
      <c r="G46" s="205"/>
      <c r="H46" s="256"/>
      <c r="I46" s="405"/>
      <c r="J46" s="205"/>
      <c r="K46" s="205"/>
      <c r="L46" s="205"/>
      <c r="M46" s="205"/>
      <c r="N46" s="205"/>
      <c r="O46" s="205"/>
      <c r="P46" s="205"/>
      <c r="Q46" s="205"/>
      <c r="R46" s="205"/>
      <c r="S46" s="256"/>
    </row>
    <row r="47" spans="2:20" ht="13.5" customHeight="1">
      <c r="B47" s="257"/>
      <c r="C47" s="205"/>
      <c r="D47" s="205"/>
      <c r="E47" s="226"/>
      <c r="F47" s="231"/>
      <c r="G47" s="205"/>
      <c r="H47" s="256"/>
      <c r="I47" s="405"/>
      <c r="J47" s="205"/>
      <c r="K47" s="205"/>
      <c r="L47" s="205"/>
      <c r="M47" s="205"/>
      <c r="N47" s="205"/>
      <c r="O47" s="205"/>
      <c r="P47" s="205"/>
      <c r="Q47" s="205"/>
      <c r="R47" s="205"/>
      <c r="S47" s="256"/>
    </row>
    <row r="48" spans="2:20" ht="13.5" customHeight="1">
      <c r="B48" s="257"/>
      <c r="C48" s="205"/>
      <c r="D48" s="205"/>
      <c r="E48" s="226"/>
      <c r="F48" s="231"/>
      <c r="G48" s="205"/>
      <c r="H48" s="256"/>
      <c r="I48" s="405"/>
      <c r="J48" s="205"/>
      <c r="K48" s="205"/>
      <c r="L48" s="205"/>
      <c r="M48" s="205"/>
      <c r="N48" s="205"/>
      <c r="O48" s="205"/>
      <c r="P48" s="205"/>
      <c r="Q48" s="205"/>
      <c r="R48" s="205"/>
      <c r="S48" s="256"/>
    </row>
    <row r="49" spans="2:19" ht="13.5" customHeight="1">
      <c r="B49" s="257"/>
      <c r="C49" s="205"/>
      <c r="D49" s="205"/>
      <c r="E49" s="226"/>
      <c r="F49" s="205"/>
      <c r="G49" s="205"/>
      <c r="H49" s="256"/>
      <c r="I49" s="405"/>
      <c r="J49" s="205"/>
      <c r="K49" s="205"/>
      <c r="L49" s="205"/>
      <c r="M49" s="205"/>
      <c r="N49" s="205"/>
      <c r="O49" s="205"/>
      <c r="P49" s="205"/>
      <c r="Q49" s="205"/>
      <c r="R49" s="205"/>
      <c r="S49" s="256"/>
    </row>
    <row r="50" spans="2:19" ht="13.5" customHeight="1">
      <c r="B50" s="257"/>
      <c r="C50" s="205"/>
      <c r="D50" s="205"/>
      <c r="E50" s="226"/>
      <c r="F50" s="231"/>
      <c r="G50" s="205"/>
      <c r="H50" s="256"/>
      <c r="I50" s="405"/>
      <c r="J50" s="205"/>
      <c r="K50" s="205"/>
      <c r="L50" s="205"/>
      <c r="M50" s="205"/>
      <c r="N50" s="205"/>
      <c r="O50" s="205"/>
      <c r="P50" s="205"/>
      <c r="Q50" s="205"/>
      <c r="R50" s="205"/>
      <c r="S50" s="256"/>
    </row>
    <row r="51" spans="2:19" ht="13.5" customHeight="1">
      <c r="B51" s="257"/>
      <c r="C51" s="205"/>
      <c r="D51" s="205"/>
      <c r="E51" s="226"/>
      <c r="F51" s="231"/>
      <c r="G51" s="205"/>
      <c r="H51" s="256"/>
      <c r="I51" s="405"/>
      <c r="J51" s="205"/>
      <c r="K51" s="205"/>
      <c r="L51" s="205"/>
      <c r="M51" s="205"/>
      <c r="N51" s="205"/>
      <c r="O51" s="205"/>
      <c r="P51" s="205"/>
      <c r="Q51" s="205"/>
      <c r="R51" s="205"/>
      <c r="S51" s="256"/>
    </row>
    <row r="52" spans="2:19" ht="13.5" customHeight="1">
      <c r="B52" s="257"/>
      <c r="C52" s="205"/>
      <c r="D52" s="205"/>
      <c r="E52" s="226"/>
      <c r="F52" s="231"/>
      <c r="G52" s="205"/>
      <c r="H52" s="256"/>
      <c r="I52" s="405"/>
      <c r="J52" s="205"/>
      <c r="K52" s="205"/>
      <c r="L52" s="205"/>
      <c r="M52" s="205"/>
      <c r="N52" s="205"/>
      <c r="O52" s="205"/>
      <c r="P52" s="205"/>
      <c r="Q52" s="205"/>
      <c r="R52" s="205"/>
      <c r="S52" s="256"/>
    </row>
    <row r="53" spans="2:19" ht="13.5" customHeight="1">
      <c r="B53" s="257"/>
      <c r="C53" s="205"/>
      <c r="D53" s="205"/>
      <c r="E53" s="226"/>
      <c r="F53" s="231"/>
      <c r="G53" s="205"/>
      <c r="H53" s="256"/>
      <c r="I53" s="405"/>
      <c r="J53" s="205"/>
      <c r="K53" s="205"/>
      <c r="L53" s="205"/>
      <c r="M53" s="205"/>
      <c r="N53" s="205"/>
      <c r="O53" s="205"/>
      <c r="P53" s="205"/>
      <c r="Q53" s="205"/>
      <c r="R53" s="205"/>
      <c r="S53" s="256"/>
    </row>
    <row r="54" spans="2:19" ht="13.5" customHeight="1">
      <c r="B54" s="257"/>
      <c r="C54" s="205"/>
      <c r="D54" s="205"/>
      <c r="E54" s="226"/>
      <c r="F54" s="231"/>
      <c r="G54" s="205"/>
      <c r="H54" s="256"/>
      <c r="I54" s="405"/>
      <c r="J54" s="205"/>
      <c r="K54" s="205"/>
      <c r="L54" s="205"/>
      <c r="M54" s="205"/>
      <c r="N54" s="205"/>
      <c r="O54" s="205"/>
      <c r="P54" s="205"/>
      <c r="Q54" s="205"/>
      <c r="R54" s="205"/>
      <c r="S54" s="256"/>
    </row>
    <row r="55" spans="2:19" ht="13.5" customHeight="1">
      <c r="B55" s="257"/>
      <c r="C55" s="205"/>
      <c r="D55" s="205"/>
      <c r="E55" s="226"/>
      <c r="F55" s="231"/>
      <c r="G55" s="205"/>
      <c r="H55" s="256"/>
      <c r="I55" s="405"/>
      <c r="J55" s="205"/>
      <c r="K55" s="205"/>
      <c r="L55" s="205"/>
      <c r="M55" s="205"/>
      <c r="N55" s="205"/>
      <c r="O55" s="205"/>
      <c r="P55" s="205"/>
      <c r="Q55" s="205"/>
      <c r="R55" s="205"/>
      <c r="S55" s="256"/>
    </row>
    <row r="56" spans="2:19" ht="13.5" customHeight="1">
      <c r="B56" s="257"/>
      <c r="C56" s="205"/>
      <c r="D56" s="205"/>
      <c r="E56" s="226"/>
      <c r="F56" s="231"/>
      <c r="G56" s="205"/>
      <c r="H56" s="256"/>
      <c r="I56" s="405"/>
      <c r="J56" s="205"/>
      <c r="K56" s="205"/>
      <c r="L56" s="205"/>
      <c r="M56" s="205"/>
      <c r="N56" s="205"/>
      <c r="O56" s="205"/>
      <c r="P56" s="205"/>
      <c r="Q56" s="205"/>
      <c r="R56" s="205"/>
      <c r="S56" s="256"/>
    </row>
    <row r="57" spans="2:19" ht="13.5" customHeight="1">
      <c r="B57" s="257"/>
      <c r="C57" s="205"/>
      <c r="D57" s="205"/>
      <c r="E57" s="226"/>
      <c r="F57" s="231"/>
      <c r="G57" s="205"/>
      <c r="H57" s="256"/>
      <c r="I57" s="405"/>
      <c r="J57" s="205"/>
      <c r="K57" s="205"/>
      <c r="L57" s="205"/>
      <c r="M57" s="205"/>
      <c r="N57" s="205"/>
      <c r="O57" s="205"/>
      <c r="P57" s="205"/>
      <c r="Q57" s="205"/>
      <c r="R57" s="205"/>
      <c r="S57" s="256"/>
    </row>
    <row r="58" spans="2:19" ht="13.5" customHeight="1">
      <c r="B58" s="257"/>
      <c r="C58" s="205"/>
      <c r="D58" s="205"/>
      <c r="E58" s="226"/>
      <c r="F58" s="231"/>
      <c r="G58" s="205"/>
      <c r="H58" s="256"/>
      <c r="I58" s="405"/>
      <c r="J58" s="205"/>
      <c r="K58" s="205"/>
      <c r="L58" s="205"/>
      <c r="M58" s="205"/>
      <c r="N58" s="205"/>
      <c r="O58" s="205"/>
      <c r="P58" s="205"/>
      <c r="Q58" s="205"/>
      <c r="R58" s="205"/>
      <c r="S58" s="256"/>
    </row>
    <row r="59" spans="2:19" ht="13.5" customHeight="1">
      <c r="B59" s="257"/>
      <c r="C59" s="247"/>
      <c r="D59" s="205"/>
      <c r="E59" s="226"/>
      <c r="F59" s="231"/>
      <c r="G59" s="205"/>
      <c r="H59" s="256"/>
      <c r="I59" s="405"/>
      <c r="J59" s="205"/>
      <c r="K59" s="205"/>
      <c r="L59" s="205"/>
      <c r="M59" s="205"/>
      <c r="N59" s="205"/>
      <c r="O59" s="205"/>
      <c r="P59" s="205"/>
      <c r="Q59" s="205"/>
      <c r="R59" s="205"/>
      <c r="S59" s="256"/>
    </row>
    <row r="60" spans="2:19" ht="13.5" customHeight="1">
      <c r="B60" s="257"/>
      <c r="C60" s="247"/>
      <c r="D60" s="205"/>
      <c r="E60" s="226"/>
      <c r="F60" s="231"/>
      <c r="G60" s="205"/>
      <c r="H60" s="256"/>
      <c r="I60" s="405"/>
      <c r="J60" s="205"/>
      <c r="K60" s="205"/>
      <c r="L60" s="205"/>
      <c r="M60" s="205"/>
      <c r="N60" s="205"/>
      <c r="O60" s="205"/>
      <c r="P60" s="205"/>
      <c r="Q60" s="205"/>
      <c r="R60" s="205"/>
      <c r="S60" s="256"/>
    </row>
    <row r="61" spans="2:19" ht="13.5" customHeight="1">
      <c r="B61" s="257"/>
      <c r="C61" s="247"/>
      <c r="D61" s="205"/>
      <c r="E61" s="226"/>
      <c r="F61" s="231"/>
      <c r="G61" s="205"/>
      <c r="H61" s="256"/>
      <c r="I61" s="405"/>
      <c r="J61" s="205"/>
      <c r="K61" s="205"/>
      <c r="L61" s="205"/>
      <c r="M61" s="205"/>
      <c r="N61" s="205"/>
      <c r="O61" s="205"/>
      <c r="P61" s="205"/>
      <c r="Q61" s="205"/>
      <c r="R61" s="205"/>
      <c r="S61" s="256"/>
    </row>
    <row r="62" spans="2:19" ht="13.5" customHeight="1">
      <c r="B62" s="257"/>
      <c r="C62" s="247"/>
      <c r="D62" s="205"/>
      <c r="E62" s="226"/>
      <c r="F62" s="231"/>
      <c r="G62" s="205"/>
      <c r="H62" s="256"/>
      <c r="I62" s="405"/>
      <c r="J62" s="205"/>
      <c r="K62" s="205"/>
      <c r="L62" s="205"/>
      <c r="M62" s="205"/>
      <c r="N62" s="205"/>
      <c r="O62" s="205"/>
      <c r="P62" s="205"/>
      <c r="Q62" s="205"/>
      <c r="R62" s="205"/>
      <c r="S62" s="256"/>
    </row>
    <row r="63" spans="2:19" ht="13.5" customHeight="1">
      <c r="B63" s="257"/>
      <c r="C63" s="247"/>
      <c r="D63" s="205"/>
      <c r="E63" s="226"/>
      <c r="F63" s="231"/>
      <c r="G63" s="205"/>
      <c r="H63" s="256"/>
      <c r="I63" s="405"/>
      <c r="J63" s="205"/>
      <c r="K63" s="205"/>
      <c r="L63" s="205"/>
      <c r="M63" s="205"/>
      <c r="N63" s="205"/>
      <c r="O63" s="205"/>
      <c r="P63" s="205"/>
      <c r="Q63" s="205"/>
      <c r="R63" s="205"/>
      <c r="S63" s="256"/>
    </row>
    <row r="64" spans="2:19" ht="13.5" customHeight="1">
      <c r="B64" s="257"/>
      <c r="C64" s="247"/>
      <c r="D64" s="205"/>
      <c r="E64" s="226"/>
      <c r="F64" s="231"/>
      <c r="G64" s="205"/>
      <c r="H64" s="256"/>
      <c r="I64" s="405"/>
      <c r="J64" s="205"/>
      <c r="K64" s="205"/>
      <c r="L64" s="205"/>
      <c r="M64" s="205"/>
      <c r="N64" s="205"/>
      <c r="O64" s="205"/>
      <c r="P64" s="205"/>
      <c r="Q64" s="205"/>
      <c r="R64" s="205"/>
      <c r="S64" s="256"/>
    </row>
    <row r="65" spans="2:20" ht="13.5" customHeight="1">
      <c r="B65" s="257"/>
      <c r="C65" s="247"/>
      <c r="D65" s="205"/>
      <c r="E65" s="226"/>
      <c r="F65" s="231"/>
      <c r="G65" s="205"/>
      <c r="H65" s="256"/>
      <c r="I65" s="405"/>
      <c r="J65" s="205"/>
      <c r="K65" s="205"/>
      <c r="L65" s="205"/>
      <c r="M65" s="205"/>
      <c r="N65" s="205"/>
      <c r="O65" s="205"/>
      <c r="P65" s="205"/>
      <c r="Q65" s="205"/>
      <c r="R65" s="205"/>
      <c r="S65" s="256"/>
    </row>
    <row r="66" spans="2:20" ht="13.5" customHeight="1">
      <c r="B66" s="257"/>
      <c r="C66" s="247"/>
      <c r="D66" s="205"/>
      <c r="E66" s="226"/>
      <c r="F66" s="231"/>
      <c r="G66" s="205"/>
      <c r="H66" s="256"/>
      <c r="I66" s="405"/>
      <c r="J66" s="205"/>
      <c r="K66" s="205"/>
      <c r="L66" s="205"/>
      <c r="M66" s="205"/>
      <c r="N66" s="205"/>
      <c r="O66" s="205"/>
      <c r="P66" s="205"/>
      <c r="Q66" s="205"/>
      <c r="R66" s="205"/>
      <c r="S66" s="256"/>
    </row>
    <row r="67" spans="2:20" ht="13.5" customHeight="1" thickBot="1">
      <c r="B67" s="259"/>
      <c r="C67" s="260"/>
      <c r="D67" s="228"/>
      <c r="E67" s="253"/>
      <c r="F67" s="304"/>
      <c r="G67" s="228"/>
      <c r="H67" s="261"/>
      <c r="I67" s="408"/>
      <c r="J67" s="228"/>
      <c r="K67" s="228"/>
      <c r="L67" s="228"/>
      <c r="M67" s="228"/>
      <c r="N67" s="228"/>
      <c r="O67" s="228"/>
      <c r="P67" s="228"/>
      <c r="Q67" s="228"/>
      <c r="R67" s="228"/>
      <c r="S67" s="261"/>
    </row>
    <row r="70" spans="2:20" ht="13.5" customHeight="1">
      <c r="B70" s="248" t="s">
        <v>100</v>
      </c>
      <c r="C70" s="248" t="s">
        <v>390</v>
      </c>
      <c r="F70" s="249"/>
      <c r="G70" s="249"/>
    </row>
    <row r="71" spans="2:20" ht="13.5" customHeight="1">
      <c r="F71" s="250" t="s">
        <v>340</v>
      </c>
      <c r="G71" s="251"/>
    </row>
    <row r="72" spans="2:20" ht="13.5" customHeight="1" thickBot="1">
      <c r="B72" s="248" t="str">
        <f>点検対象設備一覧表!$E$6</f>
        <v>□□棟</v>
      </c>
      <c r="F72" s="250" t="s">
        <v>341</v>
      </c>
      <c r="G72" s="251"/>
    </row>
    <row r="73" spans="2:20" ht="13.5" customHeight="1">
      <c r="B73" s="600" t="s">
        <v>342</v>
      </c>
      <c r="C73" s="565"/>
      <c r="D73" s="565"/>
      <c r="E73" s="565"/>
      <c r="F73" s="565" t="s">
        <v>441</v>
      </c>
      <c r="G73" s="565"/>
      <c r="H73" s="601" t="s">
        <v>399</v>
      </c>
      <c r="I73" s="600" t="s">
        <v>495</v>
      </c>
      <c r="J73" s="565"/>
      <c r="K73" s="565"/>
      <c r="L73" s="565"/>
      <c r="M73" s="565"/>
      <c r="N73" s="565"/>
      <c r="O73" s="565"/>
      <c r="P73" s="565"/>
      <c r="Q73" s="565"/>
      <c r="R73" s="565"/>
      <c r="S73" s="601"/>
    </row>
    <row r="74" spans="2:20" ht="13.5" customHeight="1" thickBot="1">
      <c r="B74" s="252" t="s">
        <v>362</v>
      </c>
      <c r="C74" s="253" t="s">
        <v>344</v>
      </c>
      <c r="D74" s="253" t="s">
        <v>205</v>
      </c>
      <c r="E74" s="253" t="s">
        <v>398</v>
      </c>
      <c r="F74" s="253" t="s">
        <v>266</v>
      </c>
      <c r="G74" s="253" t="s">
        <v>267</v>
      </c>
      <c r="H74" s="613"/>
      <c r="I74" s="252" t="s">
        <v>803</v>
      </c>
      <c r="J74" s="253" t="s">
        <v>804</v>
      </c>
      <c r="K74" s="253" t="s">
        <v>805</v>
      </c>
      <c r="L74" s="253" t="s">
        <v>806</v>
      </c>
      <c r="M74" s="253" t="s">
        <v>807</v>
      </c>
      <c r="N74" s="253" t="s">
        <v>808</v>
      </c>
      <c r="O74" s="253" t="s">
        <v>809</v>
      </c>
      <c r="P74" s="253" t="s">
        <v>810</v>
      </c>
      <c r="Q74" s="253" t="s">
        <v>811</v>
      </c>
      <c r="R74" s="253" t="s">
        <v>812</v>
      </c>
      <c r="S74" s="398" t="s">
        <v>633</v>
      </c>
    </row>
    <row r="75" spans="2:20" ht="13.5" customHeight="1">
      <c r="B75" s="242" t="s">
        <v>390</v>
      </c>
      <c r="C75" s="227" t="s">
        <v>247</v>
      </c>
      <c r="D75" s="227"/>
      <c r="E75" s="254" t="s">
        <v>251</v>
      </c>
      <c r="F75" s="429"/>
      <c r="G75" s="227"/>
      <c r="H75" s="403"/>
      <c r="I75" s="404"/>
      <c r="J75" s="227"/>
      <c r="K75" s="227"/>
      <c r="L75" s="227"/>
      <c r="M75" s="227"/>
      <c r="N75" s="227"/>
      <c r="O75" s="227"/>
      <c r="P75" s="227"/>
      <c r="Q75" s="227"/>
      <c r="R75" s="227"/>
      <c r="S75" s="255"/>
      <c r="T75" s="236" t="s">
        <v>632</v>
      </c>
    </row>
    <row r="76" spans="2:20" ht="13.5" customHeight="1">
      <c r="B76" s="244"/>
      <c r="C76" s="205" t="s">
        <v>695</v>
      </c>
      <c r="D76" s="205"/>
      <c r="E76" s="226" t="s">
        <v>251</v>
      </c>
      <c r="F76" s="205"/>
      <c r="G76" s="205"/>
      <c r="H76" s="270"/>
      <c r="I76" s="405"/>
      <c r="J76" s="205"/>
      <c r="K76" s="205"/>
      <c r="L76" s="205"/>
      <c r="M76" s="205"/>
      <c r="N76" s="205"/>
      <c r="O76" s="205"/>
      <c r="P76" s="205"/>
      <c r="Q76" s="205"/>
      <c r="R76" s="205"/>
      <c r="S76" s="256"/>
      <c r="T76" s="236" t="s">
        <v>632</v>
      </c>
    </row>
    <row r="77" spans="2:20" ht="13.5" customHeight="1">
      <c r="B77" s="244"/>
      <c r="C77" s="205" t="s">
        <v>694</v>
      </c>
      <c r="D77" s="205"/>
      <c r="E77" s="226" t="s">
        <v>251</v>
      </c>
      <c r="F77" s="231"/>
      <c r="G77" s="205"/>
      <c r="H77" s="270"/>
      <c r="I77" s="405"/>
      <c r="J77" s="205"/>
      <c r="K77" s="205"/>
      <c r="L77" s="205"/>
      <c r="M77" s="205"/>
      <c r="N77" s="205"/>
      <c r="O77" s="205"/>
      <c r="P77" s="205"/>
      <c r="Q77" s="205"/>
      <c r="R77" s="205"/>
      <c r="S77" s="256"/>
      <c r="T77" s="236" t="s">
        <v>632</v>
      </c>
    </row>
    <row r="78" spans="2:20" ht="13.5" customHeight="1">
      <c r="B78" s="244"/>
      <c r="C78" s="205" t="s">
        <v>302</v>
      </c>
      <c r="D78" s="205"/>
      <c r="E78" s="226" t="s">
        <v>251</v>
      </c>
      <c r="F78" s="231"/>
      <c r="G78" s="205"/>
      <c r="H78" s="270"/>
      <c r="I78" s="405"/>
      <c r="J78" s="205"/>
      <c r="K78" s="205"/>
      <c r="L78" s="205"/>
      <c r="M78" s="205"/>
      <c r="N78" s="205"/>
      <c r="O78" s="205"/>
      <c r="P78" s="205"/>
      <c r="Q78" s="205"/>
      <c r="R78" s="205"/>
      <c r="S78" s="256"/>
      <c r="T78" s="236" t="s">
        <v>632</v>
      </c>
    </row>
    <row r="79" spans="2:20" ht="13.5" customHeight="1">
      <c r="B79" s="244"/>
      <c r="C79" s="205" t="s">
        <v>303</v>
      </c>
      <c r="D79" s="205"/>
      <c r="E79" s="226" t="s">
        <v>253</v>
      </c>
      <c r="F79" s="231"/>
      <c r="G79" s="205"/>
      <c r="H79" s="270"/>
      <c r="I79" s="405"/>
      <c r="J79" s="205"/>
      <c r="K79" s="205"/>
      <c r="L79" s="205"/>
      <c r="M79" s="205"/>
      <c r="N79" s="205"/>
      <c r="O79" s="205"/>
      <c r="P79" s="205"/>
      <c r="Q79" s="205"/>
      <c r="R79" s="205"/>
      <c r="S79" s="256"/>
      <c r="T79" s="236" t="s">
        <v>632</v>
      </c>
    </row>
    <row r="80" spans="2:20" ht="13.5" customHeight="1">
      <c r="B80" s="257"/>
      <c r="C80" s="205"/>
      <c r="D80" s="205"/>
      <c r="E80" s="226"/>
      <c r="F80" s="205"/>
      <c r="G80" s="205"/>
      <c r="H80" s="256"/>
      <c r="I80" s="405"/>
      <c r="J80" s="205"/>
      <c r="K80" s="205"/>
      <c r="L80" s="205"/>
      <c r="M80" s="205"/>
      <c r="N80" s="205"/>
      <c r="O80" s="205"/>
      <c r="P80" s="205"/>
      <c r="Q80" s="205"/>
      <c r="R80" s="205"/>
      <c r="S80" s="256"/>
    </row>
    <row r="81" spans="2:19" ht="13.5" customHeight="1">
      <c r="B81" s="257"/>
      <c r="C81" s="205"/>
      <c r="D81" s="205"/>
      <c r="E81" s="226"/>
      <c r="F81" s="231"/>
      <c r="G81" s="205"/>
      <c r="H81" s="256"/>
      <c r="I81" s="405"/>
      <c r="J81" s="205"/>
      <c r="K81" s="205"/>
      <c r="L81" s="205"/>
      <c r="M81" s="205"/>
      <c r="N81" s="205"/>
      <c r="O81" s="205"/>
      <c r="P81" s="205"/>
      <c r="Q81" s="205"/>
      <c r="R81" s="205"/>
      <c r="S81" s="256"/>
    </row>
    <row r="82" spans="2:19" ht="13.5" customHeight="1">
      <c r="B82" s="257"/>
      <c r="C82" s="205"/>
      <c r="D82" s="205"/>
      <c r="E82" s="226"/>
      <c r="F82" s="231"/>
      <c r="G82" s="205"/>
      <c r="H82" s="256"/>
      <c r="I82" s="405"/>
      <c r="J82" s="205"/>
      <c r="K82" s="205"/>
      <c r="L82" s="205"/>
      <c r="M82" s="205"/>
      <c r="N82" s="205"/>
      <c r="O82" s="205"/>
      <c r="P82" s="205"/>
      <c r="Q82" s="205"/>
      <c r="R82" s="205"/>
      <c r="S82" s="256"/>
    </row>
    <row r="83" spans="2:19" ht="13.5" customHeight="1">
      <c r="B83" s="257"/>
      <c r="C83" s="205"/>
      <c r="D83" s="205"/>
      <c r="E83" s="226"/>
      <c r="F83" s="205"/>
      <c r="G83" s="205"/>
      <c r="H83" s="256"/>
      <c r="I83" s="405"/>
      <c r="J83" s="205"/>
      <c r="K83" s="205"/>
      <c r="L83" s="205"/>
      <c r="M83" s="205"/>
      <c r="N83" s="205"/>
      <c r="O83" s="205"/>
      <c r="P83" s="205"/>
      <c r="Q83" s="205"/>
      <c r="R83" s="205"/>
      <c r="S83" s="256"/>
    </row>
    <row r="84" spans="2:19" ht="13.5" customHeight="1">
      <c r="B84" s="257"/>
      <c r="C84" s="205"/>
      <c r="D84" s="205"/>
      <c r="E84" s="226"/>
      <c r="F84" s="231"/>
      <c r="G84" s="205"/>
      <c r="H84" s="256"/>
      <c r="I84" s="405"/>
      <c r="J84" s="205"/>
      <c r="K84" s="205"/>
      <c r="L84" s="205"/>
      <c r="M84" s="205"/>
      <c r="N84" s="205"/>
      <c r="O84" s="205"/>
      <c r="P84" s="205"/>
      <c r="Q84" s="205"/>
      <c r="R84" s="205"/>
      <c r="S84" s="256"/>
    </row>
    <row r="85" spans="2:19" ht="13.5" customHeight="1">
      <c r="B85" s="257"/>
      <c r="C85" s="205"/>
      <c r="D85" s="205"/>
      <c r="E85" s="226"/>
      <c r="F85" s="231"/>
      <c r="G85" s="205"/>
      <c r="H85" s="256"/>
      <c r="I85" s="405"/>
      <c r="J85" s="205"/>
      <c r="K85" s="205"/>
      <c r="L85" s="205"/>
      <c r="M85" s="205"/>
      <c r="N85" s="205"/>
      <c r="O85" s="205"/>
      <c r="P85" s="205"/>
      <c r="Q85" s="205"/>
      <c r="R85" s="205"/>
      <c r="S85" s="256"/>
    </row>
    <row r="86" spans="2:19" ht="13.5" customHeight="1">
      <c r="B86" s="257"/>
      <c r="C86" s="205"/>
      <c r="D86" s="205"/>
      <c r="E86" s="226"/>
      <c r="F86" s="231"/>
      <c r="G86" s="205"/>
      <c r="H86" s="256"/>
      <c r="I86" s="405"/>
      <c r="J86" s="205"/>
      <c r="K86" s="205"/>
      <c r="L86" s="205"/>
      <c r="M86" s="205"/>
      <c r="N86" s="205"/>
      <c r="O86" s="205"/>
      <c r="P86" s="205"/>
      <c r="Q86" s="205"/>
      <c r="R86" s="205"/>
      <c r="S86" s="256"/>
    </row>
    <row r="87" spans="2:19" ht="13.5" customHeight="1">
      <c r="B87" s="257"/>
      <c r="C87" s="205"/>
      <c r="D87" s="205"/>
      <c r="E87" s="226"/>
      <c r="F87" s="231"/>
      <c r="G87" s="205"/>
      <c r="H87" s="256"/>
      <c r="I87" s="405"/>
      <c r="J87" s="205"/>
      <c r="K87" s="205"/>
      <c r="L87" s="205"/>
      <c r="M87" s="205"/>
      <c r="N87" s="205"/>
      <c r="O87" s="205"/>
      <c r="P87" s="205"/>
      <c r="Q87" s="205"/>
      <c r="R87" s="205"/>
      <c r="S87" s="256"/>
    </row>
    <row r="88" spans="2:19" ht="13.5" customHeight="1">
      <c r="B88" s="257"/>
      <c r="C88" s="205"/>
      <c r="D88" s="205"/>
      <c r="E88" s="226"/>
      <c r="F88" s="231"/>
      <c r="G88" s="205"/>
      <c r="H88" s="256"/>
      <c r="I88" s="405"/>
      <c r="J88" s="205"/>
      <c r="K88" s="205"/>
      <c r="L88" s="205"/>
      <c r="M88" s="205"/>
      <c r="N88" s="205"/>
      <c r="O88" s="205"/>
      <c r="P88" s="205"/>
      <c r="Q88" s="205"/>
      <c r="R88" s="205"/>
      <c r="S88" s="256"/>
    </row>
    <row r="89" spans="2:19" ht="13.5" customHeight="1">
      <c r="B89" s="257"/>
      <c r="C89" s="205"/>
      <c r="D89" s="205"/>
      <c r="E89" s="226"/>
      <c r="F89" s="231"/>
      <c r="G89" s="205"/>
      <c r="H89" s="256"/>
      <c r="I89" s="405"/>
      <c r="J89" s="205"/>
      <c r="K89" s="205"/>
      <c r="L89" s="205"/>
      <c r="M89" s="205"/>
      <c r="N89" s="205"/>
      <c r="O89" s="205"/>
      <c r="P89" s="205"/>
      <c r="Q89" s="205"/>
      <c r="R89" s="205"/>
      <c r="S89" s="256"/>
    </row>
    <row r="90" spans="2:19" ht="13.5" customHeight="1">
      <c r="B90" s="257"/>
      <c r="C90" s="205"/>
      <c r="D90" s="205"/>
      <c r="E90" s="226"/>
      <c r="F90" s="231"/>
      <c r="G90" s="205"/>
      <c r="H90" s="256"/>
      <c r="I90" s="405"/>
      <c r="J90" s="205"/>
      <c r="K90" s="205"/>
      <c r="L90" s="205"/>
      <c r="M90" s="205"/>
      <c r="N90" s="205"/>
      <c r="O90" s="205"/>
      <c r="P90" s="205"/>
      <c r="Q90" s="205"/>
      <c r="R90" s="205"/>
      <c r="S90" s="256"/>
    </row>
    <row r="91" spans="2:19" ht="13.5" customHeight="1">
      <c r="B91" s="257"/>
      <c r="C91" s="205"/>
      <c r="D91" s="205"/>
      <c r="E91" s="226"/>
      <c r="F91" s="231"/>
      <c r="G91" s="205"/>
      <c r="H91" s="256"/>
      <c r="I91" s="405"/>
      <c r="J91" s="205"/>
      <c r="K91" s="205"/>
      <c r="L91" s="205"/>
      <c r="M91" s="205"/>
      <c r="N91" s="205"/>
      <c r="O91" s="205"/>
      <c r="P91" s="205"/>
      <c r="Q91" s="205"/>
      <c r="R91" s="205"/>
      <c r="S91" s="256"/>
    </row>
    <row r="92" spans="2:19" ht="13.5" customHeight="1">
      <c r="B92" s="257"/>
      <c r="C92" s="205"/>
      <c r="D92" s="205"/>
      <c r="E92" s="226"/>
      <c r="F92" s="231"/>
      <c r="G92" s="205"/>
      <c r="H92" s="256"/>
      <c r="I92" s="405"/>
      <c r="J92" s="205"/>
      <c r="K92" s="205"/>
      <c r="L92" s="205"/>
      <c r="M92" s="205"/>
      <c r="N92" s="205"/>
      <c r="O92" s="205"/>
      <c r="P92" s="205"/>
      <c r="Q92" s="205"/>
      <c r="R92" s="205"/>
      <c r="S92" s="256"/>
    </row>
    <row r="93" spans="2:19" ht="13.5" customHeight="1">
      <c r="B93" s="257"/>
      <c r="C93" s="247"/>
      <c r="D93" s="205"/>
      <c r="E93" s="226"/>
      <c r="F93" s="231"/>
      <c r="G93" s="205"/>
      <c r="H93" s="256"/>
      <c r="I93" s="405"/>
      <c r="J93" s="205"/>
      <c r="K93" s="205"/>
      <c r="L93" s="205"/>
      <c r="M93" s="205"/>
      <c r="N93" s="205"/>
      <c r="O93" s="205"/>
      <c r="P93" s="205"/>
      <c r="Q93" s="205"/>
      <c r="R93" s="205"/>
      <c r="S93" s="256"/>
    </row>
    <row r="94" spans="2:19" ht="13.5" customHeight="1">
      <c r="B94" s="257"/>
      <c r="C94" s="247"/>
      <c r="D94" s="205"/>
      <c r="E94" s="226"/>
      <c r="F94" s="231"/>
      <c r="G94" s="205"/>
      <c r="H94" s="256"/>
      <c r="I94" s="405"/>
      <c r="J94" s="205"/>
      <c r="K94" s="205"/>
      <c r="L94" s="205"/>
      <c r="M94" s="205"/>
      <c r="N94" s="205"/>
      <c r="O94" s="205"/>
      <c r="P94" s="205"/>
      <c r="Q94" s="205"/>
      <c r="R94" s="205"/>
      <c r="S94" s="256"/>
    </row>
    <row r="95" spans="2:19" ht="13.5" customHeight="1">
      <c r="B95" s="257"/>
      <c r="C95" s="247"/>
      <c r="D95" s="205"/>
      <c r="E95" s="226"/>
      <c r="F95" s="231"/>
      <c r="G95" s="205"/>
      <c r="H95" s="256"/>
      <c r="I95" s="405"/>
      <c r="J95" s="205"/>
      <c r="K95" s="205"/>
      <c r="L95" s="205"/>
      <c r="M95" s="205"/>
      <c r="N95" s="205"/>
      <c r="O95" s="205"/>
      <c r="P95" s="205"/>
      <c r="Q95" s="205"/>
      <c r="R95" s="205"/>
      <c r="S95" s="256"/>
    </row>
    <row r="96" spans="2:19" ht="13.5" customHeight="1">
      <c r="B96" s="257"/>
      <c r="C96" s="247"/>
      <c r="D96" s="205"/>
      <c r="E96" s="226"/>
      <c r="F96" s="231"/>
      <c r="G96" s="205"/>
      <c r="H96" s="256"/>
      <c r="I96" s="405"/>
      <c r="J96" s="205"/>
      <c r="K96" s="205"/>
      <c r="L96" s="205"/>
      <c r="M96" s="205"/>
      <c r="N96" s="205"/>
      <c r="O96" s="205"/>
      <c r="P96" s="205"/>
      <c r="Q96" s="205"/>
      <c r="R96" s="205"/>
      <c r="S96" s="256"/>
    </row>
    <row r="97" spans="2:20" ht="13.5" customHeight="1">
      <c r="B97" s="257"/>
      <c r="C97" s="247"/>
      <c r="D97" s="205"/>
      <c r="E97" s="226"/>
      <c r="F97" s="231"/>
      <c r="G97" s="205"/>
      <c r="H97" s="256"/>
      <c r="I97" s="405"/>
      <c r="J97" s="205"/>
      <c r="K97" s="205"/>
      <c r="L97" s="205"/>
      <c r="M97" s="205"/>
      <c r="N97" s="205"/>
      <c r="O97" s="205"/>
      <c r="P97" s="205"/>
      <c r="Q97" s="205"/>
      <c r="R97" s="205"/>
      <c r="S97" s="256"/>
    </row>
    <row r="98" spans="2:20" ht="13.5" customHeight="1">
      <c r="B98" s="257"/>
      <c r="C98" s="247"/>
      <c r="D98" s="205"/>
      <c r="E98" s="226"/>
      <c r="F98" s="231"/>
      <c r="G98" s="205"/>
      <c r="H98" s="256"/>
      <c r="I98" s="405"/>
      <c r="J98" s="205"/>
      <c r="K98" s="205"/>
      <c r="L98" s="205"/>
      <c r="M98" s="205"/>
      <c r="N98" s="205"/>
      <c r="O98" s="205"/>
      <c r="P98" s="205"/>
      <c r="Q98" s="205"/>
      <c r="R98" s="205"/>
      <c r="S98" s="256"/>
    </row>
    <row r="99" spans="2:20" ht="13.5" customHeight="1">
      <c r="B99" s="257"/>
      <c r="C99" s="247"/>
      <c r="D99" s="205"/>
      <c r="E99" s="226"/>
      <c r="F99" s="231"/>
      <c r="G99" s="205"/>
      <c r="H99" s="256"/>
      <c r="I99" s="405"/>
      <c r="J99" s="205"/>
      <c r="K99" s="205"/>
      <c r="L99" s="205"/>
      <c r="M99" s="205"/>
      <c r="N99" s="205"/>
      <c r="O99" s="205"/>
      <c r="P99" s="205"/>
      <c r="Q99" s="205"/>
      <c r="R99" s="205"/>
      <c r="S99" s="256"/>
    </row>
    <row r="100" spans="2:20" ht="13.5" customHeight="1">
      <c r="B100" s="257"/>
      <c r="C100" s="247"/>
      <c r="D100" s="205"/>
      <c r="E100" s="226"/>
      <c r="F100" s="231"/>
      <c r="G100" s="205"/>
      <c r="H100" s="256"/>
      <c r="I100" s="405"/>
      <c r="J100" s="205"/>
      <c r="K100" s="205"/>
      <c r="L100" s="205"/>
      <c r="M100" s="205"/>
      <c r="N100" s="205"/>
      <c r="O100" s="205"/>
      <c r="P100" s="205"/>
      <c r="Q100" s="205"/>
      <c r="R100" s="205"/>
      <c r="S100" s="256"/>
    </row>
    <row r="101" spans="2:20" ht="13.5" customHeight="1" thickBot="1">
      <c r="B101" s="259"/>
      <c r="C101" s="260"/>
      <c r="D101" s="228"/>
      <c r="E101" s="253"/>
      <c r="F101" s="304"/>
      <c r="G101" s="228"/>
      <c r="H101" s="261"/>
      <c r="I101" s="408"/>
      <c r="J101" s="228"/>
      <c r="K101" s="228"/>
      <c r="L101" s="228"/>
      <c r="M101" s="228"/>
      <c r="N101" s="228"/>
      <c r="O101" s="228"/>
      <c r="P101" s="228"/>
      <c r="Q101" s="228"/>
      <c r="R101" s="228"/>
      <c r="S101" s="261"/>
    </row>
    <row r="104" spans="2:20" ht="13.5" customHeight="1">
      <c r="B104" s="248" t="s">
        <v>100</v>
      </c>
      <c r="C104" s="248" t="s">
        <v>390</v>
      </c>
      <c r="F104" s="249"/>
      <c r="G104" s="249"/>
    </row>
    <row r="105" spans="2:20" ht="13.5" customHeight="1">
      <c r="F105" s="250" t="s">
        <v>340</v>
      </c>
      <c r="G105" s="251"/>
    </row>
    <row r="106" spans="2:20" ht="13.5" customHeight="1" thickBot="1">
      <c r="B106" s="248" t="str">
        <f>点検対象設備一覧表!$F$6</f>
        <v>××棟</v>
      </c>
      <c r="F106" s="250" t="s">
        <v>341</v>
      </c>
      <c r="G106" s="251"/>
    </row>
    <row r="107" spans="2:20" ht="13.5" customHeight="1">
      <c r="B107" s="600" t="s">
        <v>342</v>
      </c>
      <c r="C107" s="565"/>
      <c r="D107" s="565"/>
      <c r="E107" s="565"/>
      <c r="F107" s="565" t="s">
        <v>441</v>
      </c>
      <c r="G107" s="565"/>
      <c r="H107" s="601" t="s">
        <v>399</v>
      </c>
      <c r="I107" s="600" t="s">
        <v>495</v>
      </c>
      <c r="J107" s="565"/>
      <c r="K107" s="565"/>
      <c r="L107" s="565"/>
      <c r="M107" s="565"/>
      <c r="N107" s="565"/>
      <c r="O107" s="565"/>
      <c r="P107" s="565"/>
      <c r="Q107" s="565"/>
      <c r="R107" s="565"/>
      <c r="S107" s="601"/>
    </row>
    <row r="108" spans="2:20" ht="13.5" customHeight="1" thickBot="1">
      <c r="B108" s="252" t="s">
        <v>362</v>
      </c>
      <c r="C108" s="253" t="s">
        <v>344</v>
      </c>
      <c r="D108" s="253" t="s">
        <v>205</v>
      </c>
      <c r="E108" s="253" t="s">
        <v>398</v>
      </c>
      <c r="F108" s="253" t="s">
        <v>266</v>
      </c>
      <c r="G108" s="253" t="s">
        <v>267</v>
      </c>
      <c r="H108" s="613"/>
      <c r="I108" s="252" t="s">
        <v>803</v>
      </c>
      <c r="J108" s="253" t="s">
        <v>804</v>
      </c>
      <c r="K108" s="253" t="s">
        <v>805</v>
      </c>
      <c r="L108" s="253" t="s">
        <v>806</v>
      </c>
      <c r="M108" s="253" t="s">
        <v>807</v>
      </c>
      <c r="N108" s="253" t="s">
        <v>808</v>
      </c>
      <c r="O108" s="253" t="s">
        <v>809</v>
      </c>
      <c r="P108" s="253" t="s">
        <v>810</v>
      </c>
      <c r="Q108" s="253" t="s">
        <v>811</v>
      </c>
      <c r="R108" s="253" t="s">
        <v>812</v>
      </c>
      <c r="S108" s="398" t="s">
        <v>633</v>
      </c>
    </row>
    <row r="109" spans="2:20" ht="13.5" customHeight="1">
      <c r="B109" s="242" t="s">
        <v>390</v>
      </c>
      <c r="C109" s="227" t="s">
        <v>247</v>
      </c>
      <c r="D109" s="227"/>
      <c r="E109" s="254" t="s">
        <v>251</v>
      </c>
      <c r="F109" s="429"/>
      <c r="G109" s="227"/>
      <c r="H109" s="403"/>
      <c r="I109" s="404"/>
      <c r="J109" s="227"/>
      <c r="K109" s="227"/>
      <c r="L109" s="227"/>
      <c r="M109" s="227"/>
      <c r="N109" s="227"/>
      <c r="O109" s="227"/>
      <c r="P109" s="227"/>
      <c r="Q109" s="227"/>
      <c r="R109" s="227"/>
      <c r="S109" s="255"/>
      <c r="T109" s="236" t="s">
        <v>632</v>
      </c>
    </row>
    <row r="110" spans="2:20" ht="13.5" customHeight="1">
      <c r="B110" s="244"/>
      <c r="C110" s="205" t="s">
        <v>695</v>
      </c>
      <c r="D110" s="205"/>
      <c r="E110" s="226" t="s">
        <v>251</v>
      </c>
      <c r="F110" s="205"/>
      <c r="G110" s="205"/>
      <c r="H110" s="270"/>
      <c r="I110" s="405"/>
      <c r="J110" s="205"/>
      <c r="K110" s="205"/>
      <c r="L110" s="205"/>
      <c r="M110" s="205"/>
      <c r="N110" s="205"/>
      <c r="O110" s="205"/>
      <c r="P110" s="205"/>
      <c r="Q110" s="205"/>
      <c r="R110" s="205"/>
      <c r="S110" s="256"/>
      <c r="T110" s="236" t="s">
        <v>632</v>
      </c>
    </row>
    <row r="111" spans="2:20" ht="13.5" customHeight="1">
      <c r="B111" s="244"/>
      <c r="C111" s="205" t="s">
        <v>694</v>
      </c>
      <c r="D111" s="205"/>
      <c r="E111" s="226" t="s">
        <v>251</v>
      </c>
      <c r="F111" s="231"/>
      <c r="G111" s="205"/>
      <c r="H111" s="270"/>
      <c r="I111" s="405"/>
      <c r="J111" s="205"/>
      <c r="K111" s="205"/>
      <c r="L111" s="205"/>
      <c r="M111" s="205"/>
      <c r="N111" s="205"/>
      <c r="O111" s="205"/>
      <c r="P111" s="205"/>
      <c r="Q111" s="205"/>
      <c r="R111" s="205"/>
      <c r="S111" s="256"/>
      <c r="T111" s="236" t="s">
        <v>632</v>
      </c>
    </row>
    <row r="112" spans="2:20" ht="13.5" customHeight="1">
      <c r="B112" s="244"/>
      <c r="C112" s="205" t="s">
        <v>302</v>
      </c>
      <c r="D112" s="205"/>
      <c r="E112" s="226" t="s">
        <v>251</v>
      </c>
      <c r="F112" s="231"/>
      <c r="G112" s="205"/>
      <c r="H112" s="270"/>
      <c r="I112" s="405"/>
      <c r="J112" s="205"/>
      <c r="K112" s="205"/>
      <c r="L112" s="205"/>
      <c r="M112" s="205"/>
      <c r="N112" s="205"/>
      <c r="O112" s="205"/>
      <c r="P112" s="205"/>
      <c r="Q112" s="205"/>
      <c r="R112" s="205"/>
      <c r="S112" s="256"/>
      <c r="T112" s="236" t="s">
        <v>632</v>
      </c>
    </row>
    <row r="113" spans="2:20" ht="13.5" customHeight="1">
      <c r="B113" s="244"/>
      <c r="C113" s="205" t="s">
        <v>303</v>
      </c>
      <c r="D113" s="205"/>
      <c r="E113" s="226" t="s">
        <v>253</v>
      </c>
      <c r="F113" s="231"/>
      <c r="G113" s="205"/>
      <c r="H113" s="270"/>
      <c r="I113" s="405"/>
      <c r="J113" s="205"/>
      <c r="K113" s="205"/>
      <c r="L113" s="205"/>
      <c r="M113" s="205"/>
      <c r="N113" s="205"/>
      <c r="O113" s="205"/>
      <c r="P113" s="205"/>
      <c r="Q113" s="205"/>
      <c r="R113" s="205"/>
      <c r="S113" s="256"/>
      <c r="T113" s="236" t="s">
        <v>632</v>
      </c>
    </row>
    <row r="114" spans="2:20" ht="13.5" customHeight="1">
      <c r="B114" s="257"/>
      <c r="C114" s="205"/>
      <c r="D114" s="205"/>
      <c r="E114" s="226"/>
      <c r="F114" s="205"/>
      <c r="G114" s="205"/>
      <c r="H114" s="256"/>
      <c r="I114" s="405"/>
      <c r="J114" s="205"/>
      <c r="K114" s="205"/>
      <c r="L114" s="205"/>
      <c r="M114" s="205"/>
      <c r="N114" s="205"/>
      <c r="O114" s="205"/>
      <c r="P114" s="205"/>
      <c r="Q114" s="205"/>
      <c r="R114" s="205"/>
      <c r="S114" s="256"/>
    </row>
    <row r="115" spans="2:20" ht="13.5" customHeight="1">
      <c r="B115" s="257"/>
      <c r="C115" s="205"/>
      <c r="D115" s="205"/>
      <c r="E115" s="226"/>
      <c r="F115" s="231"/>
      <c r="G115" s="205"/>
      <c r="H115" s="256"/>
      <c r="I115" s="405"/>
      <c r="J115" s="205"/>
      <c r="K115" s="205"/>
      <c r="L115" s="205"/>
      <c r="M115" s="205"/>
      <c r="N115" s="205"/>
      <c r="O115" s="205"/>
      <c r="P115" s="205"/>
      <c r="Q115" s="205"/>
      <c r="R115" s="205"/>
      <c r="S115" s="256"/>
    </row>
    <row r="116" spans="2:20" ht="13.5" customHeight="1">
      <c r="B116" s="257"/>
      <c r="C116" s="205"/>
      <c r="D116" s="205"/>
      <c r="E116" s="226"/>
      <c r="F116" s="231"/>
      <c r="G116" s="205"/>
      <c r="H116" s="256"/>
      <c r="I116" s="405"/>
      <c r="J116" s="205"/>
      <c r="K116" s="205"/>
      <c r="L116" s="205"/>
      <c r="M116" s="205"/>
      <c r="N116" s="205"/>
      <c r="O116" s="205"/>
      <c r="P116" s="205"/>
      <c r="Q116" s="205"/>
      <c r="R116" s="205"/>
      <c r="S116" s="256"/>
    </row>
    <row r="117" spans="2:20" ht="13.5" customHeight="1">
      <c r="B117" s="257"/>
      <c r="C117" s="205"/>
      <c r="D117" s="205"/>
      <c r="E117" s="226"/>
      <c r="F117" s="205"/>
      <c r="G117" s="205"/>
      <c r="H117" s="256"/>
      <c r="I117" s="405"/>
      <c r="J117" s="205"/>
      <c r="K117" s="205"/>
      <c r="L117" s="205"/>
      <c r="M117" s="205"/>
      <c r="N117" s="205"/>
      <c r="O117" s="205"/>
      <c r="P117" s="205"/>
      <c r="Q117" s="205"/>
      <c r="R117" s="205"/>
      <c r="S117" s="256"/>
    </row>
    <row r="118" spans="2:20" ht="13.5" customHeight="1">
      <c r="B118" s="257"/>
      <c r="C118" s="205"/>
      <c r="D118" s="205"/>
      <c r="E118" s="226"/>
      <c r="F118" s="231"/>
      <c r="G118" s="205"/>
      <c r="H118" s="256"/>
      <c r="I118" s="405"/>
      <c r="J118" s="205"/>
      <c r="K118" s="205"/>
      <c r="L118" s="205"/>
      <c r="M118" s="205"/>
      <c r="N118" s="205"/>
      <c r="O118" s="205"/>
      <c r="P118" s="205"/>
      <c r="Q118" s="205"/>
      <c r="R118" s="205"/>
      <c r="S118" s="256"/>
    </row>
    <row r="119" spans="2:20" ht="13.5" customHeight="1">
      <c r="B119" s="257"/>
      <c r="C119" s="205"/>
      <c r="D119" s="205"/>
      <c r="E119" s="226"/>
      <c r="F119" s="231"/>
      <c r="G119" s="205"/>
      <c r="H119" s="256"/>
      <c r="I119" s="405"/>
      <c r="J119" s="205"/>
      <c r="K119" s="205"/>
      <c r="L119" s="205"/>
      <c r="M119" s="205"/>
      <c r="N119" s="205"/>
      <c r="O119" s="205"/>
      <c r="P119" s="205"/>
      <c r="Q119" s="205"/>
      <c r="R119" s="205"/>
      <c r="S119" s="256"/>
    </row>
    <row r="120" spans="2:20" ht="13.5" customHeight="1">
      <c r="B120" s="257"/>
      <c r="C120" s="205"/>
      <c r="D120" s="205"/>
      <c r="E120" s="226"/>
      <c r="F120" s="231"/>
      <c r="G120" s="205"/>
      <c r="H120" s="256"/>
      <c r="I120" s="405"/>
      <c r="J120" s="205"/>
      <c r="K120" s="205"/>
      <c r="L120" s="205"/>
      <c r="M120" s="205"/>
      <c r="N120" s="205"/>
      <c r="O120" s="205"/>
      <c r="P120" s="205"/>
      <c r="Q120" s="205"/>
      <c r="R120" s="205"/>
      <c r="S120" s="256"/>
    </row>
    <row r="121" spans="2:20" ht="13.5" customHeight="1">
      <c r="B121" s="257"/>
      <c r="C121" s="205"/>
      <c r="D121" s="205"/>
      <c r="E121" s="226"/>
      <c r="F121" s="231"/>
      <c r="G121" s="205"/>
      <c r="H121" s="256"/>
      <c r="I121" s="405"/>
      <c r="J121" s="205"/>
      <c r="K121" s="205"/>
      <c r="L121" s="205"/>
      <c r="M121" s="205"/>
      <c r="N121" s="205"/>
      <c r="O121" s="205"/>
      <c r="P121" s="205"/>
      <c r="Q121" s="205"/>
      <c r="R121" s="205"/>
      <c r="S121" s="256"/>
    </row>
    <row r="122" spans="2:20" ht="13.5" customHeight="1">
      <c r="B122" s="257"/>
      <c r="C122" s="205"/>
      <c r="D122" s="205"/>
      <c r="E122" s="226"/>
      <c r="F122" s="231"/>
      <c r="G122" s="205"/>
      <c r="H122" s="256"/>
      <c r="I122" s="405"/>
      <c r="J122" s="205"/>
      <c r="K122" s="205"/>
      <c r="L122" s="205"/>
      <c r="M122" s="205"/>
      <c r="N122" s="205"/>
      <c r="O122" s="205"/>
      <c r="P122" s="205"/>
      <c r="Q122" s="205"/>
      <c r="R122" s="205"/>
      <c r="S122" s="256"/>
    </row>
    <row r="123" spans="2:20" ht="13.5" customHeight="1">
      <c r="B123" s="257"/>
      <c r="C123" s="205"/>
      <c r="D123" s="205"/>
      <c r="E123" s="226"/>
      <c r="F123" s="231"/>
      <c r="G123" s="205"/>
      <c r="H123" s="256"/>
      <c r="I123" s="405"/>
      <c r="J123" s="205"/>
      <c r="K123" s="205"/>
      <c r="L123" s="205"/>
      <c r="M123" s="205"/>
      <c r="N123" s="205"/>
      <c r="O123" s="205"/>
      <c r="P123" s="205"/>
      <c r="Q123" s="205"/>
      <c r="R123" s="205"/>
      <c r="S123" s="256"/>
    </row>
    <row r="124" spans="2:20" ht="13.5" customHeight="1">
      <c r="B124" s="257"/>
      <c r="C124" s="205"/>
      <c r="D124" s="205"/>
      <c r="E124" s="226"/>
      <c r="F124" s="231"/>
      <c r="G124" s="205"/>
      <c r="H124" s="256"/>
      <c r="I124" s="405"/>
      <c r="J124" s="205"/>
      <c r="K124" s="205"/>
      <c r="L124" s="205"/>
      <c r="M124" s="205"/>
      <c r="N124" s="205"/>
      <c r="O124" s="205"/>
      <c r="P124" s="205"/>
      <c r="Q124" s="205"/>
      <c r="R124" s="205"/>
      <c r="S124" s="256"/>
    </row>
    <row r="125" spans="2:20" ht="13.5" customHeight="1">
      <c r="B125" s="257"/>
      <c r="C125" s="205"/>
      <c r="D125" s="205"/>
      <c r="E125" s="226"/>
      <c r="F125" s="231"/>
      <c r="G125" s="205"/>
      <c r="H125" s="256"/>
      <c r="I125" s="405"/>
      <c r="J125" s="205"/>
      <c r="K125" s="205"/>
      <c r="L125" s="205"/>
      <c r="M125" s="205"/>
      <c r="N125" s="205"/>
      <c r="O125" s="205"/>
      <c r="P125" s="205"/>
      <c r="Q125" s="205"/>
      <c r="R125" s="205"/>
      <c r="S125" s="256"/>
    </row>
    <row r="126" spans="2:20" ht="13.5" customHeight="1">
      <c r="B126" s="257"/>
      <c r="C126" s="205"/>
      <c r="D126" s="205"/>
      <c r="E126" s="226"/>
      <c r="F126" s="231"/>
      <c r="G126" s="205"/>
      <c r="H126" s="256"/>
      <c r="I126" s="405"/>
      <c r="J126" s="205"/>
      <c r="K126" s="205"/>
      <c r="L126" s="205"/>
      <c r="M126" s="205"/>
      <c r="N126" s="205"/>
      <c r="O126" s="205"/>
      <c r="P126" s="205"/>
      <c r="Q126" s="205"/>
      <c r="R126" s="205"/>
      <c r="S126" s="256"/>
    </row>
    <row r="127" spans="2:20" ht="13.5" customHeight="1">
      <c r="B127" s="257"/>
      <c r="C127" s="247"/>
      <c r="D127" s="205"/>
      <c r="E127" s="226"/>
      <c r="F127" s="231"/>
      <c r="G127" s="205"/>
      <c r="H127" s="256"/>
      <c r="I127" s="405"/>
      <c r="J127" s="205"/>
      <c r="K127" s="205"/>
      <c r="L127" s="205"/>
      <c r="M127" s="205"/>
      <c r="N127" s="205"/>
      <c r="O127" s="205"/>
      <c r="P127" s="205"/>
      <c r="Q127" s="205"/>
      <c r="R127" s="205"/>
      <c r="S127" s="256"/>
    </row>
    <row r="128" spans="2:20" ht="13.5" customHeight="1">
      <c r="B128" s="257"/>
      <c r="C128" s="247"/>
      <c r="D128" s="205"/>
      <c r="E128" s="226"/>
      <c r="F128" s="231"/>
      <c r="G128" s="205"/>
      <c r="H128" s="256"/>
      <c r="I128" s="405"/>
      <c r="J128" s="205"/>
      <c r="K128" s="205"/>
      <c r="L128" s="205"/>
      <c r="M128" s="205"/>
      <c r="N128" s="205"/>
      <c r="O128" s="205"/>
      <c r="P128" s="205"/>
      <c r="Q128" s="205"/>
      <c r="R128" s="205"/>
      <c r="S128" s="256"/>
    </row>
    <row r="129" spans="2:20" ht="13.5" customHeight="1">
      <c r="B129" s="257"/>
      <c r="C129" s="247"/>
      <c r="D129" s="205"/>
      <c r="E129" s="226"/>
      <c r="F129" s="231"/>
      <c r="G129" s="205"/>
      <c r="H129" s="256"/>
      <c r="I129" s="405"/>
      <c r="J129" s="205"/>
      <c r="K129" s="205"/>
      <c r="L129" s="205"/>
      <c r="M129" s="205"/>
      <c r="N129" s="205"/>
      <c r="O129" s="205"/>
      <c r="P129" s="205"/>
      <c r="Q129" s="205"/>
      <c r="R129" s="205"/>
      <c r="S129" s="256"/>
    </row>
    <row r="130" spans="2:20" ht="13.5" customHeight="1">
      <c r="B130" s="257"/>
      <c r="C130" s="247"/>
      <c r="D130" s="205"/>
      <c r="E130" s="226"/>
      <c r="F130" s="231"/>
      <c r="G130" s="205"/>
      <c r="H130" s="256"/>
      <c r="I130" s="405"/>
      <c r="J130" s="205"/>
      <c r="K130" s="205"/>
      <c r="L130" s="205"/>
      <c r="M130" s="205"/>
      <c r="N130" s="205"/>
      <c r="O130" s="205"/>
      <c r="P130" s="205"/>
      <c r="Q130" s="205"/>
      <c r="R130" s="205"/>
      <c r="S130" s="256"/>
    </row>
    <row r="131" spans="2:20" ht="13.5" customHeight="1">
      <c r="B131" s="257"/>
      <c r="C131" s="247"/>
      <c r="D131" s="205"/>
      <c r="E131" s="226"/>
      <c r="F131" s="231"/>
      <c r="G131" s="205"/>
      <c r="H131" s="256"/>
      <c r="I131" s="405"/>
      <c r="J131" s="205"/>
      <c r="K131" s="205"/>
      <c r="L131" s="205"/>
      <c r="M131" s="205"/>
      <c r="N131" s="205"/>
      <c r="O131" s="205"/>
      <c r="P131" s="205"/>
      <c r="Q131" s="205"/>
      <c r="R131" s="205"/>
      <c r="S131" s="256"/>
    </row>
    <row r="132" spans="2:20" ht="13.5" customHeight="1">
      <c r="B132" s="257"/>
      <c r="C132" s="247"/>
      <c r="D132" s="205"/>
      <c r="E132" s="226"/>
      <c r="F132" s="231"/>
      <c r="G132" s="205"/>
      <c r="H132" s="256"/>
      <c r="I132" s="405"/>
      <c r="J132" s="205"/>
      <c r="K132" s="205"/>
      <c r="L132" s="205"/>
      <c r="M132" s="205"/>
      <c r="N132" s="205"/>
      <c r="O132" s="205"/>
      <c r="P132" s="205"/>
      <c r="Q132" s="205"/>
      <c r="R132" s="205"/>
      <c r="S132" s="256"/>
    </row>
    <row r="133" spans="2:20" ht="13.5" customHeight="1">
      <c r="B133" s="257"/>
      <c r="C133" s="247"/>
      <c r="D133" s="205"/>
      <c r="E133" s="226"/>
      <c r="F133" s="231"/>
      <c r="G133" s="205"/>
      <c r="H133" s="256"/>
      <c r="I133" s="405"/>
      <c r="J133" s="205"/>
      <c r="K133" s="205"/>
      <c r="L133" s="205"/>
      <c r="M133" s="205"/>
      <c r="N133" s="205"/>
      <c r="O133" s="205"/>
      <c r="P133" s="205"/>
      <c r="Q133" s="205"/>
      <c r="R133" s="205"/>
      <c r="S133" s="256"/>
    </row>
    <row r="134" spans="2:20" ht="13.5" customHeight="1">
      <c r="B134" s="257"/>
      <c r="C134" s="247"/>
      <c r="D134" s="205"/>
      <c r="E134" s="226"/>
      <c r="F134" s="231"/>
      <c r="G134" s="205"/>
      <c r="H134" s="256"/>
      <c r="I134" s="405"/>
      <c r="J134" s="205"/>
      <c r="K134" s="205"/>
      <c r="L134" s="205"/>
      <c r="M134" s="205"/>
      <c r="N134" s="205"/>
      <c r="O134" s="205"/>
      <c r="P134" s="205"/>
      <c r="Q134" s="205"/>
      <c r="R134" s="205"/>
      <c r="S134" s="256"/>
    </row>
    <row r="135" spans="2:20" ht="13.5" customHeight="1" thickBot="1">
      <c r="B135" s="259"/>
      <c r="C135" s="260"/>
      <c r="D135" s="228"/>
      <c r="E135" s="253"/>
      <c r="F135" s="304"/>
      <c r="G135" s="228"/>
      <c r="H135" s="261"/>
      <c r="I135" s="408"/>
      <c r="J135" s="228"/>
      <c r="K135" s="228"/>
      <c r="L135" s="228"/>
      <c r="M135" s="228"/>
      <c r="N135" s="228"/>
      <c r="O135" s="228"/>
      <c r="P135" s="228"/>
      <c r="Q135" s="228"/>
      <c r="R135" s="228"/>
      <c r="S135" s="261"/>
    </row>
    <row r="138" spans="2:20" ht="13.5" customHeight="1">
      <c r="B138" s="248" t="s">
        <v>100</v>
      </c>
      <c r="C138" s="248" t="s">
        <v>390</v>
      </c>
      <c r="F138" s="249"/>
      <c r="G138" s="249"/>
    </row>
    <row r="139" spans="2:20" ht="13.5" customHeight="1">
      <c r="F139" s="250" t="s">
        <v>340</v>
      </c>
      <c r="G139" s="251"/>
    </row>
    <row r="140" spans="2:20" ht="13.5" customHeight="1" thickBot="1">
      <c r="B140" s="248" t="str">
        <f>点検対象設備一覧表!$G$6</f>
        <v>――棟</v>
      </c>
      <c r="F140" s="250" t="s">
        <v>341</v>
      </c>
      <c r="G140" s="251"/>
    </row>
    <row r="141" spans="2:20" ht="13.5" customHeight="1">
      <c r="B141" s="600" t="s">
        <v>342</v>
      </c>
      <c r="C141" s="565"/>
      <c r="D141" s="565"/>
      <c r="E141" s="565"/>
      <c r="F141" s="565" t="s">
        <v>441</v>
      </c>
      <c r="G141" s="565"/>
      <c r="H141" s="601" t="s">
        <v>399</v>
      </c>
      <c r="I141" s="600" t="s">
        <v>495</v>
      </c>
      <c r="J141" s="565"/>
      <c r="K141" s="565"/>
      <c r="L141" s="565"/>
      <c r="M141" s="565"/>
      <c r="N141" s="565"/>
      <c r="O141" s="565"/>
      <c r="P141" s="565"/>
      <c r="Q141" s="565"/>
      <c r="R141" s="565"/>
      <c r="S141" s="601"/>
    </row>
    <row r="142" spans="2:20" ht="13.5" customHeight="1" thickBot="1">
      <c r="B142" s="252" t="s">
        <v>362</v>
      </c>
      <c r="C142" s="253" t="s">
        <v>344</v>
      </c>
      <c r="D142" s="253" t="s">
        <v>205</v>
      </c>
      <c r="E142" s="253" t="s">
        <v>398</v>
      </c>
      <c r="F142" s="253" t="s">
        <v>266</v>
      </c>
      <c r="G142" s="253" t="s">
        <v>267</v>
      </c>
      <c r="H142" s="613"/>
      <c r="I142" s="252" t="s">
        <v>803</v>
      </c>
      <c r="J142" s="253" t="s">
        <v>804</v>
      </c>
      <c r="K142" s="253" t="s">
        <v>805</v>
      </c>
      <c r="L142" s="253" t="s">
        <v>806</v>
      </c>
      <c r="M142" s="253" t="s">
        <v>807</v>
      </c>
      <c r="N142" s="253" t="s">
        <v>808</v>
      </c>
      <c r="O142" s="253" t="s">
        <v>809</v>
      </c>
      <c r="P142" s="253" t="s">
        <v>810</v>
      </c>
      <c r="Q142" s="253" t="s">
        <v>811</v>
      </c>
      <c r="R142" s="253" t="s">
        <v>812</v>
      </c>
      <c r="S142" s="398" t="s">
        <v>633</v>
      </c>
    </row>
    <row r="143" spans="2:20" ht="13.5" customHeight="1">
      <c r="B143" s="242" t="s">
        <v>390</v>
      </c>
      <c r="C143" s="227" t="s">
        <v>247</v>
      </c>
      <c r="D143" s="227"/>
      <c r="E143" s="254" t="s">
        <v>251</v>
      </c>
      <c r="F143" s="429"/>
      <c r="G143" s="227"/>
      <c r="H143" s="403"/>
      <c r="I143" s="404"/>
      <c r="J143" s="227"/>
      <c r="K143" s="227"/>
      <c r="L143" s="227"/>
      <c r="M143" s="227"/>
      <c r="N143" s="227"/>
      <c r="O143" s="227"/>
      <c r="P143" s="227"/>
      <c r="Q143" s="227"/>
      <c r="R143" s="227"/>
      <c r="S143" s="255"/>
      <c r="T143" s="236" t="s">
        <v>632</v>
      </c>
    </row>
    <row r="144" spans="2:20" ht="13.5" customHeight="1">
      <c r="B144" s="244"/>
      <c r="C144" s="205" t="s">
        <v>695</v>
      </c>
      <c r="D144" s="205"/>
      <c r="E144" s="226" t="s">
        <v>251</v>
      </c>
      <c r="F144" s="205"/>
      <c r="G144" s="205"/>
      <c r="H144" s="270"/>
      <c r="I144" s="405"/>
      <c r="J144" s="205"/>
      <c r="K144" s="205"/>
      <c r="L144" s="205"/>
      <c r="M144" s="205"/>
      <c r="N144" s="205"/>
      <c r="O144" s="205"/>
      <c r="P144" s="205"/>
      <c r="Q144" s="205"/>
      <c r="R144" s="205"/>
      <c r="S144" s="256"/>
      <c r="T144" s="236" t="s">
        <v>632</v>
      </c>
    </row>
    <row r="145" spans="2:20" ht="13.5" customHeight="1">
      <c r="B145" s="244"/>
      <c r="C145" s="205" t="s">
        <v>694</v>
      </c>
      <c r="D145" s="205"/>
      <c r="E145" s="226" t="s">
        <v>251</v>
      </c>
      <c r="F145" s="231"/>
      <c r="G145" s="205"/>
      <c r="H145" s="270"/>
      <c r="I145" s="405"/>
      <c r="J145" s="205"/>
      <c r="K145" s="205"/>
      <c r="L145" s="205"/>
      <c r="M145" s="205"/>
      <c r="N145" s="205"/>
      <c r="O145" s="205"/>
      <c r="P145" s="205"/>
      <c r="Q145" s="205"/>
      <c r="R145" s="205"/>
      <c r="S145" s="256"/>
      <c r="T145" s="236" t="s">
        <v>632</v>
      </c>
    </row>
    <row r="146" spans="2:20" ht="13.5" customHeight="1">
      <c r="B146" s="244"/>
      <c r="C146" s="205" t="s">
        <v>302</v>
      </c>
      <c r="D146" s="205"/>
      <c r="E146" s="226" t="s">
        <v>251</v>
      </c>
      <c r="F146" s="231"/>
      <c r="G146" s="205"/>
      <c r="H146" s="270"/>
      <c r="I146" s="405"/>
      <c r="J146" s="205"/>
      <c r="K146" s="205"/>
      <c r="L146" s="205"/>
      <c r="M146" s="205"/>
      <c r="N146" s="205"/>
      <c r="O146" s="205"/>
      <c r="P146" s="205"/>
      <c r="Q146" s="205"/>
      <c r="R146" s="205"/>
      <c r="S146" s="256"/>
      <c r="T146" s="236" t="s">
        <v>632</v>
      </c>
    </row>
    <row r="147" spans="2:20" ht="13.5" customHeight="1">
      <c r="B147" s="244"/>
      <c r="C147" s="205" t="s">
        <v>303</v>
      </c>
      <c r="D147" s="205"/>
      <c r="E147" s="226" t="s">
        <v>253</v>
      </c>
      <c r="F147" s="231"/>
      <c r="G147" s="205"/>
      <c r="H147" s="270"/>
      <c r="I147" s="405"/>
      <c r="J147" s="205"/>
      <c r="K147" s="205"/>
      <c r="L147" s="205"/>
      <c r="M147" s="205"/>
      <c r="N147" s="205"/>
      <c r="O147" s="205"/>
      <c r="P147" s="205"/>
      <c r="Q147" s="205"/>
      <c r="R147" s="205"/>
      <c r="S147" s="256"/>
      <c r="T147" s="236" t="s">
        <v>632</v>
      </c>
    </row>
    <row r="148" spans="2:20" ht="13.5" customHeight="1">
      <c r="B148" s="257"/>
      <c r="C148" s="205"/>
      <c r="D148" s="205"/>
      <c r="E148" s="226"/>
      <c r="F148" s="205"/>
      <c r="G148" s="205"/>
      <c r="H148" s="256"/>
      <c r="I148" s="405"/>
      <c r="J148" s="205"/>
      <c r="K148" s="205"/>
      <c r="L148" s="205"/>
      <c r="M148" s="205"/>
      <c r="N148" s="205"/>
      <c r="O148" s="205"/>
      <c r="P148" s="205"/>
      <c r="Q148" s="205"/>
      <c r="R148" s="205"/>
      <c r="S148" s="256"/>
    </row>
    <row r="149" spans="2:20" ht="13.5" customHeight="1">
      <c r="B149" s="257"/>
      <c r="C149" s="205"/>
      <c r="D149" s="205"/>
      <c r="E149" s="226"/>
      <c r="F149" s="231"/>
      <c r="G149" s="205"/>
      <c r="H149" s="256"/>
      <c r="I149" s="405"/>
      <c r="J149" s="205"/>
      <c r="K149" s="205"/>
      <c r="L149" s="205"/>
      <c r="M149" s="205"/>
      <c r="N149" s="205"/>
      <c r="O149" s="205"/>
      <c r="P149" s="205"/>
      <c r="Q149" s="205"/>
      <c r="R149" s="205"/>
      <c r="S149" s="256"/>
    </row>
    <row r="150" spans="2:20" ht="13.5" customHeight="1">
      <c r="B150" s="257"/>
      <c r="C150" s="205"/>
      <c r="D150" s="205"/>
      <c r="E150" s="226"/>
      <c r="F150" s="231"/>
      <c r="G150" s="205"/>
      <c r="H150" s="256"/>
      <c r="I150" s="405"/>
      <c r="J150" s="205"/>
      <c r="K150" s="205"/>
      <c r="L150" s="205"/>
      <c r="M150" s="205"/>
      <c r="N150" s="205"/>
      <c r="O150" s="205"/>
      <c r="P150" s="205"/>
      <c r="Q150" s="205"/>
      <c r="R150" s="205"/>
      <c r="S150" s="256"/>
    </row>
    <row r="151" spans="2:20" ht="13.5" customHeight="1">
      <c r="B151" s="257"/>
      <c r="C151" s="205"/>
      <c r="D151" s="205"/>
      <c r="E151" s="226"/>
      <c r="F151" s="205"/>
      <c r="G151" s="205"/>
      <c r="H151" s="256"/>
      <c r="I151" s="405"/>
      <c r="J151" s="205"/>
      <c r="K151" s="205"/>
      <c r="L151" s="205"/>
      <c r="M151" s="205"/>
      <c r="N151" s="205"/>
      <c r="O151" s="205"/>
      <c r="P151" s="205"/>
      <c r="Q151" s="205"/>
      <c r="R151" s="205"/>
      <c r="S151" s="256"/>
    </row>
    <row r="152" spans="2:20" ht="13.5" customHeight="1">
      <c r="B152" s="257"/>
      <c r="C152" s="205"/>
      <c r="D152" s="205"/>
      <c r="E152" s="226"/>
      <c r="F152" s="231"/>
      <c r="G152" s="205"/>
      <c r="H152" s="256"/>
      <c r="I152" s="405"/>
      <c r="J152" s="205"/>
      <c r="K152" s="205"/>
      <c r="L152" s="205"/>
      <c r="M152" s="205"/>
      <c r="N152" s="205"/>
      <c r="O152" s="205"/>
      <c r="P152" s="205"/>
      <c r="Q152" s="205"/>
      <c r="R152" s="205"/>
      <c r="S152" s="256"/>
    </row>
    <row r="153" spans="2:20" ht="13.5" customHeight="1">
      <c r="B153" s="257"/>
      <c r="C153" s="205"/>
      <c r="D153" s="205"/>
      <c r="E153" s="226"/>
      <c r="F153" s="231"/>
      <c r="G153" s="205"/>
      <c r="H153" s="256"/>
      <c r="I153" s="405"/>
      <c r="J153" s="205"/>
      <c r="K153" s="205"/>
      <c r="L153" s="205"/>
      <c r="M153" s="205"/>
      <c r="N153" s="205"/>
      <c r="O153" s="205"/>
      <c r="P153" s="205"/>
      <c r="Q153" s="205"/>
      <c r="R153" s="205"/>
      <c r="S153" s="256"/>
    </row>
    <row r="154" spans="2:20" ht="13.5" customHeight="1">
      <c r="B154" s="257"/>
      <c r="C154" s="205"/>
      <c r="D154" s="205"/>
      <c r="E154" s="226"/>
      <c r="F154" s="231"/>
      <c r="G154" s="205"/>
      <c r="H154" s="256"/>
      <c r="I154" s="405"/>
      <c r="J154" s="205"/>
      <c r="K154" s="205"/>
      <c r="L154" s="205"/>
      <c r="M154" s="205"/>
      <c r="N154" s="205"/>
      <c r="O154" s="205"/>
      <c r="P154" s="205"/>
      <c r="Q154" s="205"/>
      <c r="R154" s="205"/>
      <c r="S154" s="256"/>
    </row>
    <row r="155" spans="2:20" ht="13.5" customHeight="1">
      <c r="B155" s="257"/>
      <c r="C155" s="205"/>
      <c r="D155" s="205"/>
      <c r="E155" s="226"/>
      <c r="F155" s="231"/>
      <c r="G155" s="205"/>
      <c r="H155" s="256"/>
      <c r="I155" s="405"/>
      <c r="J155" s="205"/>
      <c r="K155" s="205"/>
      <c r="L155" s="205"/>
      <c r="M155" s="205"/>
      <c r="N155" s="205"/>
      <c r="O155" s="205"/>
      <c r="P155" s="205"/>
      <c r="Q155" s="205"/>
      <c r="R155" s="205"/>
      <c r="S155" s="256"/>
    </row>
    <row r="156" spans="2:20" ht="13.5" customHeight="1">
      <c r="B156" s="257"/>
      <c r="C156" s="205"/>
      <c r="D156" s="205"/>
      <c r="E156" s="226"/>
      <c r="F156" s="231"/>
      <c r="G156" s="205"/>
      <c r="H156" s="256"/>
      <c r="I156" s="405"/>
      <c r="J156" s="205"/>
      <c r="K156" s="205"/>
      <c r="L156" s="205"/>
      <c r="M156" s="205"/>
      <c r="N156" s="205"/>
      <c r="O156" s="205"/>
      <c r="P156" s="205"/>
      <c r="Q156" s="205"/>
      <c r="R156" s="205"/>
      <c r="S156" s="256"/>
    </row>
    <row r="157" spans="2:20" ht="13.5" customHeight="1">
      <c r="B157" s="257"/>
      <c r="C157" s="205"/>
      <c r="D157" s="205"/>
      <c r="E157" s="226"/>
      <c r="F157" s="231"/>
      <c r="G157" s="205"/>
      <c r="H157" s="256"/>
      <c r="I157" s="405"/>
      <c r="J157" s="205"/>
      <c r="K157" s="205"/>
      <c r="L157" s="205"/>
      <c r="M157" s="205"/>
      <c r="N157" s="205"/>
      <c r="O157" s="205"/>
      <c r="P157" s="205"/>
      <c r="Q157" s="205"/>
      <c r="R157" s="205"/>
      <c r="S157" s="256"/>
    </row>
    <row r="158" spans="2:20" ht="13.5" customHeight="1">
      <c r="B158" s="257"/>
      <c r="C158" s="205"/>
      <c r="D158" s="205"/>
      <c r="E158" s="226"/>
      <c r="F158" s="231"/>
      <c r="G158" s="205"/>
      <c r="H158" s="256"/>
      <c r="I158" s="405"/>
      <c r="J158" s="205"/>
      <c r="K158" s="205"/>
      <c r="L158" s="205"/>
      <c r="M158" s="205"/>
      <c r="N158" s="205"/>
      <c r="O158" s="205"/>
      <c r="P158" s="205"/>
      <c r="Q158" s="205"/>
      <c r="R158" s="205"/>
      <c r="S158" s="256"/>
    </row>
    <row r="159" spans="2:20" ht="13.5" customHeight="1">
      <c r="B159" s="257"/>
      <c r="C159" s="205"/>
      <c r="D159" s="205"/>
      <c r="E159" s="226"/>
      <c r="F159" s="231"/>
      <c r="G159" s="205"/>
      <c r="H159" s="256"/>
      <c r="I159" s="405"/>
      <c r="J159" s="205"/>
      <c r="K159" s="205"/>
      <c r="L159" s="205"/>
      <c r="M159" s="205"/>
      <c r="N159" s="205"/>
      <c r="O159" s="205"/>
      <c r="P159" s="205"/>
      <c r="Q159" s="205"/>
      <c r="R159" s="205"/>
      <c r="S159" s="256"/>
    </row>
    <row r="160" spans="2:20" ht="13.5" customHeight="1">
      <c r="B160" s="257"/>
      <c r="C160" s="205"/>
      <c r="D160" s="205"/>
      <c r="E160" s="226"/>
      <c r="F160" s="231"/>
      <c r="G160" s="205"/>
      <c r="H160" s="256"/>
      <c r="I160" s="405"/>
      <c r="J160" s="205"/>
      <c r="K160" s="205"/>
      <c r="L160" s="205"/>
      <c r="M160" s="205"/>
      <c r="N160" s="205"/>
      <c r="O160" s="205"/>
      <c r="P160" s="205"/>
      <c r="Q160" s="205"/>
      <c r="R160" s="205"/>
      <c r="S160" s="256"/>
    </row>
    <row r="161" spans="2:19" ht="13.5" customHeight="1">
      <c r="B161" s="257"/>
      <c r="C161" s="247"/>
      <c r="D161" s="205"/>
      <c r="E161" s="226"/>
      <c r="F161" s="231"/>
      <c r="G161" s="205"/>
      <c r="H161" s="256"/>
      <c r="I161" s="405"/>
      <c r="J161" s="205"/>
      <c r="K161" s="205"/>
      <c r="L161" s="205"/>
      <c r="M161" s="205"/>
      <c r="N161" s="205"/>
      <c r="O161" s="205"/>
      <c r="P161" s="205"/>
      <c r="Q161" s="205"/>
      <c r="R161" s="205"/>
      <c r="S161" s="256"/>
    </row>
    <row r="162" spans="2:19" ht="13.5" customHeight="1">
      <c r="B162" s="257"/>
      <c r="C162" s="247"/>
      <c r="D162" s="205"/>
      <c r="E162" s="226"/>
      <c r="F162" s="231"/>
      <c r="G162" s="205"/>
      <c r="H162" s="256"/>
      <c r="I162" s="405"/>
      <c r="J162" s="205"/>
      <c r="K162" s="205"/>
      <c r="L162" s="205"/>
      <c r="M162" s="205"/>
      <c r="N162" s="205"/>
      <c r="O162" s="205"/>
      <c r="P162" s="205"/>
      <c r="Q162" s="205"/>
      <c r="R162" s="205"/>
      <c r="S162" s="256"/>
    </row>
    <row r="163" spans="2:19" ht="13.5" customHeight="1">
      <c r="B163" s="257"/>
      <c r="C163" s="247"/>
      <c r="D163" s="205"/>
      <c r="E163" s="226"/>
      <c r="F163" s="231"/>
      <c r="G163" s="205"/>
      <c r="H163" s="256"/>
      <c r="I163" s="405"/>
      <c r="J163" s="205"/>
      <c r="K163" s="205"/>
      <c r="L163" s="205"/>
      <c r="M163" s="205"/>
      <c r="N163" s="205"/>
      <c r="O163" s="205"/>
      <c r="P163" s="205"/>
      <c r="Q163" s="205"/>
      <c r="R163" s="205"/>
      <c r="S163" s="256"/>
    </row>
    <row r="164" spans="2:19" ht="13.5" customHeight="1">
      <c r="B164" s="257"/>
      <c r="C164" s="247"/>
      <c r="D164" s="205"/>
      <c r="E164" s="226"/>
      <c r="F164" s="231"/>
      <c r="G164" s="205"/>
      <c r="H164" s="256"/>
      <c r="I164" s="405"/>
      <c r="J164" s="205"/>
      <c r="K164" s="205"/>
      <c r="L164" s="205"/>
      <c r="M164" s="205"/>
      <c r="N164" s="205"/>
      <c r="O164" s="205"/>
      <c r="P164" s="205"/>
      <c r="Q164" s="205"/>
      <c r="R164" s="205"/>
      <c r="S164" s="256"/>
    </row>
    <row r="165" spans="2:19" ht="13.5" customHeight="1">
      <c r="B165" s="257"/>
      <c r="C165" s="247"/>
      <c r="D165" s="205"/>
      <c r="E165" s="226"/>
      <c r="F165" s="231"/>
      <c r="G165" s="205"/>
      <c r="H165" s="256"/>
      <c r="I165" s="405"/>
      <c r="J165" s="205"/>
      <c r="K165" s="205"/>
      <c r="L165" s="205"/>
      <c r="M165" s="205"/>
      <c r="N165" s="205"/>
      <c r="O165" s="205"/>
      <c r="P165" s="205"/>
      <c r="Q165" s="205"/>
      <c r="R165" s="205"/>
      <c r="S165" s="256"/>
    </row>
    <row r="166" spans="2:19" ht="13.5" customHeight="1">
      <c r="B166" s="257"/>
      <c r="C166" s="247"/>
      <c r="D166" s="205"/>
      <c r="E166" s="226"/>
      <c r="F166" s="231"/>
      <c r="G166" s="205"/>
      <c r="H166" s="256"/>
      <c r="I166" s="405"/>
      <c r="J166" s="205"/>
      <c r="K166" s="205"/>
      <c r="L166" s="205"/>
      <c r="M166" s="205"/>
      <c r="N166" s="205"/>
      <c r="O166" s="205"/>
      <c r="P166" s="205"/>
      <c r="Q166" s="205"/>
      <c r="R166" s="205"/>
      <c r="S166" s="256"/>
    </row>
    <row r="167" spans="2:19" ht="13.5" customHeight="1">
      <c r="B167" s="257"/>
      <c r="C167" s="247"/>
      <c r="D167" s="205"/>
      <c r="E167" s="226"/>
      <c r="F167" s="231"/>
      <c r="G167" s="205"/>
      <c r="H167" s="256"/>
      <c r="I167" s="405"/>
      <c r="J167" s="205"/>
      <c r="K167" s="205"/>
      <c r="L167" s="205"/>
      <c r="M167" s="205"/>
      <c r="N167" s="205"/>
      <c r="O167" s="205"/>
      <c r="P167" s="205"/>
      <c r="Q167" s="205"/>
      <c r="R167" s="205"/>
      <c r="S167" s="256"/>
    </row>
    <row r="168" spans="2:19" ht="13.5" customHeight="1">
      <c r="B168" s="257"/>
      <c r="C168" s="247"/>
      <c r="D168" s="205"/>
      <c r="E168" s="226"/>
      <c r="F168" s="231"/>
      <c r="G168" s="205"/>
      <c r="H168" s="256"/>
      <c r="I168" s="405"/>
      <c r="J168" s="205"/>
      <c r="K168" s="205"/>
      <c r="L168" s="205"/>
      <c r="M168" s="205"/>
      <c r="N168" s="205"/>
      <c r="O168" s="205"/>
      <c r="P168" s="205"/>
      <c r="Q168" s="205"/>
      <c r="R168" s="205"/>
      <c r="S168" s="256"/>
    </row>
    <row r="169" spans="2:19" ht="13.5" customHeight="1" thickBot="1">
      <c r="B169" s="259"/>
      <c r="C169" s="260"/>
      <c r="D169" s="228"/>
      <c r="E169" s="253"/>
      <c r="F169" s="304"/>
      <c r="G169" s="228"/>
      <c r="H169" s="261"/>
      <c r="I169" s="408"/>
      <c r="J169" s="228"/>
      <c r="K169" s="228"/>
      <c r="L169" s="228"/>
      <c r="M169" s="228"/>
      <c r="N169" s="228"/>
      <c r="O169" s="228"/>
      <c r="P169" s="228"/>
      <c r="Q169" s="228"/>
      <c r="R169" s="228"/>
      <c r="S169" s="261"/>
    </row>
  </sheetData>
  <mergeCells count="20">
    <mergeCell ref="B5:E5"/>
    <mergeCell ref="F5:G5"/>
    <mergeCell ref="H5:H6"/>
    <mergeCell ref="B39:E39"/>
    <mergeCell ref="F39:G39"/>
    <mergeCell ref="H39:H40"/>
    <mergeCell ref="B141:E141"/>
    <mergeCell ref="F141:G141"/>
    <mergeCell ref="H141:H142"/>
    <mergeCell ref="B73:E73"/>
    <mergeCell ref="F73:G73"/>
    <mergeCell ref="H73:H74"/>
    <mergeCell ref="B107:E107"/>
    <mergeCell ref="F107:G107"/>
    <mergeCell ref="H107:H108"/>
    <mergeCell ref="I73:S73"/>
    <mergeCell ref="I107:S107"/>
    <mergeCell ref="I141:S141"/>
    <mergeCell ref="I5:S5"/>
    <mergeCell ref="I39:S39"/>
  </mergeCells>
  <phoneticPr fontId="3"/>
  <pageMargins left="0.7" right="0.7" top="0.75" bottom="0.75" header="0.3" footer="0.3"/>
  <pageSetup paperSize="9" scale="82" orientation="landscape" horizontalDpi="200" verticalDpi="200" r:id="rId1"/>
  <headerFooter alignWithMargins="0"/>
  <rowBreaks count="4" manualBreakCount="4">
    <brk id="34" min="1" max="18" man="1"/>
    <brk id="68" min="1" max="18" man="1"/>
    <brk id="102" min="1" max="18" man="1"/>
    <brk id="136" min="1" max="18"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H174"/>
  <sheetViews>
    <sheetView view="pageBreakPreview" zoomScaleNormal="70" zoomScaleSheetLayoutView="100" workbookViewId="0"/>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16384" width="9" style="37"/>
  </cols>
  <sheetData>
    <row r="2" spans="2:8" ht="13.5" customHeight="1">
      <c r="B2" s="37" t="s">
        <v>100</v>
      </c>
      <c r="C2" s="37" t="s">
        <v>389</v>
      </c>
      <c r="F2" s="38"/>
      <c r="G2" s="38"/>
    </row>
    <row r="3" spans="2:8" ht="13.5" customHeight="1">
      <c r="F3" s="63" t="s">
        <v>340</v>
      </c>
      <c r="G3" s="48"/>
    </row>
    <row r="4" spans="2:8" ht="13.5" customHeight="1" thickBot="1">
      <c r="B4" s="37" t="str">
        <f>点検対象設備一覧表!$C$6</f>
        <v>○○棟</v>
      </c>
      <c r="F4" s="63" t="s">
        <v>341</v>
      </c>
      <c r="G4" s="48"/>
    </row>
    <row r="5" spans="2:8" ht="13.5" customHeight="1">
      <c r="B5" s="551" t="s">
        <v>342</v>
      </c>
      <c r="C5" s="552"/>
      <c r="D5" s="552"/>
      <c r="E5" s="552"/>
      <c r="F5" s="565" t="s">
        <v>441</v>
      </c>
      <c r="G5" s="552"/>
      <c r="H5" s="566" t="s">
        <v>399</v>
      </c>
    </row>
    <row r="6" spans="2:8" ht="13.5" customHeight="1" thickBot="1">
      <c r="B6" s="49" t="s">
        <v>362</v>
      </c>
      <c r="C6" s="50" t="s">
        <v>344</v>
      </c>
      <c r="D6" s="50" t="s">
        <v>205</v>
      </c>
      <c r="E6" s="50" t="s">
        <v>398</v>
      </c>
      <c r="F6" s="50" t="s">
        <v>266</v>
      </c>
      <c r="G6" s="50" t="s">
        <v>267</v>
      </c>
      <c r="H6" s="567"/>
    </row>
    <row r="7" spans="2:8" ht="13.5" customHeight="1">
      <c r="B7" s="66" t="s">
        <v>389</v>
      </c>
      <c r="C7" s="67" t="s">
        <v>245</v>
      </c>
      <c r="D7" s="67"/>
      <c r="E7" s="69" t="s">
        <v>254</v>
      </c>
      <c r="F7" s="68"/>
      <c r="G7" s="357"/>
      <c r="H7" s="70"/>
    </row>
    <row r="8" spans="2:8" ht="13.5" customHeight="1">
      <c r="B8" s="65"/>
      <c r="C8" s="52" t="s">
        <v>246</v>
      </c>
      <c r="D8" s="52"/>
      <c r="E8" s="54" t="s">
        <v>258</v>
      </c>
      <c r="F8" s="57"/>
      <c r="G8" s="314"/>
      <c r="H8" s="58"/>
    </row>
    <row r="9" spans="2:8" ht="13.5" customHeight="1">
      <c r="B9" s="65"/>
      <c r="C9" s="52"/>
      <c r="D9" s="52"/>
      <c r="E9" s="54"/>
      <c r="F9" s="57"/>
      <c r="G9" s="52"/>
      <c r="H9" s="58"/>
    </row>
    <row r="10" spans="2:8" ht="13.5" customHeight="1">
      <c r="B10" s="56"/>
      <c r="C10" s="52"/>
      <c r="D10" s="52"/>
      <c r="E10" s="54"/>
      <c r="F10" s="57"/>
      <c r="G10" s="52"/>
      <c r="H10" s="58"/>
    </row>
    <row r="11" spans="2:8" ht="13.5" customHeight="1">
      <c r="B11" s="56"/>
      <c r="C11" s="52"/>
      <c r="D11" s="52"/>
      <c r="E11" s="54"/>
      <c r="F11" s="57"/>
      <c r="G11" s="52"/>
      <c r="H11" s="58"/>
    </row>
    <row r="12" spans="2:8" ht="13.5" customHeight="1">
      <c r="B12" s="56"/>
      <c r="C12" s="52"/>
      <c r="D12" s="52"/>
      <c r="E12" s="54"/>
      <c r="F12" s="57"/>
      <c r="G12" s="52"/>
      <c r="H12" s="58"/>
    </row>
    <row r="13" spans="2:8" ht="13.5" customHeight="1">
      <c r="B13" s="56"/>
      <c r="C13" s="52"/>
      <c r="D13" s="52"/>
      <c r="E13" s="54"/>
      <c r="F13" s="57"/>
      <c r="G13" s="52"/>
      <c r="H13" s="58"/>
    </row>
    <row r="14" spans="2:8" ht="13.5" customHeight="1">
      <c r="B14" s="56"/>
      <c r="C14" s="52"/>
      <c r="D14" s="52"/>
      <c r="E14" s="54"/>
      <c r="F14" s="57"/>
      <c r="G14" s="52"/>
      <c r="H14" s="58"/>
    </row>
    <row r="15" spans="2:8" ht="13.5" customHeight="1">
      <c r="B15" s="56"/>
      <c r="C15" s="52"/>
      <c r="D15" s="52"/>
      <c r="E15" s="54"/>
      <c r="F15" s="57"/>
      <c r="G15" s="52"/>
      <c r="H15" s="58"/>
    </row>
    <row r="16" spans="2:8" ht="13.5" customHeight="1">
      <c r="B16" s="56"/>
      <c r="C16" s="52"/>
      <c r="D16" s="52"/>
      <c r="E16" s="54"/>
      <c r="F16" s="57"/>
      <c r="G16" s="52"/>
      <c r="H16" s="58"/>
    </row>
    <row r="17" spans="2:8" ht="13.5" customHeight="1">
      <c r="B17" s="56"/>
      <c r="C17" s="52"/>
      <c r="D17" s="52"/>
      <c r="E17" s="54"/>
      <c r="F17" s="57"/>
      <c r="G17" s="52"/>
      <c r="H17" s="58"/>
    </row>
    <row r="18" spans="2:8" ht="13.5" customHeight="1">
      <c r="B18" s="56"/>
      <c r="C18" s="52"/>
      <c r="D18" s="52"/>
      <c r="E18" s="54"/>
      <c r="F18" s="57"/>
      <c r="G18" s="52"/>
      <c r="H18" s="58"/>
    </row>
    <row r="19" spans="2:8" ht="13.5" customHeight="1">
      <c r="B19" s="56"/>
      <c r="C19" s="52"/>
      <c r="D19" s="52"/>
      <c r="E19" s="54"/>
      <c r="F19" s="57"/>
      <c r="G19" s="52"/>
      <c r="H19" s="58"/>
    </row>
    <row r="20" spans="2:8" ht="13.5" customHeight="1">
      <c r="B20" s="56"/>
      <c r="C20" s="52"/>
      <c r="D20" s="52"/>
      <c r="E20" s="54"/>
      <c r="F20" s="57"/>
      <c r="G20" s="52"/>
      <c r="H20" s="58"/>
    </row>
    <row r="21" spans="2:8" ht="13.5" customHeight="1">
      <c r="B21" s="56"/>
      <c r="C21" s="52"/>
      <c r="D21" s="52"/>
      <c r="E21" s="54"/>
      <c r="F21" s="57"/>
      <c r="G21" s="52"/>
      <c r="H21" s="58"/>
    </row>
    <row r="22" spans="2:8" ht="13.5" customHeight="1">
      <c r="B22" s="56"/>
      <c r="C22" s="52"/>
      <c r="D22" s="52"/>
      <c r="E22" s="54"/>
      <c r="F22" s="57"/>
      <c r="G22" s="52"/>
      <c r="H22" s="58"/>
    </row>
    <row r="23" spans="2:8" ht="13.5" customHeight="1">
      <c r="B23" s="56"/>
      <c r="C23" s="52"/>
      <c r="D23" s="52"/>
      <c r="E23" s="54"/>
      <c r="F23" s="57"/>
      <c r="G23" s="52"/>
      <c r="H23" s="58"/>
    </row>
    <row r="24" spans="2:8" ht="13.5" customHeight="1">
      <c r="B24" s="56"/>
      <c r="C24" s="52"/>
      <c r="D24" s="52"/>
      <c r="E24" s="54"/>
      <c r="F24" s="57"/>
      <c r="G24" s="52"/>
      <c r="H24" s="58"/>
    </row>
    <row r="25" spans="2:8" ht="13.5" customHeight="1">
      <c r="B25" s="56"/>
      <c r="C25" s="52"/>
      <c r="D25" s="52"/>
      <c r="E25" s="54"/>
      <c r="F25" s="57"/>
      <c r="G25" s="52"/>
      <c r="H25" s="58"/>
    </row>
    <row r="26" spans="2:8" ht="13.5" customHeight="1">
      <c r="B26" s="56"/>
      <c r="C26" s="52"/>
      <c r="D26" s="52"/>
      <c r="E26" s="54"/>
      <c r="F26" s="57"/>
      <c r="G26" s="52"/>
      <c r="H26" s="58"/>
    </row>
    <row r="27" spans="2:8" ht="13.5" customHeight="1">
      <c r="B27" s="56"/>
      <c r="C27" s="52"/>
      <c r="D27" s="52"/>
      <c r="E27" s="54"/>
      <c r="F27" s="57"/>
      <c r="G27" s="52"/>
      <c r="H27" s="58"/>
    </row>
    <row r="28" spans="2:8" ht="13.5" customHeight="1">
      <c r="B28" s="56"/>
      <c r="C28" s="52"/>
      <c r="D28" s="52"/>
      <c r="E28" s="54"/>
      <c r="F28" s="57"/>
      <c r="G28" s="52"/>
      <c r="H28" s="58"/>
    </row>
    <row r="29" spans="2:8" ht="13.5" customHeight="1">
      <c r="B29" s="56"/>
      <c r="C29" s="52"/>
      <c r="D29" s="52"/>
      <c r="E29" s="54"/>
      <c r="F29" s="57"/>
      <c r="G29" s="52"/>
      <c r="H29" s="58"/>
    </row>
    <row r="30" spans="2:8" ht="13.5" customHeight="1">
      <c r="B30" s="56"/>
      <c r="C30" s="57"/>
      <c r="D30" s="52"/>
      <c r="E30" s="54"/>
      <c r="F30" s="57"/>
      <c r="G30" s="52"/>
      <c r="H30" s="58"/>
    </row>
    <row r="31" spans="2:8" ht="13.5" customHeight="1">
      <c r="B31" s="56"/>
      <c r="C31" s="57"/>
      <c r="D31" s="52"/>
      <c r="E31" s="54"/>
      <c r="F31" s="57"/>
      <c r="G31" s="52"/>
      <c r="H31" s="58"/>
    </row>
    <row r="32" spans="2:8" ht="13.5" customHeight="1">
      <c r="B32" s="56"/>
      <c r="C32" s="57"/>
      <c r="D32" s="52"/>
      <c r="E32" s="54"/>
      <c r="F32" s="57"/>
      <c r="G32" s="52"/>
      <c r="H32" s="58"/>
    </row>
    <row r="33" spans="2:8" ht="13.5" customHeight="1">
      <c r="B33" s="56"/>
      <c r="C33" s="57"/>
      <c r="D33" s="52"/>
      <c r="E33" s="54"/>
      <c r="F33" s="57"/>
      <c r="G33" s="52"/>
      <c r="H33" s="58"/>
    </row>
    <row r="34" spans="2:8" ht="13.5" customHeight="1" thickBot="1">
      <c r="B34" s="59"/>
      <c r="C34" s="60"/>
      <c r="D34" s="61"/>
      <c r="E34" s="50"/>
      <c r="F34" s="60"/>
      <c r="G34" s="61"/>
      <c r="H34" s="62"/>
    </row>
    <row r="37" spans="2:8" ht="13.5" customHeight="1">
      <c r="B37" s="37" t="s">
        <v>100</v>
      </c>
      <c r="C37" s="37" t="s">
        <v>389</v>
      </c>
      <c r="F37" s="38"/>
      <c r="G37" s="38"/>
    </row>
    <row r="38" spans="2:8" ht="13.5" customHeight="1">
      <c r="F38" s="63" t="s">
        <v>340</v>
      </c>
      <c r="G38" s="48"/>
    </row>
    <row r="39" spans="2:8" ht="13.5" customHeight="1" thickBot="1">
      <c r="B39" s="41" t="str">
        <f>点検対象設備一覧表!$D$6</f>
        <v>△△棟</v>
      </c>
      <c r="F39" s="63" t="s">
        <v>341</v>
      </c>
      <c r="G39" s="48"/>
    </row>
    <row r="40" spans="2:8" ht="13.5" customHeight="1">
      <c r="B40" s="551" t="s">
        <v>342</v>
      </c>
      <c r="C40" s="552"/>
      <c r="D40" s="552"/>
      <c r="E40" s="552"/>
      <c r="F40" s="565" t="s">
        <v>441</v>
      </c>
      <c r="G40" s="552"/>
      <c r="H40" s="566" t="s">
        <v>399</v>
      </c>
    </row>
    <row r="41" spans="2:8" ht="13.5" customHeight="1" thickBot="1">
      <c r="B41" s="49" t="s">
        <v>362</v>
      </c>
      <c r="C41" s="50" t="s">
        <v>344</v>
      </c>
      <c r="D41" s="50" t="s">
        <v>205</v>
      </c>
      <c r="E41" s="50" t="s">
        <v>398</v>
      </c>
      <c r="F41" s="50" t="s">
        <v>266</v>
      </c>
      <c r="G41" s="50" t="s">
        <v>267</v>
      </c>
      <c r="H41" s="567"/>
    </row>
    <row r="42" spans="2:8" ht="13.5" customHeight="1">
      <c r="B42" s="66" t="s">
        <v>389</v>
      </c>
      <c r="C42" s="67" t="s">
        <v>245</v>
      </c>
      <c r="D42" s="67"/>
      <c r="E42" s="422" t="s">
        <v>254</v>
      </c>
      <c r="F42" s="68"/>
      <c r="G42" s="357"/>
      <c r="H42" s="70"/>
    </row>
    <row r="43" spans="2:8" ht="13.5" customHeight="1">
      <c r="B43" s="65"/>
      <c r="C43" s="52" t="s">
        <v>246</v>
      </c>
      <c r="D43" s="52"/>
      <c r="E43" s="54" t="s">
        <v>258</v>
      </c>
      <c r="F43" s="57"/>
      <c r="G43" s="314"/>
      <c r="H43" s="58"/>
    </row>
    <row r="44" spans="2:8" ht="13.5" customHeight="1">
      <c r="B44" s="65"/>
      <c r="C44" s="52"/>
      <c r="D44" s="52"/>
      <c r="E44" s="54"/>
      <c r="F44" s="57"/>
      <c r="G44" s="52"/>
      <c r="H44" s="58"/>
    </row>
    <row r="45" spans="2:8" ht="13.5" customHeight="1">
      <c r="B45" s="56"/>
      <c r="C45" s="52"/>
      <c r="D45" s="52"/>
      <c r="E45" s="54"/>
      <c r="F45" s="57"/>
      <c r="G45" s="52"/>
      <c r="H45" s="58"/>
    </row>
    <row r="46" spans="2:8" ht="13.5" customHeight="1">
      <c r="B46" s="56"/>
      <c r="C46" s="52"/>
      <c r="D46" s="52"/>
      <c r="E46" s="54"/>
      <c r="F46" s="57"/>
      <c r="G46" s="52"/>
      <c r="H46" s="58"/>
    </row>
    <row r="47" spans="2:8" ht="13.5" customHeight="1">
      <c r="B47" s="56"/>
      <c r="C47" s="52"/>
      <c r="D47" s="52"/>
      <c r="E47" s="54"/>
      <c r="F47" s="57"/>
      <c r="G47" s="52"/>
      <c r="H47" s="58"/>
    </row>
    <row r="48" spans="2:8" ht="13.5" customHeight="1">
      <c r="B48" s="56"/>
      <c r="C48" s="52"/>
      <c r="D48" s="52"/>
      <c r="E48" s="54"/>
      <c r="F48" s="57"/>
      <c r="G48" s="52"/>
      <c r="H48" s="58"/>
    </row>
    <row r="49" spans="2:8" ht="13.5" customHeight="1">
      <c r="B49" s="56"/>
      <c r="C49" s="52"/>
      <c r="D49" s="52"/>
      <c r="E49" s="54"/>
      <c r="F49" s="57"/>
      <c r="G49" s="52"/>
      <c r="H49" s="58"/>
    </row>
    <row r="50" spans="2:8" ht="13.5" customHeight="1">
      <c r="B50" s="56"/>
      <c r="C50" s="52"/>
      <c r="D50" s="52"/>
      <c r="E50" s="54"/>
      <c r="F50" s="57"/>
      <c r="G50" s="52"/>
      <c r="H50" s="58"/>
    </row>
    <row r="51" spans="2:8" ht="13.5" customHeight="1">
      <c r="B51" s="56"/>
      <c r="C51" s="52"/>
      <c r="D51" s="52"/>
      <c r="E51" s="54"/>
      <c r="F51" s="57"/>
      <c r="G51" s="52"/>
      <c r="H51" s="58"/>
    </row>
    <row r="52" spans="2:8" ht="13.5" customHeight="1">
      <c r="B52" s="56"/>
      <c r="C52" s="52"/>
      <c r="D52" s="52"/>
      <c r="E52" s="54"/>
      <c r="F52" s="57"/>
      <c r="G52" s="52"/>
      <c r="H52" s="58"/>
    </row>
    <row r="53" spans="2:8" ht="13.5" customHeight="1">
      <c r="B53" s="56"/>
      <c r="C53" s="52"/>
      <c r="D53" s="52"/>
      <c r="E53" s="54"/>
      <c r="F53" s="57"/>
      <c r="G53" s="52"/>
      <c r="H53" s="58"/>
    </row>
    <row r="54" spans="2:8" ht="13.5" customHeight="1">
      <c r="B54" s="56"/>
      <c r="C54" s="52"/>
      <c r="D54" s="52"/>
      <c r="E54" s="54"/>
      <c r="F54" s="57"/>
      <c r="G54" s="52"/>
      <c r="H54" s="58"/>
    </row>
    <row r="55" spans="2:8" ht="13.5" customHeight="1">
      <c r="B55" s="56"/>
      <c r="C55" s="52"/>
      <c r="D55" s="52"/>
      <c r="E55" s="54"/>
      <c r="F55" s="57"/>
      <c r="G55" s="52"/>
      <c r="H55" s="58"/>
    </row>
    <row r="56" spans="2:8" ht="13.5" customHeight="1">
      <c r="B56" s="56"/>
      <c r="C56" s="52"/>
      <c r="D56" s="52"/>
      <c r="E56" s="54"/>
      <c r="F56" s="57"/>
      <c r="G56" s="52"/>
      <c r="H56" s="58"/>
    </row>
    <row r="57" spans="2:8" ht="13.5" customHeight="1">
      <c r="B57" s="56"/>
      <c r="C57" s="52"/>
      <c r="D57" s="52"/>
      <c r="E57" s="54"/>
      <c r="F57" s="57"/>
      <c r="G57" s="52"/>
      <c r="H57" s="58"/>
    </row>
    <row r="58" spans="2:8" ht="13.5" customHeight="1">
      <c r="B58" s="56"/>
      <c r="C58" s="52"/>
      <c r="D58" s="52"/>
      <c r="E58" s="54"/>
      <c r="F58" s="57"/>
      <c r="G58" s="52"/>
      <c r="H58" s="58"/>
    </row>
    <row r="59" spans="2:8" ht="13.5" customHeight="1">
      <c r="B59" s="56"/>
      <c r="C59" s="52"/>
      <c r="D59" s="52"/>
      <c r="E59" s="54"/>
      <c r="F59" s="57"/>
      <c r="G59" s="52"/>
      <c r="H59" s="58"/>
    </row>
    <row r="60" spans="2:8" ht="13.5" customHeight="1">
      <c r="B60" s="56"/>
      <c r="C60" s="52"/>
      <c r="D60" s="52"/>
      <c r="E60" s="54"/>
      <c r="F60" s="57"/>
      <c r="G60" s="52"/>
      <c r="H60" s="58"/>
    </row>
    <row r="61" spans="2:8" ht="13.5" customHeight="1">
      <c r="B61" s="56"/>
      <c r="C61" s="52"/>
      <c r="D61" s="52"/>
      <c r="E61" s="54"/>
      <c r="F61" s="57"/>
      <c r="G61" s="52"/>
      <c r="H61" s="58"/>
    </row>
    <row r="62" spans="2:8" ht="13.5" customHeight="1">
      <c r="B62" s="56"/>
      <c r="C62" s="52"/>
      <c r="D62" s="52"/>
      <c r="E62" s="54"/>
      <c r="F62" s="57"/>
      <c r="G62" s="52"/>
      <c r="H62" s="58"/>
    </row>
    <row r="63" spans="2:8" ht="13.5" customHeight="1">
      <c r="B63" s="56"/>
      <c r="C63" s="52"/>
      <c r="D63" s="52"/>
      <c r="E63" s="54"/>
      <c r="F63" s="57"/>
      <c r="G63" s="52"/>
      <c r="H63" s="58"/>
    </row>
    <row r="64" spans="2:8" ht="13.5" customHeight="1">
      <c r="B64" s="56"/>
      <c r="C64" s="52"/>
      <c r="D64" s="52"/>
      <c r="E64" s="54"/>
      <c r="F64" s="57"/>
      <c r="G64" s="52"/>
      <c r="H64" s="58"/>
    </row>
    <row r="65" spans="2:8" ht="13.5" customHeight="1">
      <c r="B65" s="56"/>
      <c r="C65" s="57"/>
      <c r="D65" s="52"/>
      <c r="E65" s="54"/>
      <c r="F65" s="57"/>
      <c r="G65" s="52"/>
      <c r="H65" s="58"/>
    </row>
    <row r="66" spans="2:8" ht="13.5" customHeight="1">
      <c r="B66" s="56"/>
      <c r="C66" s="57"/>
      <c r="D66" s="52"/>
      <c r="E66" s="54"/>
      <c r="F66" s="57"/>
      <c r="G66" s="52"/>
      <c r="H66" s="58"/>
    </row>
    <row r="67" spans="2:8" ht="13.5" customHeight="1">
      <c r="B67" s="56"/>
      <c r="C67" s="57"/>
      <c r="D67" s="52"/>
      <c r="E67" s="54"/>
      <c r="F67" s="57"/>
      <c r="G67" s="52"/>
      <c r="H67" s="58"/>
    </row>
    <row r="68" spans="2:8" ht="13.5" customHeight="1">
      <c r="B68" s="56"/>
      <c r="C68" s="57"/>
      <c r="D68" s="52"/>
      <c r="E68" s="54"/>
      <c r="F68" s="57"/>
      <c r="G68" s="52"/>
      <c r="H68" s="58"/>
    </row>
    <row r="69" spans="2:8" ht="13.5" customHeight="1" thickBot="1">
      <c r="B69" s="59"/>
      <c r="C69" s="60"/>
      <c r="D69" s="61"/>
      <c r="E69" s="50"/>
      <c r="F69" s="60"/>
      <c r="G69" s="61"/>
      <c r="H69" s="62"/>
    </row>
    <row r="72" spans="2:8" ht="13.5" customHeight="1">
      <c r="B72" s="37" t="s">
        <v>100</v>
      </c>
      <c r="C72" s="37" t="s">
        <v>389</v>
      </c>
      <c r="F72" s="38"/>
      <c r="G72" s="38"/>
    </row>
    <row r="73" spans="2:8" ht="13.5" customHeight="1">
      <c r="F73" s="63" t="s">
        <v>340</v>
      </c>
      <c r="G73" s="48"/>
    </row>
    <row r="74" spans="2:8" ht="13.5" customHeight="1" thickBot="1">
      <c r="B74" s="37" t="str">
        <f>点検対象設備一覧表!$E$6</f>
        <v>□□棟</v>
      </c>
      <c r="F74" s="63" t="s">
        <v>341</v>
      </c>
      <c r="G74" s="48"/>
    </row>
    <row r="75" spans="2:8" ht="13.5" customHeight="1">
      <c r="B75" s="551" t="s">
        <v>342</v>
      </c>
      <c r="C75" s="552"/>
      <c r="D75" s="552"/>
      <c r="E75" s="552"/>
      <c r="F75" s="565" t="s">
        <v>441</v>
      </c>
      <c r="G75" s="552"/>
      <c r="H75" s="566" t="s">
        <v>399</v>
      </c>
    </row>
    <row r="76" spans="2:8" ht="13.5" customHeight="1" thickBot="1">
      <c r="B76" s="49" t="s">
        <v>362</v>
      </c>
      <c r="C76" s="50" t="s">
        <v>344</v>
      </c>
      <c r="D76" s="50" t="s">
        <v>205</v>
      </c>
      <c r="E76" s="50" t="s">
        <v>398</v>
      </c>
      <c r="F76" s="50" t="s">
        <v>266</v>
      </c>
      <c r="G76" s="50" t="s">
        <v>267</v>
      </c>
      <c r="H76" s="567"/>
    </row>
    <row r="77" spans="2:8" ht="13.5" customHeight="1">
      <c r="B77" s="66" t="s">
        <v>389</v>
      </c>
      <c r="C77" s="67" t="s">
        <v>245</v>
      </c>
      <c r="D77" s="67"/>
      <c r="E77" s="422" t="s">
        <v>254</v>
      </c>
      <c r="F77" s="68"/>
      <c r="G77" s="357"/>
      <c r="H77" s="70"/>
    </row>
    <row r="78" spans="2:8" ht="13.5" customHeight="1">
      <c r="B78" s="65"/>
      <c r="C78" s="52" t="s">
        <v>246</v>
      </c>
      <c r="D78" s="52"/>
      <c r="E78" s="54" t="s">
        <v>258</v>
      </c>
      <c r="F78" s="57"/>
      <c r="G78" s="314"/>
      <c r="H78" s="58"/>
    </row>
    <row r="79" spans="2:8" ht="13.5" customHeight="1">
      <c r="B79" s="65"/>
      <c r="C79" s="52"/>
      <c r="D79" s="52"/>
      <c r="E79" s="54"/>
      <c r="F79" s="57"/>
      <c r="G79" s="52"/>
      <c r="H79" s="58"/>
    </row>
    <row r="80" spans="2:8" ht="13.5" customHeight="1">
      <c r="B80" s="56"/>
      <c r="C80" s="52"/>
      <c r="D80" s="52"/>
      <c r="E80" s="54"/>
      <c r="F80" s="57"/>
      <c r="G80" s="52"/>
      <c r="H80" s="58"/>
    </row>
    <row r="81" spans="2:8" ht="13.5" customHeight="1">
      <c r="B81" s="56"/>
      <c r="C81" s="52"/>
      <c r="D81" s="52"/>
      <c r="E81" s="54"/>
      <c r="F81" s="57"/>
      <c r="G81" s="52"/>
      <c r="H81" s="58"/>
    </row>
    <row r="82" spans="2:8" ht="13.5" customHeight="1">
      <c r="B82" s="56"/>
      <c r="C82" s="52"/>
      <c r="D82" s="52"/>
      <c r="E82" s="54"/>
      <c r="F82" s="57"/>
      <c r="G82" s="52"/>
      <c r="H82" s="58"/>
    </row>
    <row r="83" spans="2:8" ht="13.5" customHeight="1">
      <c r="B83" s="56"/>
      <c r="C83" s="52"/>
      <c r="D83" s="52"/>
      <c r="E83" s="54"/>
      <c r="F83" s="57"/>
      <c r="G83" s="52"/>
      <c r="H83" s="58"/>
    </row>
    <row r="84" spans="2:8" ht="13.5" customHeight="1">
      <c r="B84" s="56"/>
      <c r="C84" s="52"/>
      <c r="D84" s="52"/>
      <c r="E84" s="54"/>
      <c r="F84" s="57"/>
      <c r="G84" s="52"/>
      <c r="H84" s="58"/>
    </row>
    <row r="85" spans="2:8" ht="13.5" customHeight="1">
      <c r="B85" s="56"/>
      <c r="C85" s="52"/>
      <c r="D85" s="52"/>
      <c r="E85" s="54"/>
      <c r="F85" s="57"/>
      <c r="G85" s="52"/>
      <c r="H85" s="58"/>
    </row>
    <row r="86" spans="2:8" ht="13.5" customHeight="1">
      <c r="B86" s="56"/>
      <c r="C86" s="52"/>
      <c r="D86" s="52"/>
      <c r="E86" s="54"/>
      <c r="F86" s="57"/>
      <c r="G86" s="52"/>
      <c r="H86" s="58"/>
    </row>
    <row r="87" spans="2:8" ht="13.5" customHeight="1">
      <c r="B87" s="56"/>
      <c r="C87" s="52"/>
      <c r="D87" s="52"/>
      <c r="E87" s="54"/>
      <c r="F87" s="57"/>
      <c r="G87" s="52"/>
      <c r="H87" s="58"/>
    </row>
    <row r="88" spans="2:8" ht="13.5" customHeight="1">
      <c r="B88" s="56"/>
      <c r="C88" s="52"/>
      <c r="D88" s="52"/>
      <c r="E88" s="54"/>
      <c r="F88" s="57"/>
      <c r="G88" s="52"/>
      <c r="H88" s="58"/>
    </row>
    <row r="89" spans="2:8" ht="13.5" customHeight="1">
      <c r="B89" s="56"/>
      <c r="C89" s="52"/>
      <c r="D89" s="52"/>
      <c r="E89" s="54"/>
      <c r="F89" s="57"/>
      <c r="G89" s="52"/>
      <c r="H89" s="58"/>
    </row>
    <row r="90" spans="2:8" ht="13.5" customHeight="1">
      <c r="B90" s="56"/>
      <c r="C90" s="52"/>
      <c r="D90" s="52"/>
      <c r="E90" s="54"/>
      <c r="F90" s="57"/>
      <c r="G90" s="52"/>
      <c r="H90" s="58"/>
    </row>
    <row r="91" spans="2:8" ht="13.5" customHeight="1">
      <c r="B91" s="56"/>
      <c r="C91" s="52"/>
      <c r="D91" s="52"/>
      <c r="E91" s="54"/>
      <c r="F91" s="57"/>
      <c r="G91" s="52"/>
      <c r="H91" s="58"/>
    </row>
    <row r="92" spans="2:8" ht="13.5" customHeight="1">
      <c r="B92" s="56"/>
      <c r="C92" s="52"/>
      <c r="D92" s="52"/>
      <c r="E92" s="54"/>
      <c r="F92" s="57"/>
      <c r="G92" s="52"/>
      <c r="H92" s="58"/>
    </row>
    <row r="93" spans="2:8" ht="13.5" customHeight="1">
      <c r="B93" s="56"/>
      <c r="C93" s="52"/>
      <c r="D93" s="52"/>
      <c r="E93" s="54"/>
      <c r="F93" s="57"/>
      <c r="G93" s="52"/>
      <c r="H93" s="58"/>
    </row>
    <row r="94" spans="2:8" ht="13.5" customHeight="1">
      <c r="B94" s="56"/>
      <c r="C94" s="52"/>
      <c r="D94" s="52"/>
      <c r="E94" s="54"/>
      <c r="F94" s="57"/>
      <c r="G94" s="52"/>
      <c r="H94" s="58"/>
    </row>
    <row r="95" spans="2:8" ht="13.5" customHeight="1">
      <c r="B95" s="56"/>
      <c r="C95" s="52"/>
      <c r="D95" s="52"/>
      <c r="E95" s="54"/>
      <c r="F95" s="57"/>
      <c r="G95" s="52"/>
      <c r="H95" s="58"/>
    </row>
    <row r="96" spans="2:8" ht="13.5" customHeight="1">
      <c r="B96" s="56"/>
      <c r="C96" s="52"/>
      <c r="D96" s="52"/>
      <c r="E96" s="54"/>
      <c r="F96" s="57"/>
      <c r="G96" s="52"/>
      <c r="H96" s="58"/>
    </row>
    <row r="97" spans="2:8" ht="13.5" customHeight="1">
      <c r="B97" s="56"/>
      <c r="C97" s="52"/>
      <c r="D97" s="52"/>
      <c r="E97" s="54"/>
      <c r="F97" s="57"/>
      <c r="G97" s="52"/>
      <c r="H97" s="58"/>
    </row>
    <row r="98" spans="2:8" ht="13.5" customHeight="1">
      <c r="B98" s="56"/>
      <c r="C98" s="52"/>
      <c r="D98" s="52"/>
      <c r="E98" s="54"/>
      <c r="F98" s="57"/>
      <c r="G98" s="52"/>
      <c r="H98" s="58"/>
    </row>
    <row r="99" spans="2:8" ht="13.5" customHeight="1">
      <c r="B99" s="56"/>
      <c r="C99" s="52"/>
      <c r="D99" s="52"/>
      <c r="E99" s="54"/>
      <c r="F99" s="57"/>
      <c r="G99" s="52"/>
      <c r="H99" s="58"/>
    </row>
    <row r="100" spans="2:8" ht="13.5" customHeight="1">
      <c r="B100" s="56"/>
      <c r="C100" s="57"/>
      <c r="D100" s="52"/>
      <c r="E100" s="54"/>
      <c r="F100" s="57"/>
      <c r="G100" s="52"/>
      <c r="H100" s="58"/>
    </row>
    <row r="101" spans="2:8" ht="13.5" customHeight="1">
      <c r="B101" s="56"/>
      <c r="C101" s="57"/>
      <c r="D101" s="52"/>
      <c r="E101" s="54"/>
      <c r="F101" s="57"/>
      <c r="G101" s="52"/>
      <c r="H101" s="58"/>
    </row>
    <row r="102" spans="2:8" ht="13.5" customHeight="1">
      <c r="B102" s="56"/>
      <c r="C102" s="57"/>
      <c r="D102" s="52"/>
      <c r="E102" s="54"/>
      <c r="F102" s="57"/>
      <c r="G102" s="52"/>
      <c r="H102" s="58"/>
    </row>
    <row r="103" spans="2:8" ht="13.5" customHeight="1">
      <c r="B103" s="56"/>
      <c r="C103" s="57"/>
      <c r="D103" s="52"/>
      <c r="E103" s="54"/>
      <c r="F103" s="57"/>
      <c r="G103" s="52"/>
      <c r="H103" s="58"/>
    </row>
    <row r="104" spans="2:8" ht="13.5" customHeight="1" thickBot="1">
      <c r="B104" s="59"/>
      <c r="C104" s="60"/>
      <c r="D104" s="61"/>
      <c r="E104" s="50"/>
      <c r="F104" s="60"/>
      <c r="G104" s="61"/>
      <c r="H104" s="62"/>
    </row>
    <row r="107" spans="2:8" ht="13.5" customHeight="1">
      <c r="B107" s="37" t="s">
        <v>100</v>
      </c>
      <c r="C107" s="37" t="s">
        <v>389</v>
      </c>
      <c r="F107" s="38"/>
      <c r="G107" s="38"/>
    </row>
    <row r="108" spans="2:8" ht="13.5" customHeight="1">
      <c r="F108" s="63" t="s">
        <v>340</v>
      </c>
      <c r="G108" s="48"/>
    </row>
    <row r="109" spans="2:8" ht="13.5" customHeight="1" thickBot="1">
      <c r="B109" s="37" t="str">
        <f>点検対象設備一覧表!$F$6</f>
        <v>××棟</v>
      </c>
      <c r="F109" s="63" t="s">
        <v>341</v>
      </c>
      <c r="G109" s="48"/>
    </row>
    <row r="110" spans="2:8" ht="13.5" customHeight="1">
      <c r="B110" s="551" t="s">
        <v>342</v>
      </c>
      <c r="C110" s="552"/>
      <c r="D110" s="552"/>
      <c r="E110" s="552"/>
      <c r="F110" s="565" t="s">
        <v>441</v>
      </c>
      <c r="G110" s="552"/>
      <c r="H110" s="566" t="s">
        <v>399</v>
      </c>
    </row>
    <row r="111" spans="2:8" ht="13.5" customHeight="1" thickBot="1">
      <c r="B111" s="49" t="s">
        <v>362</v>
      </c>
      <c r="C111" s="50" t="s">
        <v>344</v>
      </c>
      <c r="D111" s="50" t="s">
        <v>205</v>
      </c>
      <c r="E111" s="50" t="s">
        <v>398</v>
      </c>
      <c r="F111" s="50" t="s">
        <v>266</v>
      </c>
      <c r="G111" s="50" t="s">
        <v>267</v>
      </c>
      <c r="H111" s="567"/>
    </row>
    <row r="112" spans="2:8" ht="13.5" customHeight="1">
      <c r="B112" s="66" t="s">
        <v>389</v>
      </c>
      <c r="C112" s="67" t="s">
        <v>245</v>
      </c>
      <c r="D112" s="67"/>
      <c r="E112" s="422" t="s">
        <v>254</v>
      </c>
      <c r="F112" s="68"/>
      <c r="G112" s="357"/>
      <c r="H112" s="70"/>
    </row>
    <row r="113" spans="2:8" ht="13.5" customHeight="1">
      <c r="B113" s="65"/>
      <c r="C113" s="52" t="s">
        <v>246</v>
      </c>
      <c r="D113" s="52"/>
      <c r="E113" s="54" t="s">
        <v>258</v>
      </c>
      <c r="F113" s="57"/>
      <c r="G113" s="314"/>
      <c r="H113" s="58"/>
    </row>
    <row r="114" spans="2:8" ht="13.5" customHeight="1">
      <c r="B114" s="65"/>
      <c r="C114" s="52"/>
      <c r="D114" s="52"/>
      <c r="E114" s="54"/>
      <c r="F114" s="57"/>
      <c r="G114" s="52"/>
      <c r="H114" s="58"/>
    </row>
    <row r="115" spans="2:8" ht="13.5" customHeight="1">
      <c r="B115" s="56"/>
      <c r="C115" s="52"/>
      <c r="D115" s="52"/>
      <c r="E115" s="54"/>
      <c r="F115" s="57"/>
      <c r="G115" s="52"/>
      <c r="H115" s="58"/>
    </row>
    <row r="116" spans="2:8" ht="13.5" customHeight="1">
      <c r="B116" s="56"/>
      <c r="C116" s="52"/>
      <c r="D116" s="52"/>
      <c r="E116" s="54"/>
      <c r="F116" s="57"/>
      <c r="G116" s="52"/>
      <c r="H116" s="58"/>
    </row>
    <row r="117" spans="2:8" ht="13.5" customHeight="1">
      <c r="B117" s="56"/>
      <c r="C117" s="52"/>
      <c r="D117" s="52"/>
      <c r="E117" s="54"/>
      <c r="F117" s="57"/>
      <c r="G117" s="52"/>
      <c r="H117" s="58"/>
    </row>
    <row r="118" spans="2:8" ht="13.5" customHeight="1">
      <c r="B118" s="56"/>
      <c r="C118" s="52"/>
      <c r="D118" s="52"/>
      <c r="E118" s="54"/>
      <c r="F118" s="57"/>
      <c r="G118" s="52"/>
      <c r="H118" s="58"/>
    </row>
    <row r="119" spans="2:8" ht="13.5" customHeight="1">
      <c r="B119" s="56"/>
      <c r="C119" s="52"/>
      <c r="D119" s="52"/>
      <c r="E119" s="54"/>
      <c r="F119" s="57"/>
      <c r="G119" s="52"/>
      <c r="H119" s="58"/>
    </row>
    <row r="120" spans="2:8" ht="13.5" customHeight="1">
      <c r="B120" s="56"/>
      <c r="C120" s="52"/>
      <c r="D120" s="52"/>
      <c r="E120" s="54"/>
      <c r="F120" s="57"/>
      <c r="G120" s="52"/>
      <c r="H120" s="58"/>
    </row>
    <row r="121" spans="2:8" ht="13.5" customHeight="1">
      <c r="B121" s="56"/>
      <c r="C121" s="52"/>
      <c r="D121" s="52"/>
      <c r="E121" s="54"/>
      <c r="F121" s="57"/>
      <c r="G121" s="52"/>
      <c r="H121" s="58"/>
    </row>
    <row r="122" spans="2:8" ht="13.5" customHeight="1">
      <c r="B122" s="56"/>
      <c r="C122" s="52"/>
      <c r="D122" s="52"/>
      <c r="E122" s="54"/>
      <c r="F122" s="57"/>
      <c r="G122" s="52"/>
      <c r="H122" s="58"/>
    </row>
    <row r="123" spans="2:8" ht="13.5" customHeight="1">
      <c r="B123" s="56"/>
      <c r="C123" s="52"/>
      <c r="D123" s="52"/>
      <c r="E123" s="54"/>
      <c r="F123" s="57"/>
      <c r="G123" s="52"/>
      <c r="H123" s="58"/>
    </row>
    <row r="124" spans="2:8" ht="13.5" customHeight="1">
      <c r="B124" s="56"/>
      <c r="C124" s="52"/>
      <c r="D124" s="52"/>
      <c r="E124" s="54"/>
      <c r="F124" s="57"/>
      <c r="G124" s="52"/>
      <c r="H124" s="58"/>
    </row>
    <row r="125" spans="2:8" ht="13.5" customHeight="1">
      <c r="B125" s="56"/>
      <c r="C125" s="52"/>
      <c r="D125" s="52"/>
      <c r="E125" s="54"/>
      <c r="F125" s="57"/>
      <c r="G125" s="52"/>
      <c r="H125" s="58"/>
    </row>
    <row r="126" spans="2:8" ht="13.5" customHeight="1">
      <c r="B126" s="56"/>
      <c r="C126" s="52"/>
      <c r="D126" s="52"/>
      <c r="E126" s="54"/>
      <c r="F126" s="57"/>
      <c r="G126" s="52"/>
      <c r="H126" s="58"/>
    </row>
    <row r="127" spans="2:8" ht="13.5" customHeight="1">
      <c r="B127" s="56"/>
      <c r="C127" s="52"/>
      <c r="D127" s="52"/>
      <c r="E127" s="54"/>
      <c r="F127" s="57"/>
      <c r="G127" s="52"/>
      <c r="H127" s="58"/>
    </row>
    <row r="128" spans="2:8" ht="13.5" customHeight="1">
      <c r="B128" s="56"/>
      <c r="C128" s="52"/>
      <c r="D128" s="52"/>
      <c r="E128" s="54"/>
      <c r="F128" s="57"/>
      <c r="G128" s="52"/>
      <c r="H128" s="58"/>
    </row>
    <row r="129" spans="2:8" ht="13.5" customHeight="1">
      <c r="B129" s="56"/>
      <c r="C129" s="52"/>
      <c r="D129" s="52"/>
      <c r="E129" s="54"/>
      <c r="F129" s="57"/>
      <c r="G129" s="52"/>
      <c r="H129" s="58"/>
    </row>
    <row r="130" spans="2:8" ht="13.5" customHeight="1">
      <c r="B130" s="56"/>
      <c r="C130" s="52"/>
      <c r="D130" s="52"/>
      <c r="E130" s="54"/>
      <c r="F130" s="57"/>
      <c r="G130" s="52"/>
      <c r="H130" s="58"/>
    </row>
    <row r="131" spans="2:8" ht="13.5" customHeight="1">
      <c r="B131" s="56"/>
      <c r="C131" s="52"/>
      <c r="D131" s="52"/>
      <c r="E131" s="54"/>
      <c r="F131" s="57"/>
      <c r="G131" s="52"/>
      <c r="H131" s="58"/>
    </row>
    <row r="132" spans="2:8" ht="13.5" customHeight="1">
      <c r="B132" s="56"/>
      <c r="C132" s="52"/>
      <c r="D132" s="52"/>
      <c r="E132" s="54"/>
      <c r="F132" s="57"/>
      <c r="G132" s="52"/>
      <c r="H132" s="58"/>
    </row>
    <row r="133" spans="2:8" ht="13.5" customHeight="1">
      <c r="B133" s="56"/>
      <c r="C133" s="52"/>
      <c r="D133" s="52"/>
      <c r="E133" s="54"/>
      <c r="F133" s="57"/>
      <c r="G133" s="52"/>
      <c r="H133" s="58"/>
    </row>
    <row r="134" spans="2:8" ht="13.5" customHeight="1">
      <c r="B134" s="56"/>
      <c r="C134" s="52"/>
      <c r="D134" s="52"/>
      <c r="E134" s="54"/>
      <c r="F134" s="57"/>
      <c r="G134" s="52"/>
      <c r="H134" s="58"/>
    </row>
    <row r="135" spans="2:8" ht="13.5" customHeight="1">
      <c r="B135" s="56"/>
      <c r="C135" s="57"/>
      <c r="D135" s="52"/>
      <c r="E135" s="54"/>
      <c r="F135" s="57"/>
      <c r="G135" s="52"/>
      <c r="H135" s="58"/>
    </row>
    <row r="136" spans="2:8" ht="13.5" customHeight="1">
      <c r="B136" s="56"/>
      <c r="C136" s="57"/>
      <c r="D136" s="52"/>
      <c r="E136" s="54"/>
      <c r="F136" s="57"/>
      <c r="G136" s="52"/>
      <c r="H136" s="58"/>
    </row>
    <row r="137" spans="2:8" ht="13.5" customHeight="1">
      <c r="B137" s="56"/>
      <c r="C137" s="57"/>
      <c r="D137" s="52"/>
      <c r="E137" s="54"/>
      <c r="F137" s="57"/>
      <c r="G137" s="52"/>
      <c r="H137" s="58"/>
    </row>
    <row r="138" spans="2:8" ht="13.5" customHeight="1">
      <c r="B138" s="56"/>
      <c r="C138" s="57"/>
      <c r="D138" s="52"/>
      <c r="E138" s="54"/>
      <c r="F138" s="57"/>
      <c r="G138" s="52"/>
      <c r="H138" s="58"/>
    </row>
    <row r="139" spans="2:8" ht="13.5" customHeight="1" thickBot="1">
      <c r="B139" s="59"/>
      <c r="C139" s="60"/>
      <c r="D139" s="61"/>
      <c r="E139" s="50"/>
      <c r="F139" s="60"/>
      <c r="G139" s="61"/>
      <c r="H139" s="62"/>
    </row>
    <row r="142" spans="2:8" ht="13.5" customHeight="1">
      <c r="B142" s="37" t="s">
        <v>100</v>
      </c>
      <c r="C142" s="37" t="s">
        <v>389</v>
      </c>
      <c r="F142" s="38"/>
      <c r="G142" s="38"/>
    </row>
    <row r="143" spans="2:8" ht="13.5" customHeight="1">
      <c r="F143" s="63" t="s">
        <v>340</v>
      </c>
      <c r="G143" s="48"/>
    </row>
    <row r="144" spans="2:8" ht="13.5" customHeight="1" thickBot="1">
      <c r="B144" s="37" t="str">
        <f>点検対象設備一覧表!$G$6</f>
        <v>――棟</v>
      </c>
      <c r="F144" s="63" t="s">
        <v>341</v>
      </c>
      <c r="G144" s="48"/>
    </row>
    <row r="145" spans="2:8" ht="13.5" customHeight="1">
      <c r="B145" s="551" t="s">
        <v>342</v>
      </c>
      <c r="C145" s="552"/>
      <c r="D145" s="552"/>
      <c r="E145" s="552"/>
      <c r="F145" s="565" t="s">
        <v>441</v>
      </c>
      <c r="G145" s="552"/>
      <c r="H145" s="566" t="s">
        <v>399</v>
      </c>
    </row>
    <row r="146" spans="2:8" ht="13.5" customHeight="1" thickBot="1">
      <c r="B146" s="49" t="s">
        <v>362</v>
      </c>
      <c r="C146" s="50" t="s">
        <v>344</v>
      </c>
      <c r="D146" s="50" t="s">
        <v>205</v>
      </c>
      <c r="E146" s="50" t="s">
        <v>398</v>
      </c>
      <c r="F146" s="50" t="s">
        <v>266</v>
      </c>
      <c r="G146" s="50" t="s">
        <v>267</v>
      </c>
      <c r="H146" s="567"/>
    </row>
    <row r="147" spans="2:8" ht="13.5" customHeight="1">
      <c r="B147" s="66" t="s">
        <v>389</v>
      </c>
      <c r="C147" s="67" t="s">
        <v>245</v>
      </c>
      <c r="D147" s="67"/>
      <c r="E147" s="422" t="s">
        <v>254</v>
      </c>
      <c r="F147" s="68"/>
      <c r="G147" s="357"/>
      <c r="H147" s="70"/>
    </row>
    <row r="148" spans="2:8" ht="13.5" customHeight="1">
      <c r="B148" s="65"/>
      <c r="C148" s="52" t="s">
        <v>246</v>
      </c>
      <c r="D148" s="52"/>
      <c r="E148" s="54" t="s">
        <v>258</v>
      </c>
      <c r="F148" s="57"/>
      <c r="G148" s="314"/>
      <c r="H148" s="58"/>
    </row>
    <row r="149" spans="2:8" ht="13.5" customHeight="1">
      <c r="B149" s="65"/>
      <c r="C149" s="52"/>
      <c r="D149" s="52"/>
      <c r="E149" s="54"/>
      <c r="F149" s="57"/>
      <c r="G149" s="52"/>
      <c r="H149" s="58"/>
    </row>
    <row r="150" spans="2:8" ht="13.5" customHeight="1">
      <c r="B150" s="56"/>
      <c r="C150" s="52"/>
      <c r="D150" s="52"/>
      <c r="E150" s="54"/>
      <c r="F150" s="57"/>
      <c r="G150" s="52"/>
      <c r="H150" s="58"/>
    </row>
    <row r="151" spans="2:8" ht="13.5" customHeight="1">
      <c r="B151" s="56"/>
      <c r="C151" s="52"/>
      <c r="D151" s="52"/>
      <c r="E151" s="54"/>
      <c r="F151" s="57"/>
      <c r="G151" s="52"/>
      <c r="H151" s="58"/>
    </row>
    <row r="152" spans="2:8" ht="13.5" customHeight="1">
      <c r="B152" s="56"/>
      <c r="C152" s="52"/>
      <c r="D152" s="52"/>
      <c r="E152" s="54"/>
      <c r="F152" s="57"/>
      <c r="G152" s="52"/>
      <c r="H152" s="58"/>
    </row>
    <row r="153" spans="2:8" ht="13.5" customHeight="1">
      <c r="B153" s="56"/>
      <c r="C153" s="52"/>
      <c r="D153" s="52"/>
      <c r="E153" s="54"/>
      <c r="F153" s="57"/>
      <c r="G153" s="52"/>
      <c r="H153" s="58"/>
    </row>
    <row r="154" spans="2:8" ht="13.5" customHeight="1">
      <c r="B154" s="56"/>
      <c r="C154" s="52"/>
      <c r="D154" s="52"/>
      <c r="E154" s="54"/>
      <c r="F154" s="57"/>
      <c r="G154" s="52"/>
      <c r="H154" s="58"/>
    </row>
    <row r="155" spans="2:8" ht="13.5" customHeight="1">
      <c r="B155" s="56"/>
      <c r="C155" s="52"/>
      <c r="D155" s="52"/>
      <c r="E155" s="54"/>
      <c r="F155" s="57"/>
      <c r="G155" s="52"/>
      <c r="H155" s="58"/>
    </row>
    <row r="156" spans="2:8" ht="13.5" customHeight="1">
      <c r="B156" s="56"/>
      <c r="C156" s="52"/>
      <c r="D156" s="52"/>
      <c r="E156" s="54"/>
      <c r="F156" s="57"/>
      <c r="G156" s="52"/>
      <c r="H156" s="58"/>
    </row>
    <row r="157" spans="2:8" ht="13.5" customHeight="1">
      <c r="B157" s="56"/>
      <c r="C157" s="52"/>
      <c r="D157" s="52"/>
      <c r="E157" s="54"/>
      <c r="F157" s="57"/>
      <c r="G157" s="52"/>
      <c r="H157" s="58"/>
    </row>
    <row r="158" spans="2:8" ht="13.5" customHeight="1">
      <c r="B158" s="56"/>
      <c r="C158" s="52"/>
      <c r="D158" s="52"/>
      <c r="E158" s="54"/>
      <c r="F158" s="57"/>
      <c r="G158" s="52"/>
      <c r="H158" s="58"/>
    </row>
    <row r="159" spans="2:8" ht="13.5" customHeight="1">
      <c r="B159" s="56"/>
      <c r="C159" s="52"/>
      <c r="D159" s="52"/>
      <c r="E159" s="54"/>
      <c r="F159" s="57"/>
      <c r="G159" s="52"/>
      <c r="H159" s="58"/>
    </row>
    <row r="160" spans="2:8" ht="13.5" customHeight="1">
      <c r="B160" s="56"/>
      <c r="C160" s="52"/>
      <c r="D160" s="52"/>
      <c r="E160" s="54"/>
      <c r="F160" s="57"/>
      <c r="G160" s="52"/>
      <c r="H160" s="58"/>
    </row>
    <row r="161" spans="2:8" ht="13.5" customHeight="1">
      <c r="B161" s="56"/>
      <c r="C161" s="52"/>
      <c r="D161" s="52"/>
      <c r="E161" s="54"/>
      <c r="F161" s="57"/>
      <c r="G161" s="52"/>
      <c r="H161" s="58"/>
    </row>
    <row r="162" spans="2:8" ht="13.5" customHeight="1">
      <c r="B162" s="56"/>
      <c r="C162" s="52"/>
      <c r="D162" s="52"/>
      <c r="E162" s="54"/>
      <c r="F162" s="57"/>
      <c r="G162" s="52"/>
      <c r="H162" s="58"/>
    </row>
    <row r="163" spans="2:8" ht="13.5" customHeight="1">
      <c r="B163" s="56"/>
      <c r="C163" s="52"/>
      <c r="D163" s="52"/>
      <c r="E163" s="54"/>
      <c r="F163" s="57"/>
      <c r="G163" s="52"/>
      <c r="H163" s="58"/>
    </row>
    <row r="164" spans="2:8" ht="13.5" customHeight="1">
      <c r="B164" s="56"/>
      <c r="C164" s="52"/>
      <c r="D164" s="52"/>
      <c r="E164" s="54"/>
      <c r="F164" s="57"/>
      <c r="G164" s="52"/>
      <c r="H164" s="58"/>
    </row>
    <row r="165" spans="2:8" ht="13.5" customHeight="1">
      <c r="B165" s="56"/>
      <c r="C165" s="52"/>
      <c r="D165" s="52"/>
      <c r="E165" s="54"/>
      <c r="F165" s="57"/>
      <c r="G165" s="52"/>
      <c r="H165" s="58"/>
    </row>
    <row r="166" spans="2:8" ht="13.5" customHeight="1">
      <c r="B166" s="56"/>
      <c r="C166" s="52"/>
      <c r="D166" s="52"/>
      <c r="E166" s="54"/>
      <c r="F166" s="57"/>
      <c r="G166" s="52"/>
      <c r="H166" s="58"/>
    </row>
    <row r="167" spans="2:8" ht="13.5" customHeight="1">
      <c r="B167" s="56"/>
      <c r="C167" s="52"/>
      <c r="D167" s="52"/>
      <c r="E167" s="54"/>
      <c r="F167" s="57"/>
      <c r="G167" s="52"/>
      <c r="H167" s="58"/>
    </row>
    <row r="168" spans="2:8" ht="13.5" customHeight="1">
      <c r="B168" s="56"/>
      <c r="C168" s="52"/>
      <c r="D168" s="52"/>
      <c r="E168" s="54"/>
      <c r="F168" s="57"/>
      <c r="G168" s="52"/>
      <c r="H168" s="58"/>
    </row>
    <row r="169" spans="2:8" ht="13.5" customHeight="1">
      <c r="B169" s="56"/>
      <c r="C169" s="52"/>
      <c r="D169" s="52"/>
      <c r="E169" s="54"/>
      <c r="F169" s="57"/>
      <c r="G169" s="52"/>
      <c r="H169" s="58"/>
    </row>
    <row r="170" spans="2:8" ht="13.5" customHeight="1">
      <c r="B170" s="56"/>
      <c r="C170" s="57"/>
      <c r="D170" s="52"/>
      <c r="E170" s="54"/>
      <c r="F170" s="57"/>
      <c r="G170" s="52"/>
      <c r="H170" s="58"/>
    </row>
    <row r="171" spans="2:8" ht="13.5" customHeight="1">
      <c r="B171" s="56"/>
      <c r="C171" s="57"/>
      <c r="D171" s="52"/>
      <c r="E171" s="54"/>
      <c r="F171" s="57"/>
      <c r="G171" s="52"/>
      <c r="H171" s="58"/>
    </row>
    <row r="172" spans="2:8" ht="13.5" customHeight="1">
      <c r="B172" s="56"/>
      <c r="C172" s="57"/>
      <c r="D172" s="52"/>
      <c r="E172" s="54"/>
      <c r="F172" s="57"/>
      <c r="G172" s="52"/>
      <c r="H172" s="58"/>
    </row>
    <row r="173" spans="2:8" ht="13.5" customHeight="1">
      <c r="B173" s="56"/>
      <c r="C173" s="57"/>
      <c r="D173" s="52"/>
      <c r="E173" s="54"/>
      <c r="F173" s="57"/>
      <c r="G173" s="52"/>
      <c r="H173" s="58"/>
    </row>
    <row r="174" spans="2:8" ht="13.5" customHeight="1" thickBot="1">
      <c r="B174" s="59"/>
      <c r="C174" s="60"/>
      <c r="D174" s="61"/>
      <c r="E174" s="50"/>
      <c r="F174" s="60"/>
      <c r="G174" s="61"/>
      <c r="H174" s="62"/>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AE69"/>
  <sheetViews>
    <sheetView view="pageBreakPreview" zoomScaleNormal="85" zoomScaleSheetLayoutView="100" workbookViewId="0"/>
  </sheetViews>
  <sheetFormatPr defaultColWidth="9" defaultRowHeight="13.5" customHeight="1"/>
  <cols>
    <col min="1" max="1" width="9" style="37"/>
    <col min="2" max="2" width="25.6328125" style="37" customWidth="1"/>
    <col min="3" max="3" width="36.6328125" style="37" customWidth="1"/>
    <col min="4" max="5" width="5.6328125" style="38" customWidth="1"/>
    <col min="6" max="10" width="3.6328125" style="38" customWidth="1"/>
    <col min="11" max="11" width="35.7265625" style="37" customWidth="1"/>
    <col min="12" max="26" width="9" style="71"/>
    <col min="27" max="16384" width="9" style="37"/>
  </cols>
  <sheetData>
    <row r="2" spans="2:31" ht="13.5" customHeight="1">
      <c r="B2" t="s">
        <v>100</v>
      </c>
      <c r="C2" s="248" t="s">
        <v>734</v>
      </c>
      <c r="F2" s="37"/>
      <c r="G2" s="63"/>
      <c r="H2" s="63"/>
      <c r="I2" s="63"/>
      <c r="J2" s="63"/>
    </row>
    <row r="3" spans="2:31" ht="13.5" customHeight="1">
      <c r="F3" s="63" t="s">
        <v>340</v>
      </c>
      <c r="G3" s="63"/>
      <c r="H3" s="63"/>
      <c r="I3" s="63"/>
      <c r="J3" s="63"/>
    </row>
    <row r="4" spans="2:31" ht="13.5" customHeight="1" thickBot="1">
      <c r="B4" s="37" t="s">
        <v>191</v>
      </c>
      <c r="F4" s="63" t="s">
        <v>341</v>
      </c>
      <c r="L4" s="43"/>
      <c r="AA4" s="71"/>
    </row>
    <row r="5" spans="2:31" ht="13.5" customHeight="1">
      <c r="B5" s="551" t="s">
        <v>342</v>
      </c>
      <c r="C5" s="552"/>
      <c r="D5" s="552"/>
      <c r="E5" s="552"/>
      <c r="F5" s="549" t="s">
        <v>441</v>
      </c>
      <c r="G5" s="550"/>
      <c r="H5" s="553" t="s">
        <v>399</v>
      </c>
      <c r="I5" s="554"/>
      <c r="J5" s="554"/>
      <c r="K5" s="555"/>
      <c r="L5" s="43"/>
      <c r="AA5" s="71"/>
      <c r="AB5" s="71"/>
    </row>
    <row r="6" spans="2:31" ht="13.5" customHeight="1" thickBot="1">
      <c r="B6" s="49" t="s">
        <v>362</v>
      </c>
      <c r="C6" s="50" t="s">
        <v>344</v>
      </c>
      <c r="D6" s="50" t="s">
        <v>205</v>
      </c>
      <c r="E6" s="50" t="s">
        <v>398</v>
      </c>
      <c r="F6" s="50" t="s">
        <v>266</v>
      </c>
      <c r="G6" s="50" t="s">
        <v>267</v>
      </c>
      <c r="H6" s="556"/>
      <c r="I6" s="557"/>
      <c r="J6" s="557"/>
      <c r="K6" s="558"/>
      <c r="AA6" s="71"/>
      <c r="AB6" s="71"/>
    </row>
    <row r="7" spans="2:31" ht="13.5" customHeight="1">
      <c r="B7" s="559" t="s">
        <v>376</v>
      </c>
      <c r="C7" s="560"/>
      <c r="D7" s="560"/>
      <c r="E7" s="560"/>
      <c r="F7" s="560"/>
      <c r="G7" s="560"/>
      <c r="H7" s="560"/>
      <c r="I7" s="560"/>
      <c r="J7" s="560"/>
      <c r="K7" s="561"/>
      <c r="M7" s="146" t="s">
        <v>141</v>
      </c>
      <c r="AA7" s="71"/>
      <c r="AB7" s="71"/>
    </row>
    <row r="8" spans="2:31" ht="13.5" customHeight="1">
      <c r="B8" s="362"/>
      <c r="C8" s="67" t="s">
        <v>309</v>
      </c>
      <c r="D8" s="418"/>
      <c r="E8" s="350" t="s">
        <v>368</v>
      </c>
      <c r="F8" s="418"/>
      <c r="G8" s="375"/>
      <c r="H8" s="543"/>
      <c r="I8" s="544"/>
      <c r="J8" s="544"/>
      <c r="K8" s="545"/>
      <c r="M8" s="71">
        <f t="shared" ref="M8:M18" si="0">D8-D23</f>
        <v>0</v>
      </c>
      <c r="AA8" s="71"/>
      <c r="AB8" s="71"/>
    </row>
    <row r="9" spans="2:31" ht="13.5" customHeight="1">
      <c r="B9" s="56"/>
      <c r="C9" s="52" t="s">
        <v>310</v>
      </c>
      <c r="D9" s="187"/>
      <c r="E9" s="54" t="s">
        <v>368</v>
      </c>
      <c r="F9" s="187"/>
      <c r="G9" s="376"/>
      <c r="H9" s="543"/>
      <c r="I9" s="544"/>
      <c r="J9" s="544"/>
      <c r="K9" s="545"/>
      <c r="M9" s="71">
        <f t="shared" si="0"/>
        <v>0</v>
      </c>
      <c r="AA9" s="71"/>
      <c r="AB9" s="71"/>
      <c r="AE9" s="71"/>
    </row>
    <row r="10" spans="2:31" ht="13.5" customHeight="1">
      <c r="B10" s="56"/>
      <c r="C10" s="52" t="s">
        <v>311</v>
      </c>
      <c r="D10" s="172">
        <v>5</v>
      </c>
      <c r="E10" s="54" t="s">
        <v>368</v>
      </c>
      <c r="F10" s="172">
        <v>2</v>
      </c>
      <c r="G10" s="376"/>
      <c r="H10" s="562"/>
      <c r="I10" s="563"/>
      <c r="J10" s="563"/>
      <c r="K10" s="564"/>
      <c r="M10" s="71">
        <f>D10-D25</f>
        <v>5</v>
      </c>
      <c r="AA10" s="71"/>
      <c r="AB10" s="71"/>
    </row>
    <row r="11" spans="2:31" ht="13.5" customHeight="1">
      <c r="B11" s="56"/>
      <c r="C11" s="52" t="s">
        <v>312</v>
      </c>
      <c r="D11" s="187"/>
      <c r="E11" s="54" t="s">
        <v>368</v>
      </c>
      <c r="F11" s="187"/>
      <c r="G11" s="376"/>
      <c r="H11" s="543"/>
      <c r="I11" s="544"/>
      <c r="J11" s="544"/>
      <c r="K11" s="545"/>
      <c r="M11" s="71">
        <f t="shared" si="0"/>
        <v>0</v>
      </c>
      <c r="AA11" s="71"/>
      <c r="AB11" s="71"/>
    </row>
    <row r="12" spans="2:31" ht="13.5" customHeight="1">
      <c r="B12" s="56"/>
      <c r="C12" s="52" t="s">
        <v>313</v>
      </c>
      <c r="D12" s="419">
        <v>15</v>
      </c>
      <c r="E12" s="54" t="s">
        <v>368</v>
      </c>
      <c r="F12" s="419">
        <v>2</v>
      </c>
      <c r="G12" s="376"/>
      <c r="H12" s="543"/>
      <c r="I12" s="544"/>
      <c r="J12" s="544"/>
      <c r="K12" s="545"/>
      <c r="M12" s="71">
        <f t="shared" si="0"/>
        <v>15</v>
      </c>
      <c r="AA12" s="71"/>
      <c r="AB12" s="71"/>
    </row>
    <row r="13" spans="2:31" ht="13.5" customHeight="1">
      <c r="B13" s="56"/>
      <c r="C13" s="52" t="s">
        <v>314</v>
      </c>
      <c r="D13" s="187"/>
      <c r="E13" s="54" t="s">
        <v>368</v>
      </c>
      <c r="F13" s="187"/>
      <c r="G13" s="376"/>
      <c r="H13" s="543"/>
      <c r="I13" s="544"/>
      <c r="J13" s="544"/>
      <c r="K13" s="545"/>
      <c r="M13" s="71">
        <f t="shared" si="0"/>
        <v>0</v>
      </c>
      <c r="AA13" s="71"/>
      <c r="AB13" s="71"/>
    </row>
    <row r="14" spans="2:31" ht="13.5" customHeight="1">
      <c r="B14" s="56"/>
      <c r="C14" s="52" t="s">
        <v>315</v>
      </c>
      <c r="D14" s="187"/>
      <c r="E14" s="54" t="s">
        <v>368</v>
      </c>
      <c r="F14" s="187"/>
      <c r="G14" s="376"/>
      <c r="H14" s="543"/>
      <c r="I14" s="544"/>
      <c r="J14" s="544"/>
      <c r="K14" s="545"/>
      <c r="L14" s="43"/>
      <c r="M14" s="71">
        <f t="shared" si="0"/>
        <v>0</v>
      </c>
      <c r="AA14" s="71"/>
      <c r="AB14" s="71"/>
    </row>
    <row r="15" spans="2:31" ht="13.5" customHeight="1">
      <c r="B15" s="56"/>
      <c r="C15" s="52" t="s">
        <v>326</v>
      </c>
      <c r="D15" s="187"/>
      <c r="E15" s="54" t="s">
        <v>368</v>
      </c>
      <c r="F15" s="187"/>
      <c r="G15" s="376"/>
      <c r="H15" s="543"/>
      <c r="I15" s="544"/>
      <c r="J15" s="544"/>
      <c r="K15" s="545"/>
      <c r="M15" s="71">
        <f t="shared" si="0"/>
        <v>0</v>
      </c>
      <c r="N15" s="170"/>
      <c r="AA15" s="71"/>
      <c r="AB15" s="71"/>
    </row>
    <row r="16" spans="2:31" ht="13.5" customHeight="1">
      <c r="B16" s="56"/>
      <c r="C16" s="52" t="s">
        <v>327</v>
      </c>
      <c r="D16" s="187"/>
      <c r="E16" s="54" t="s">
        <v>368</v>
      </c>
      <c r="F16" s="187"/>
      <c r="G16" s="376"/>
      <c r="H16" s="543"/>
      <c r="I16" s="544"/>
      <c r="J16" s="544"/>
      <c r="K16" s="545"/>
      <c r="M16" s="71">
        <f t="shared" si="0"/>
        <v>0</v>
      </c>
      <c r="AA16" s="71"/>
      <c r="AB16" s="71"/>
    </row>
    <row r="17" spans="2:28" ht="13.5" customHeight="1">
      <c r="B17" s="56"/>
      <c r="C17" s="52" t="s">
        <v>328</v>
      </c>
      <c r="D17" s="187"/>
      <c r="E17" s="54" t="s">
        <v>368</v>
      </c>
      <c r="F17" s="187"/>
      <c r="G17" s="376"/>
      <c r="H17" s="543"/>
      <c r="I17" s="544"/>
      <c r="J17" s="544"/>
      <c r="K17" s="545"/>
      <c r="M17" s="71">
        <f t="shared" si="0"/>
        <v>0</v>
      </c>
      <c r="AA17" s="71"/>
      <c r="AB17" s="71"/>
    </row>
    <row r="18" spans="2:28" ht="13.5" customHeight="1">
      <c r="B18" s="161"/>
      <c r="C18" s="52" t="s">
        <v>329</v>
      </c>
      <c r="D18" s="187"/>
      <c r="E18" s="54" t="s">
        <v>368</v>
      </c>
      <c r="F18" s="187"/>
      <c r="G18" s="376"/>
      <c r="H18" s="543"/>
      <c r="I18" s="544"/>
      <c r="J18" s="544"/>
      <c r="K18" s="545"/>
      <c r="M18" s="71">
        <f t="shared" si="0"/>
        <v>0</v>
      </c>
      <c r="AA18" s="71"/>
      <c r="AB18" s="71"/>
    </row>
    <row r="19" spans="2:28" ht="13.5" customHeight="1" thickBot="1">
      <c r="B19" s="162"/>
      <c r="C19" s="61"/>
      <c r="D19" s="50"/>
      <c r="E19" s="50"/>
      <c r="F19" s="50"/>
      <c r="G19" s="50"/>
      <c r="H19" s="546"/>
      <c r="I19" s="547"/>
      <c r="J19" s="547"/>
      <c r="K19" s="548"/>
      <c r="AA19" s="71"/>
      <c r="AB19" s="71"/>
    </row>
    <row r="20" spans="2:28" ht="13.5" customHeight="1">
      <c r="B20" s="535" t="s">
        <v>342</v>
      </c>
      <c r="C20" s="536"/>
      <c r="D20" s="536"/>
      <c r="E20" s="536"/>
      <c r="F20" s="537" t="s">
        <v>466</v>
      </c>
      <c r="G20" s="537"/>
      <c r="H20" s="537"/>
      <c r="I20" s="537"/>
      <c r="J20" s="537"/>
      <c r="K20" s="538" t="s">
        <v>399</v>
      </c>
      <c r="AA20" s="71"/>
      <c r="AB20" s="71"/>
    </row>
    <row r="21" spans="2:28" ht="13.5" customHeight="1" thickBot="1">
      <c r="B21" s="163" t="s">
        <v>362</v>
      </c>
      <c r="C21" s="81" t="s">
        <v>344</v>
      </c>
      <c r="D21" s="81" t="s">
        <v>205</v>
      </c>
      <c r="E21" s="81" t="s">
        <v>398</v>
      </c>
      <c r="F21" s="81" t="s">
        <v>266</v>
      </c>
      <c r="G21" s="81" t="s">
        <v>267</v>
      </c>
      <c r="H21" s="81" t="s">
        <v>196</v>
      </c>
      <c r="I21" s="81" t="s">
        <v>197</v>
      </c>
      <c r="J21" s="81" t="s">
        <v>198</v>
      </c>
      <c r="K21" s="539"/>
      <c r="AA21" s="71"/>
      <c r="AB21" s="71"/>
    </row>
    <row r="22" spans="2:28" ht="13.5" customHeight="1">
      <c r="B22" s="540" t="s">
        <v>465</v>
      </c>
      <c r="C22" s="541"/>
      <c r="D22" s="541"/>
      <c r="E22" s="541"/>
      <c r="F22" s="541"/>
      <c r="G22" s="541"/>
      <c r="H22" s="541"/>
      <c r="I22" s="541"/>
      <c r="J22" s="541"/>
      <c r="K22" s="542"/>
      <c r="L22" s="239" t="s">
        <v>85</v>
      </c>
      <c r="AA22" s="71"/>
      <c r="AB22" s="71"/>
    </row>
    <row r="23" spans="2:28" ht="13.5" customHeight="1">
      <c r="B23" s="56"/>
      <c r="C23" s="52" t="s">
        <v>454</v>
      </c>
      <c r="D23" s="166"/>
      <c r="E23" s="54" t="s">
        <v>368</v>
      </c>
      <c r="F23" s="376"/>
      <c r="G23" s="376"/>
      <c r="H23" s="166"/>
      <c r="I23" s="166"/>
      <c r="J23" s="166"/>
      <c r="K23" s="168"/>
      <c r="AA23" s="71"/>
      <c r="AB23" s="71"/>
    </row>
    <row r="24" spans="2:28" ht="13.5" customHeight="1">
      <c r="B24" s="56"/>
      <c r="C24" s="52" t="s">
        <v>455</v>
      </c>
      <c r="D24" s="166"/>
      <c r="E24" s="54" t="s">
        <v>368</v>
      </c>
      <c r="F24" s="376"/>
      <c r="G24" s="376"/>
      <c r="H24" s="166"/>
      <c r="I24" s="166"/>
      <c r="J24" s="166"/>
      <c r="K24" s="168"/>
      <c r="AA24" s="71"/>
      <c r="AB24" s="71"/>
    </row>
    <row r="25" spans="2:28" ht="13.5" customHeight="1">
      <c r="B25" s="56"/>
      <c r="C25" s="52" t="s">
        <v>456</v>
      </c>
      <c r="D25" s="167"/>
      <c r="E25" s="54" t="s">
        <v>368</v>
      </c>
      <c r="F25" s="376"/>
      <c r="G25" s="376"/>
      <c r="H25" s="167"/>
      <c r="I25" s="167"/>
      <c r="J25" s="167"/>
      <c r="K25" s="168"/>
      <c r="AA25" s="71"/>
      <c r="AB25" s="71"/>
    </row>
    <row r="26" spans="2:28" ht="13.5" customHeight="1">
      <c r="B26" s="56"/>
      <c r="C26" s="52" t="s">
        <v>457</v>
      </c>
      <c r="D26" s="166"/>
      <c r="E26" s="54" t="s">
        <v>368</v>
      </c>
      <c r="F26" s="376"/>
      <c r="G26" s="376"/>
      <c r="H26" s="166"/>
      <c r="I26" s="166"/>
      <c r="J26" s="166"/>
      <c r="K26" s="168"/>
      <c r="AA26" s="71"/>
      <c r="AB26" s="71"/>
    </row>
    <row r="27" spans="2:28" ht="13.5" customHeight="1">
      <c r="B27" s="164"/>
      <c r="C27" s="52" t="s">
        <v>458</v>
      </c>
      <c r="D27" s="166"/>
      <c r="E27" s="54" t="s">
        <v>368</v>
      </c>
      <c r="F27" s="376"/>
      <c r="G27" s="376"/>
      <c r="H27" s="166"/>
      <c r="I27" s="166"/>
      <c r="J27" s="166"/>
      <c r="K27" s="168"/>
      <c r="AA27" s="71"/>
      <c r="AB27" s="71"/>
    </row>
    <row r="28" spans="2:28" ht="13.5" customHeight="1">
      <c r="B28" s="56"/>
      <c r="C28" s="52" t="s">
        <v>459</v>
      </c>
      <c r="D28" s="166"/>
      <c r="E28" s="54" t="s">
        <v>368</v>
      </c>
      <c r="F28" s="376"/>
      <c r="G28" s="376"/>
      <c r="H28" s="166"/>
      <c r="I28" s="223"/>
      <c r="J28" s="166"/>
      <c r="K28" s="168"/>
      <c r="AA28" s="71"/>
      <c r="AB28" s="71"/>
    </row>
    <row r="29" spans="2:28" ht="13.5" customHeight="1">
      <c r="B29" s="92"/>
      <c r="C29" s="52"/>
      <c r="D29" s="54"/>
      <c r="E29" s="54"/>
      <c r="F29" s="54"/>
      <c r="G29" s="54"/>
      <c r="H29" s="54"/>
      <c r="I29" s="54"/>
      <c r="J29" s="54"/>
      <c r="K29" s="58"/>
      <c r="AA29" s="71"/>
      <c r="AB29" s="71"/>
    </row>
    <row r="30" spans="2:28" ht="13.5" customHeight="1">
      <c r="B30" s="92"/>
      <c r="C30" s="52"/>
      <c r="D30" s="54"/>
      <c r="E30" s="54"/>
      <c r="F30" s="54"/>
      <c r="G30" s="54"/>
      <c r="H30" s="54"/>
      <c r="I30" s="54"/>
      <c r="J30" s="54"/>
      <c r="K30" s="58"/>
      <c r="AA30" s="71"/>
      <c r="AB30" s="71"/>
    </row>
    <row r="31" spans="2:28" ht="13.5" customHeight="1">
      <c r="B31" s="92"/>
      <c r="C31" s="52"/>
      <c r="D31" s="54"/>
      <c r="E31" s="54"/>
      <c r="F31" s="54"/>
      <c r="G31" s="54"/>
      <c r="H31" s="54"/>
      <c r="I31" s="54"/>
      <c r="J31" s="54"/>
      <c r="K31" s="58"/>
      <c r="AA31" s="71"/>
      <c r="AB31" s="71"/>
    </row>
    <row r="32" spans="2:28" ht="13.5" customHeight="1">
      <c r="B32" s="92"/>
      <c r="C32" s="52"/>
      <c r="D32" s="54"/>
      <c r="E32" s="54"/>
      <c r="F32" s="54"/>
      <c r="G32" s="54"/>
      <c r="H32" s="54"/>
      <c r="I32" s="54"/>
      <c r="J32" s="54"/>
      <c r="K32" s="58"/>
      <c r="AA32" s="71"/>
      <c r="AB32" s="71"/>
    </row>
    <row r="33" spans="2:28" ht="13.5" customHeight="1">
      <c r="B33" s="92"/>
      <c r="C33" s="52"/>
      <c r="D33" s="54"/>
      <c r="E33" s="54"/>
      <c r="F33" s="54"/>
      <c r="G33" s="54"/>
      <c r="H33" s="54"/>
      <c r="I33" s="54"/>
      <c r="J33" s="54"/>
      <c r="K33" s="58"/>
      <c r="AA33" s="71"/>
      <c r="AB33" s="71"/>
    </row>
    <row r="34" spans="2:28" ht="13.5" customHeight="1" thickBot="1">
      <c r="B34" s="59"/>
      <c r="C34" s="60"/>
      <c r="D34" s="50"/>
      <c r="E34" s="50"/>
      <c r="F34" s="50"/>
      <c r="G34" s="165"/>
      <c r="H34" s="165"/>
      <c r="I34" s="165"/>
      <c r="J34" s="165"/>
      <c r="K34" s="62"/>
      <c r="AA34" s="71"/>
    </row>
    <row r="35" spans="2:28" ht="13.5" customHeight="1">
      <c r="AA35" s="71"/>
    </row>
    <row r="37" spans="2:28" ht="13.5" customHeight="1">
      <c r="B37" t="s">
        <v>100</v>
      </c>
      <c r="C37" s="248" t="s">
        <v>734</v>
      </c>
      <c r="F37" s="37"/>
      <c r="G37" s="63"/>
      <c r="H37" s="63"/>
      <c r="I37" s="63"/>
      <c r="J37" s="63"/>
    </row>
    <row r="38" spans="2:28" ht="13.5" customHeight="1">
      <c r="F38" s="63" t="s">
        <v>340</v>
      </c>
      <c r="G38" s="63"/>
      <c r="H38" s="63"/>
      <c r="I38" s="63"/>
      <c r="J38" s="63"/>
    </row>
    <row r="39" spans="2:28" ht="13.5" customHeight="1" thickBot="1">
      <c r="B39" s="248" t="s">
        <v>192</v>
      </c>
      <c r="F39" s="63" t="s">
        <v>341</v>
      </c>
    </row>
    <row r="40" spans="2:28" ht="13.5" customHeight="1">
      <c r="B40" s="551" t="s">
        <v>342</v>
      </c>
      <c r="C40" s="552"/>
      <c r="D40" s="552"/>
      <c r="E40" s="552"/>
      <c r="F40" s="549" t="s">
        <v>441</v>
      </c>
      <c r="G40" s="550"/>
      <c r="H40" s="553" t="s">
        <v>399</v>
      </c>
      <c r="I40" s="554"/>
      <c r="J40" s="554"/>
      <c r="K40" s="555"/>
    </row>
    <row r="41" spans="2:28" ht="13.5" customHeight="1" thickBot="1">
      <c r="B41" s="49" t="s">
        <v>362</v>
      </c>
      <c r="C41" s="50" t="s">
        <v>344</v>
      </c>
      <c r="D41" s="50" t="s">
        <v>205</v>
      </c>
      <c r="E41" s="50" t="s">
        <v>398</v>
      </c>
      <c r="F41" s="50" t="s">
        <v>60</v>
      </c>
      <c r="G41" s="50" t="s">
        <v>61</v>
      </c>
      <c r="H41" s="556"/>
      <c r="I41" s="557"/>
      <c r="J41" s="557"/>
      <c r="K41" s="558"/>
    </row>
    <row r="42" spans="2:28" ht="13.5" customHeight="1">
      <c r="B42" s="559" t="s">
        <v>376</v>
      </c>
      <c r="C42" s="560"/>
      <c r="D42" s="560"/>
      <c r="E42" s="560"/>
      <c r="F42" s="560"/>
      <c r="G42" s="560"/>
      <c r="H42" s="560"/>
      <c r="I42" s="560"/>
      <c r="J42" s="560"/>
      <c r="K42" s="561"/>
    </row>
    <row r="43" spans="2:28" ht="13.5" customHeight="1">
      <c r="B43" s="362"/>
      <c r="C43" s="67" t="s">
        <v>309</v>
      </c>
      <c r="D43" s="363"/>
      <c r="E43" s="353" t="s">
        <v>368</v>
      </c>
      <c r="F43" s="363"/>
      <c r="G43" s="125"/>
      <c r="H43" s="543"/>
      <c r="I43" s="544"/>
      <c r="J43" s="544"/>
      <c r="K43" s="545"/>
    </row>
    <row r="44" spans="2:28" ht="13.5" customHeight="1">
      <c r="B44" s="56"/>
      <c r="C44" s="52" t="s">
        <v>310</v>
      </c>
      <c r="D44" s="166"/>
      <c r="E44" s="54" t="s">
        <v>368</v>
      </c>
      <c r="F44" s="166"/>
      <c r="G44" s="126"/>
      <c r="H44" s="543"/>
      <c r="I44" s="544"/>
      <c r="J44" s="544"/>
      <c r="K44" s="545"/>
    </row>
    <row r="45" spans="2:28" ht="13.5" customHeight="1">
      <c r="B45" s="56"/>
      <c r="C45" s="52" t="s">
        <v>311</v>
      </c>
      <c r="D45" s="167"/>
      <c r="E45" s="54" t="s">
        <v>368</v>
      </c>
      <c r="F45" s="167"/>
      <c r="G45" s="126"/>
      <c r="H45" s="562"/>
      <c r="I45" s="563"/>
      <c r="J45" s="563"/>
      <c r="K45" s="564"/>
    </row>
    <row r="46" spans="2:28" ht="13.5" customHeight="1">
      <c r="B46" s="56"/>
      <c r="C46" s="52" t="s">
        <v>312</v>
      </c>
      <c r="D46" s="166"/>
      <c r="E46" s="54" t="s">
        <v>368</v>
      </c>
      <c r="F46" s="166"/>
      <c r="G46" s="126"/>
      <c r="H46" s="543"/>
      <c r="I46" s="544"/>
      <c r="J46" s="544"/>
      <c r="K46" s="545"/>
    </row>
    <row r="47" spans="2:28" ht="13.5" customHeight="1">
      <c r="B47" s="56"/>
      <c r="C47" s="52" t="s">
        <v>313</v>
      </c>
      <c r="D47" s="388">
        <v>5</v>
      </c>
      <c r="E47" s="54" t="s">
        <v>368</v>
      </c>
      <c r="F47" s="388">
        <v>2</v>
      </c>
      <c r="G47" s="126"/>
      <c r="H47" s="543"/>
      <c r="I47" s="544"/>
      <c r="J47" s="544"/>
      <c r="K47" s="545"/>
    </row>
    <row r="48" spans="2:28" ht="13.5" customHeight="1">
      <c r="B48" s="56"/>
      <c r="C48" s="52" t="s">
        <v>314</v>
      </c>
      <c r="D48" s="166"/>
      <c r="E48" s="54" t="s">
        <v>368</v>
      </c>
      <c r="F48" s="166"/>
      <c r="G48" s="126"/>
      <c r="H48" s="543"/>
      <c r="I48" s="544"/>
      <c r="J48" s="544"/>
      <c r="K48" s="545"/>
    </row>
    <row r="49" spans="2:11" ht="13.5" customHeight="1">
      <c r="B49" s="56"/>
      <c r="C49" s="52" t="s">
        <v>315</v>
      </c>
      <c r="D49" s="166"/>
      <c r="E49" s="54" t="s">
        <v>368</v>
      </c>
      <c r="F49" s="166"/>
      <c r="G49" s="126"/>
      <c r="H49" s="543"/>
      <c r="I49" s="544"/>
      <c r="J49" s="544"/>
      <c r="K49" s="545"/>
    </row>
    <row r="50" spans="2:11" ht="13.5" customHeight="1">
      <c r="B50" s="56"/>
      <c r="C50" s="52" t="s">
        <v>326</v>
      </c>
      <c r="D50" s="166"/>
      <c r="E50" s="54" t="s">
        <v>368</v>
      </c>
      <c r="F50" s="166"/>
      <c r="G50" s="126"/>
      <c r="H50" s="543"/>
      <c r="I50" s="544"/>
      <c r="J50" s="544"/>
      <c r="K50" s="545"/>
    </row>
    <row r="51" spans="2:11" ht="13.5" customHeight="1">
      <c r="B51" s="56"/>
      <c r="C51" s="52" t="s">
        <v>327</v>
      </c>
      <c r="D51" s="166"/>
      <c r="E51" s="54" t="s">
        <v>368</v>
      </c>
      <c r="F51" s="166"/>
      <c r="G51" s="126"/>
      <c r="H51" s="543"/>
      <c r="I51" s="544"/>
      <c r="J51" s="544"/>
      <c r="K51" s="545"/>
    </row>
    <row r="52" spans="2:11" ht="13.5" customHeight="1">
      <c r="B52" s="56"/>
      <c r="C52" s="52" t="s">
        <v>328</v>
      </c>
      <c r="D52" s="166"/>
      <c r="E52" s="54" t="s">
        <v>368</v>
      </c>
      <c r="F52" s="166"/>
      <c r="G52" s="126"/>
      <c r="H52" s="543"/>
      <c r="I52" s="544"/>
      <c r="J52" s="544"/>
      <c r="K52" s="545"/>
    </row>
    <row r="53" spans="2:11" ht="13.5" customHeight="1">
      <c r="B53" s="161"/>
      <c r="C53" s="52" t="s">
        <v>329</v>
      </c>
      <c r="D53" s="166"/>
      <c r="E53" s="54" t="s">
        <v>368</v>
      </c>
      <c r="F53" s="166"/>
      <c r="G53" s="126"/>
      <c r="H53" s="543"/>
      <c r="I53" s="544"/>
      <c r="J53" s="544"/>
      <c r="K53" s="545"/>
    </row>
    <row r="54" spans="2:11" ht="13.5" customHeight="1" thickBot="1">
      <c r="B54" s="162"/>
      <c r="C54" s="61"/>
      <c r="D54" s="50"/>
      <c r="E54" s="50"/>
      <c r="F54" s="50"/>
      <c r="G54" s="50"/>
      <c r="H54" s="546"/>
      <c r="I54" s="547"/>
      <c r="J54" s="547"/>
      <c r="K54" s="548"/>
    </row>
    <row r="55" spans="2:11" ht="13.5" customHeight="1">
      <c r="B55" s="535" t="s">
        <v>342</v>
      </c>
      <c r="C55" s="536"/>
      <c r="D55" s="536"/>
      <c r="E55" s="536"/>
      <c r="F55" s="537" t="s">
        <v>466</v>
      </c>
      <c r="G55" s="537"/>
      <c r="H55" s="537"/>
      <c r="I55" s="537"/>
      <c r="J55" s="537"/>
      <c r="K55" s="538" t="s">
        <v>399</v>
      </c>
    </row>
    <row r="56" spans="2:11" ht="13.5" customHeight="1" thickBot="1">
      <c r="B56" s="163" t="s">
        <v>362</v>
      </c>
      <c r="C56" s="81" t="s">
        <v>344</v>
      </c>
      <c r="D56" s="81" t="s">
        <v>205</v>
      </c>
      <c r="E56" s="81" t="s">
        <v>398</v>
      </c>
      <c r="F56" s="81" t="s">
        <v>60</v>
      </c>
      <c r="G56" s="81" t="s">
        <v>61</v>
      </c>
      <c r="H56" s="81" t="s">
        <v>196</v>
      </c>
      <c r="I56" s="81" t="s">
        <v>197</v>
      </c>
      <c r="J56" s="81" t="s">
        <v>198</v>
      </c>
      <c r="K56" s="539"/>
    </row>
    <row r="57" spans="2:11" ht="13.5" customHeight="1">
      <c r="B57" s="540" t="s">
        <v>465</v>
      </c>
      <c r="C57" s="541"/>
      <c r="D57" s="541"/>
      <c r="E57" s="541"/>
      <c r="F57" s="541"/>
      <c r="G57" s="541"/>
      <c r="H57" s="541"/>
      <c r="I57" s="541"/>
      <c r="J57" s="541"/>
      <c r="K57" s="542"/>
    </row>
    <row r="58" spans="2:11" ht="13.5" customHeight="1">
      <c r="B58" s="56"/>
      <c r="C58" s="52" t="s">
        <v>454</v>
      </c>
      <c r="D58" s="166"/>
      <c r="E58" s="54" t="s">
        <v>368</v>
      </c>
      <c r="F58" s="126"/>
      <c r="G58" s="126"/>
      <c r="H58" s="166"/>
      <c r="I58" s="166"/>
      <c r="J58" s="166"/>
      <c r="K58" s="168"/>
    </row>
    <row r="59" spans="2:11" ht="13.5" customHeight="1">
      <c r="B59" s="56"/>
      <c r="C59" s="52" t="s">
        <v>455</v>
      </c>
      <c r="D59" s="166"/>
      <c r="E59" s="54" t="s">
        <v>368</v>
      </c>
      <c r="F59" s="126"/>
      <c r="G59" s="126"/>
      <c r="H59" s="166"/>
      <c r="I59" s="166"/>
      <c r="J59" s="166"/>
      <c r="K59" s="168"/>
    </row>
    <row r="60" spans="2:11" ht="13.5" customHeight="1">
      <c r="B60" s="56"/>
      <c r="C60" s="52" t="s">
        <v>456</v>
      </c>
      <c r="D60" s="167"/>
      <c r="E60" s="54" t="s">
        <v>368</v>
      </c>
      <c r="F60" s="126"/>
      <c r="G60" s="126"/>
      <c r="H60" s="167"/>
      <c r="I60" s="167"/>
      <c r="J60" s="167"/>
      <c r="K60" s="168"/>
    </row>
    <row r="61" spans="2:11" ht="13.5" customHeight="1">
      <c r="B61" s="56"/>
      <c r="C61" s="52" t="s">
        <v>457</v>
      </c>
      <c r="D61" s="166"/>
      <c r="E61" s="54" t="s">
        <v>368</v>
      </c>
      <c r="F61" s="126"/>
      <c r="G61" s="126"/>
      <c r="H61" s="166"/>
      <c r="I61" s="166"/>
      <c r="J61" s="166"/>
      <c r="K61" s="168"/>
    </row>
    <row r="62" spans="2:11" ht="13.5" customHeight="1">
      <c r="B62" s="164"/>
      <c r="C62" s="52" t="s">
        <v>458</v>
      </c>
      <c r="D62" s="166"/>
      <c r="E62" s="54" t="s">
        <v>368</v>
      </c>
      <c r="F62" s="126"/>
      <c r="G62" s="126"/>
      <c r="H62" s="166"/>
      <c r="I62" s="166"/>
      <c r="J62" s="166"/>
      <c r="K62" s="168"/>
    </row>
    <row r="63" spans="2:11" ht="13.5" customHeight="1">
      <c r="B63" s="56"/>
      <c r="C63" s="52" t="s">
        <v>459</v>
      </c>
      <c r="D63" s="166"/>
      <c r="E63" s="54" t="s">
        <v>368</v>
      </c>
      <c r="F63" s="126"/>
      <c r="G63" s="126"/>
      <c r="H63" s="166"/>
      <c r="I63" s="223"/>
      <c r="J63" s="166"/>
      <c r="K63" s="168"/>
    </row>
    <row r="64" spans="2:11" ht="13.5" customHeight="1">
      <c r="B64" s="92"/>
      <c r="C64" s="52"/>
      <c r="D64" s="54"/>
      <c r="E64" s="54"/>
      <c r="F64" s="54"/>
      <c r="G64" s="54"/>
      <c r="H64" s="54"/>
      <c r="I64" s="54"/>
      <c r="J64" s="54"/>
      <c r="K64" s="58"/>
    </row>
    <row r="65" spans="2:11" ht="13.5" customHeight="1">
      <c r="B65" s="92"/>
      <c r="C65" s="52"/>
      <c r="D65" s="54"/>
      <c r="E65" s="54"/>
      <c r="F65" s="54"/>
      <c r="G65" s="54"/>
      <c r="H65" s="54"/>
      <c r="I65" s="54"/>
      <c r="J65" s="54"/>
      <c r="K65" s="58"/>
    </row>
    <row r="66" spans="2:11" ht="13.5" customHeight="1">
      <c r="B66" s="92"/>
      <c r="C66" s="52"/>
      <c r="D66" s="54"/>
      <c r="E66" s="54"/>
      <c r="F66" s="54"/>
      <c r="G66" s="54"/>
      <c r="H66" s="54"/>
      <c r="I66" s="54"/>
      <c r="J66" s="54"/>
      <c r="K66" s="58"/>
    </row>
    <row r="67" spans="2:11" ht="13.5" customHeight="1">
      <c r="B67" s="92"/>
      <c r="C67" s="52"/>
      <c r="D67" s="54"/>
      <c r="E67" s="54"/>
      <c r="F67" s="54"/>
      <c r="G67" s="54"/>
      <c r="H67" s="54"/>
      <c r="I67" s="54"/>
      <c r="J67" s="54"/>
      <c r="K67" s="58"/>
    </row>
    <row r="68" spans="2:11" ht="13.5" customHeight="1">
      <c r="B68" s="92"/>
      <c r="C68" s="52"/>
      <c r="D68" s="54"/>
      <c r="E68" s="54"/>
      <c r="F68" s="54"/>
      <c r="G68" s="54"/>
      <c r="H68" s="54"/>
      <c r="I68" s="54"/>
      <c r="J68" s="54"/>
      <c r="K68" s="58"/>
    </row>
    <row r="69" spans="2:11" ht="13.5" customHeight="1" thickBot="1">
      <c r="B69" s="59"/>
      <c r="C69" s="60"/>
      <c r="D69" s="50"/>
      <c r="E69" s="50"/>
      <c r="F69" s="50"/>
      <c r="G69" s="165"/>
      <c r="H69" s="165"/>
      <c r="I69" s="165"/>
      <c r="J69" s="165"/>
      <c r="K69" s="62"/>
    </row>
  </sheetData>
  <mergeCells count="40">
    <mergeCell ref="H45:K45"/>
    <mergeCell ref="H46:K46"/>
    <mergeCell ref="H47:K47"/>
    <mergeCell ref="H48:K48"/>
    <mergeCell ref="H16:K16"/>
    <mergeCell ref="H17:K17"/>
    <mergeCell ref="H18:K18"/>
    <mergeCell ref="H40:K41"/>
    <mergeCell ref="K20:K21"/>
    <mergeCell ref="H19:K19"/>
    <mergeCell ref="B22:K22"/>
    <mergeCell ref="F20:J20"/>
    <mergeCell ref="B42:K42"/>
    <mergeCell ref="H43:K43"/>
    <mergeCell ref="H44:K44"/>
    <mergeCell ref="B40:E40"/>
    <mergeCell ref="F40:G40"/>
    <mergeCell ref="B20:E20"/>
    <mergeCell ref="B5:E5"/>
    <mergeCell ref="F5:G5"/>
    <mergeCell ref="H5:K6"/>
    <mergeCell ref="B7:K7"/>
    <mergeCell ref="H8:K8"/>
    <mergeCell ref="H9:K9"/>
    <mergeCell ref="H12:K12"/>
    <mergeCell ref="H13:K13"/>
    <mergeCell ref="H14:K14"/>
    <mergeCell ref="H15:K15"/>
    <mergeCell ref="H10:K10"/>
    <mergeCell ref="H11:K11"/>
    <mergeCell ref="B55:E55"/>
    <mergeCell ref="F55:J55"/>
    <mergeCell ref="K55:K56"/>
    <mergeCell ref="B57:K57"/>
    <mergeCell ref="H49:K49"/>
    <mergeCell ref="H50:K50"/>
    <mergeCell ref="H51:K51"/>
    <mergeCell ref="H52:K52"/>
    <mergeCell ref="H53:K53"/>
    <mergeCell ref="H54:K54"/>
  </mergeCells>
  <phoneticPr fontId="3"/>
  <pageMargins left="0.75" right="0.75" top="1" bottom="1" header="0.51200000000000001" footer="0.51200000000000001"/>
  <pageSetup paperSize="9" scale="98" orientation="landscape" horizontalDpi="200" verticalDpi="200" r:id="rId1"/>
  <headerFooter alignWithMargins="0"/>
  <rowBreaks count="4" manualBreakCount="4">
    <brk id="35" min="1" max="10" man="1"/>
    <brk id="70" min="1" max="10" man="1"/>
    <brk id="105" min="1" max="10" man="1"/>
    <brk id="140" min="1" max="10"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H174"/>
  <sheetViews>
    <sheetView view="pageBreakPreview" zoomScaleNormal="70" zoomScaleSheetLayoutView="100" workbookViewId="0"/>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16384" width="9" style="37"/>
  </cols>
  <sheetData>
    <row r="2" spans="2:8" ht="13.5" customHeight="1">
      <c r="B2" s="37" t="s">
        <v>100</v>
      </c>
      <c r="C2" s="37" t="s">
        <v>391</v>
      </c>
      <c r="F2" s="38"/>
      <c r="G2" s="38"/>
    </row>
    <row r="3" spans="2:8" ht="13.5" customHeight="1">
      <c r="F3" s="63" t="s">
        <v>340</v>
      </c>
      <c r="G3" s="48"/>
    </row>
    <row r="4" spans="2:8" ht="13.5" customHeight="1" thickBot="1">
      <c r="B4" s="37" t="str">
        <f>点検対象設備一覧表!$C$6</f>
        <v>○○棟</v>
      </c>
      <c r="F4" s="63" t="s">
        <v>341</v>
      </c>
      <c r="G4" s="48"/>
    </row>
    <row r="5" spans="2:8" ht="13.5" customHeight="1">
      <c r="B5" s="551" t="s">
        <v>342</v>
      </c>
      <c r="C5" s="552"/>
      <c r="D5" s="552"/>
      <c r="E5" s="552"/>
      <c r="F5" s="565" t="s">
        <v>441</v>
      </c>
      <c r="G5" s="552"/>
      <c r="H5" s="566" t="s">
        <v>399</v>
      </c>
    </row>
    <row r="6" spans="2:8" ht="13.5" customHeight="1" thickBot="1">
      <c r="B6" s="49" t="s">
        <v>362</v>
      </c>
      <c r="C6" s="50" t="s">
        <v>344</v>
      </c>
      <c r="D6" s="50" t="s">
        <v>205</v>
      </c>
      <c r="E6" s="50" t="s">
        <v>398</v>
      </c>
      <c r="F6" s="50" t="s">
        <v>266</v>
      </c>
      <c r="G6" s="50" t="s">
        <v>267</v>
      </c>
      <c r="H6" s="567"/>
    </row>
    <row r="7" spans="2:8" ht="13.5" customHeight="1">
      <c r="B7" s="66" t="s">
        <v>391</v>
      </c>
      <c r="C7" s="67" t="s">
        <v>248</v>
      </c>
      <c r="D7" s="67"/>
      <c r="E7" s="69" t="s">
        <v>255</v>
      </c>
      <c r="F7" s="312"/>
      <c r="G7" s="357"/>
      <c r="H7" s="70"/>
    </row>
    <row r="8" spans="2:8" ht="13.5" customHeight="1">
      <c r="B8" s="65"/>
      <c r="C8" s="52" t="s">
        <v>304</v>
      </c>
      <c r="D8" s="52"/>
      <c r="E8" s="54" t="s">
        <v>255</v>
      </c>
      <c r="F8" s="303"/>
      <c r="G8" s="314"/>
      <c r="H8" s="58"/>
    </row>
    <row r="9" spans="2:8" ht="13.5" customHeight="1">
      <c r="B9" s="65"/>
      <c r="C9" s="205" t="s">
        <v>249</v>
      </c>
      <c r="D9" s="52"/>
      <c r="E9" s="54" t="s">
        <v>258</v>
      </c>
      <c r="F9" s="303"/>
      <c r="G9" s="314"/>
      <c r="H9" s="58"/>
    </row>
    <row r="10" spans="2:8" ht="13.5" customHeight="1">
      <c r="B10" s="65"/>
      <c r="C10" s="52" t="s">
        <v>250</v>
      </c>
      <c r="D10" s="52"/>
      <c r="E10" s="54" t="s">
        <v>253</v>
      </c>
      <c r="F10" s="303"/>
      <c r="G10" s="314"/>
      <c r="H10" s="58"/>
    </row>
    <row r="11" spans="2:8" ht="13.5" customHeight="1">
      <c r="B11" s="65"/>
      <c r="C11" s="52"/>
      <c r="D11" s="52"/>
      <c r="E11" s="54"/>
      <c r="F11" s="303"/>
      <c r="G11" s="52"/>
      <c r="H11" s="58"/>
    </row>
    <row r="12" spans="2:8" ht="13.5" customHeight="1">
      <c r="B12" s="56"/>
      <c r="C12" s="52"/>
      <c r="D12" s="52"/>
      <c r="E12" s="54"/>
      <c r="F12" s="303"/>
      <c r="G12" s="52"/>
      <c r="H12" s="58"/>
    </row>
    <row r="13" spans="2:8" ht="13.5" customHeight="1">
      <c r="B13" s="56"/>
      <c r="C13" s="52"/>
      <c r="D13" s="52"/>
      <c r="E13" s="54"/>
      <c r="F13" s="303"/>
      <c r="G13" s="52"/>
      <c r="H13" s="58"/>
    </row>
    <row r="14" spans="2:8" ht="13.5" customHeight="1">
      <c r="B14" s="56"/>
      <c r="C14" s="52"/>
      <c r="D14" s="52"/>
      <c r="E14" s="54"/>
      <c r="F14" s="303"/>
      <c r="G14" s="52"/>
      <c r="H14" s="58"/>
    </row>
    <row r="15" spans="2:8" ht="13.5" customHeight="1">
      <c r="B15" s="56"/>
      <c r="C15" s="52"/>
      <c r="D15" s="52"/>
      <c r="E15" s="54"/>
      <c r="F15" s="303"/>
      <c r="G15" s="52"/>
      <c r="H15" s="58"/>
    </row>
    <row r="16" spans="2:8" ht="13.5" customHeight="1">
      <c r="B16" s="56"/>
      <c r="C16" s="52"/>
      <c r="D16" s="52"/>
      <c r="E16" s="54"/>
      <c r="F16" s="303"/>
      <c r="G16" s="52"/>
      <c r="H16" s="58"/>
    </row>
    <row r="17" spans="2:8" ht="13.5" customHeight="1">
      <c r="B17" s="56"/>
      <c r="C17" s="52"/>
      <c r="D17" s="52"/>
      <c r="E17" s="54"/>
      <c r="F17" s="303"/>
      <c r="G17" s="52"/>
      <c r="H17" s="58"/>
    </row>
    <row r="18" spans="2:8" ht="13.5" customHeight="1">
      <c r="B18" s="56"/>
      <c r="C18" s="52"/>
      <c r="D18" s="52"/>
      <c r="E18" s="54"/>
      <c r="F18" s="303"/>
      <c r="G18" s="52"/>
      <c r="H18" s="58"/>
    </row>
    <row r="19" spans="2:8" ht="13.5" customHeight="1">
      <c r="B19" s="56"/>
      <c r="C19" s="52"/>
      <c r="D19" s="52"/>
      <c r="E19" s="54"/>
      <c r="F19" s="303"/>
      <c r="G19" s="52"/>
      <c r="H19" s="58"/>
    </row>
    <row r="20" spans="2:8" ht="13.5" customHeight="1">
      <c r="B20" s="56"/>
      <c r="C20" s="52"/>
      <c r="D20" s="52"/>
      <c r="E20" s="54"/>
      <c r="F20" s="303"/>
      <c r="G20" s="52"/>
      <c r="H20" s="58"/>
    </row>
    <row r="21" spans="2:8" ht="13.5" customHeight="1">
      <c r="B21" s="56"/>
      <c r="C21" s="52"/>
      <c r="D21" s="52"/>
      <c r="E21" s="54"/>
      <c r="F21" s="303"/>
      <c r="G21" s="52"/>
      <c r="H21" s="58"/>
    </row>
    <row r="22" spans="2:8" ht="13.5" customHeight="1">
      <c r="B22" s="56"/>
      <c r="C22" s="52"/>
      <c r="D22" s="52"/>
      <c r="E22" s="54"/>
      <c r="F22" s="303"/>
      <c r="G22" s="52"/>
      <c r="H22" s="58"/>
    </row>
    <row r="23" spans="2:8" ht="13.5" customHeight="1">
      <c r="B23" s="56"/>
      <c r="C23" s="52"/>
      <c r="D23" s="52"/>
      <c r="E23" s="54"/>
      <c r="F23" s="303"/>
      <c r="G23" s="52"/>
      <c r="H23" s="58"/>
    </row>
    <row r="24" spans="2:8" ht="13.5" customHeight="1">
      <c r="B24" s="56"/>
      <c r="C24" s="52"/>
      <c r="D24" s="52"/>
      <c r="E24" s="54"/>
      <c r="F24" s="303"/>
      <c r="G24" s="52"/>
      <c r="H24" s="58"/>
    </row>
    <row r="25" spans="2:8" ht="13.5" customHeight="1">
      <c r="B25" s="56"/>
      <c r="C25" s="52"/>
      <c r="D25" s="52"/>
      <c r="E25" s="54"/>
      <c r="F25" s="303"/>
      <c r="G25" s="52"/>
      <c r="H25" s="58"/>
    </row>
    <row r="26" spans="2:8" ht="13.5" customHeight="1">
      <c r="B26" s="56"/>
      <c r="C26" s="52"/>
      <c r="D26" s="52"/>
      <c r="E26" s="54"/>
      <c r="F26" s="303"/>
      <c r="G26" s="52"/>
      <c r="H26" s="58"/>
    </row>
    <row r="27" spans="2:8" ht="13.5" customHeight="1">
      <c r="B27" s="56"/>
      <c r="C27" s="52"/>
      <c r="D27" s="52"/>
      <c r="E27" s="54"/>
      <c r="F27" s="303"/>
      <c r="G27" s="52"/>
      <c r="H27" s="58"/>
    </row>
    <row r="28" spans="2:8" ht="13.5" customHeight="1">
      <c r="B28" s="56"/>
      <c r="C28" s="52"/>
      <c r="D28" s="52"/>
      <c r="E28" s="54"/>
      <c r="F28" s="303"/>
      <c r="G28" s="52"/>
      <c r="H28" s="58"/>
    </row>
    <row r="29" spans="2:8" ht="13.5" customHeight="1">
      <c r="B29" s="56"/>
      <c r="C29" s="52"/>
      <c r="D29" s="52"/>
      <c r="E29" s="54"/>
      <c r="F29" s="303"/>
      <c r="G29" s="52"/>
      <c r="H29" s="58"/>
    </row>
    <row r="30" spans="2:8" ht="13.5" customHeight="1">
      <c r="B30" s="56"/>
      <c r="C30" s="57"/>
      <c r="D30" s="52"/>
      <c r="E30" s="54"/>
      <c r="F30" s="303"/>
      <c r="G30" s="52"/>
      <c r="H30" s="58"/>
    </row>
    <row r="31" spans="2:8" ht="13.5" customHeight="1">
      <c r="B31" s="56"/>
      <c r="C31" s="57"/>
      <c r="D31" s="52"/>
      <c r="E31" s="54"/>
      <c r="F31" s="303"/>
      <c r="G31" s="52"/>
      <c r="H31" s="58"/>
    </row>
    <row r="32" spans="2:8" ht="13.5" customHeight="1">
      <c r="B32" s="56"/>
      <c r="C32" s="57"/>
      <c r="D32" s="52"/>
      <c r="E32" s="54"/>
      <c r="F32" s="303"/>
      <c r="G32" s="52"/>
      <c r="H32" s="58"/>
    </row>
    <row r="33" spans="2:8" ht="13.5" customHeight="1">
      <c r="B33" s="56"/>
      <c r="C33" s="57"/>
      <c r="D33" s="52"/>
      <c r="E33" s="54"/>
      <c r="F33" s="303"/>
      <c r="G33" s="52"/>
      <c r="H33" s="58"/>
    </row>
    <row r="34" spans="2:8" ht="13.5" customHeight="1" thickBot="1">
      <c r="B34" s="59"/>
      <c r="C34" s="60"/>
      <c r="D34" s="61"/>
      <c r="E34" s="50"/>
      <c r="F34" s="311"/>
      <c r="G34" s="61"/>
      <c r="H34" s="62"/>
    </row>
    <row r="37" spans="2:8" ht="13.5" customHeight="1">
      <c r="B37" s="37" t="s">
        <v>100</v>
      </c>
      <c r="C37" s="37" t="s">
        <v>391</v>
      </c>
      <c r="F37" s="38"/>
      <c r="G37" s="38"/>
    </row>
    <row r="38" spans="2:8" ht="13.5" customHeight="1">
      <c r="F38" s="63" t="s">
        <v>340</v>
      </c>
      <c r="G38" s="48"/>
    </row>
    <row r="39" spans="2:8" ht="13.5" customHeight="1" thickBot="1">
      <c r="B39" s="41" t="str">
        <f>点検対象設備一覧表!$D$6</f>
        <v>△△棟</v>
      </c>
      <c r="F39" s="63" t="s">
        <v>341</v>
      </c>
      <c r="G39" s="48"/>
    </row>
    <row r="40" spans="2:8" ht="13.5" customHeight="1">
      <c r="B40" s="551" t="s">
        <v>342</v>
      </c>
      <c r="C40" s="552"/>
      <c r="D40" s="552"/>
      <c r="E40" s="552"/>
      <c r="F40" s="565" t="s">
        <v>441</v>
      </c>
      <c r="G40" s="552"/>
      <c r="H40" s="566" t="s">
        <v>399</v>
      </c>
    </row>
    <row r="41" spans="2:8" ht="13.5" customHeight="1" thickBot="1">
      <c r="B41" s="49" t="s">
        <v>362</v>
      </c>
      <c r="C41" s="50" t="s">
        <v>344</v>
      </c>
      <c r="D41" s="50" t="s">
        <v>205</v>
      </c>
      <c r="E41" s="50" t="s">
        <v>398</v>
      </c>
      <c r="F41" s="50" t="s">
        <v>266</v>
      </c>
      <c r="G41" s="50" t="s">
        <v>267</v>
      </c>
      <c r="H41" s="567"/>
    </row>
    <row r="42" spans="2:8" ht="13.5" customHeight="1">
      <c r="B42" s="66" t="s">
        <v>391</v>
      </c>
      <c r="C42" s="67" t="s">
        <v>248</v>
      </c>
      <c r="D42" s="67"/>
      <c r="E42" s="422" t="s">
        <v>255</v>
      </c>
      <c r="F42" s="312"/>
      <c r="G42" s="357"/>
      <c r="H42" s="70"/>
    </row>
    <row r="43" spans="2:8" ht="13.5" customHeight="1">
      <c r="B43" s="65"/>
      <c r="C43" s="52" t="s">
        <v>304</v>
      </c>
      <c r="D43" s="52"/>
      <c r="E43" s="54" t="s">
        <v>255</v>
      </c>
      <c r="F43" s="303"/>
      <c r="G43" s="314"/>
      <c r="H43" s="58"/>
    </row>
    <row r="44" spans="2:8" ht="13.5" customHeight="1">
      <c r="B44" s="65"/>
      <c r="C44" s="52" t="s">
        <v>249</v>
      </c>
      <c r="D44" s="52"/>
      <c r="E44" s="54" t="s">
        <v>258</v>
      </c>
      <c r="F44" s="303"/>
      <c r="G44" s="314"/>
      <c r="H44" s="58"/>
    </row>
    <row r="45" spans="2:8" ht="13.5" customHeight="1">
      <c r="B45" s="65"/>
      <c r="C45" s="52" t="s">
        <v>250</v>
      </c>
      <c r="D45" s="52"/>
      <c r="E45" s="54" t="s">
        <v>253</v>
      </c>
      <c r="F45" s="303"/>
      <c r="G45" s="314"/>
      <c r="H45" s="58"/>
    </row>
    <row r="46" spans="2:8" ht="13.5" customHeight="1">
      <c r="B46" s="65"/>
      <c r="C46" s="52"/>
      <c r="D46" s="52"/>
      <c r="E46" s="54"/>
      <c r="F46" s="303"/>
      <c r="G46" s="52"/>
      <c r="H46" s="58"/>
    </row>
    <row r="47" spans="2:8" ht="13.5" customHeight="1">
      <c r="B47" s="56"/>
      <c r="C47" s="52"/>
      <c r="D47" s="52"/>
      <c r="E47" s="54"/>
      <c r="F47" s="303"/>
      <c r="G47" s="52"/>
      <c r="H47" s="58"/>
    </row>
    <row r="48" spans="2:8" ht="13.5" customHeight="1">
      <c r="B48" s="56"/>
      <c r="C48" s="52"/>
      <c r="D48" s="52"/>
      <c r="E48" s="54"/>
      <c r="F48" s="303"/>
      <c r="G48" s="52"/>
      <c r="H48" s="58"/>
    </row>
    <row r="49" spans="2:8" ht="13.5" customHeight="1">
      <c r="B49" s="56"/>
      <c r="C49" s="52"/>
      <c r="D49" s="52"/>
      <c r="E49" s="54"/>
      <c r="F49" s="303"/>
      <c r="G49" s="52"/>
      <c r="H49" s="58"/>
    </row>
    <row r="50" spans="2:8" ht="13.5" customHeight="1">
      <c r="B50" s="56"/>
      <c r="C50" s="52"/>
      <c r="D50" s="52"/>
      <c r="E50" s="54"/>
      <c r="F50" s="303"/>
      <c r="G50" s="52"/>
      <c r="H50" s="58"/>
    </row>
    <row r="51" spans="2:8" ht="13.5" customHeight="1">
      <c r="B51" s="56"/>
      <c r="C51" s="52"/>
      <c r="D51" s="52"/>
      <c r="E51" s="54"/>
      <c r="F51" s="303"/>
      <c r="G51" s="52"/>
      <c r="H51" s="58"/>
    </row>
    <row r="52" spans="2:8" ht="13.5" customHeight="1">
      <c r="B52" s="56"/>
      <c r="C52" s="52"/>
      <c r="D52" s="52"/>
      <c r="E52" s="54"/>
      <c r="F52" s="303"/>
      <c r="G52" s="52"/>
      <c r="H52" s="58"/>
    </row>
    <row r="53" spans="2:8" ht="13.5" customHeight="1">
      <c r="B53" s="56"/>
      <c r="C53" s="52"/>
      <c r="D53" s="52"/>
      <c r="E53" s="54"/>
      <c r="F53" s="303"/>
      <c r="G53" s="52"/>
      <c r="H53" s="58"/>
    </row>
    <row r="54" spans="2:8" ht="13.5" customHeight="1">
      <c r="B54" s="56"/>
      <c r="C54" s="52"/>
      <c r="D54" s="52"/>
      <c r="E54" s="54"/>
      <c r="F54" s="303"/>
      <c r="G54" s="52"/>
      <c r="H54" s="58"/>
    </row>
    <row r="55" spans="2:8" ht="13.5" customHeight="1">
      <c r="B55" s="56"/>
      <c r="C55" s="52"/>
      <c r="D55" s="52"/>
      <c r="E55" s="54"/>
      <c r="F55" s="303"/>
      <c r="G55" s="52"/>
      <c r="H55" s="58"/>
    </row>
    <row r="56" spans="2:8" ht="13.5" customHeight="1">
      <c r="B56" s="56"/>
      <c r="C56" s="52"/>
      <c r="D56" s="52"/>
      <c r="E56" s="54"/>
      <c r="F56" s="303"/>
      <c r="G56" s="52"/>
      <c r="H56" s="58"/>
    </row>
    <row r="57" spans="2:8" ht="13.5" customHeight="1">
      <c r="B57" s="56"/>
      <c r="C57" s="52"/>
      <c r="D57" s="52"/>
      <c r="E57" s="54"/>
      <c r="F57" s="303"/>
      <c r="G57" s="52"/>
      <c r="H57" s="58"/>
    </row>
    <row r="58" spans="2:8" ht="13.5" customHeight="1">
      <c r="B58" s="56"/>
      <c r="C58" s="52"/>
      <c r="D58" s="52"/>
      <c r="E58" s="54"/>
      <c r="F58" s="303"/>
      <c r="G58" s="52"/>
      <c r="H58" s="58"/>
    </row>
    <row r="59" spans="2:8" ht="13.5" customHeight="1">
      <c r="B59" s="56"/>
      <c r="C59" s="52"/>
      <c r="D59" s="52"/>
      <c r="E59" s="54"/>
      <c r="F59" s="303"/>
      <c r="G59" s="52"/>
      <c r="H59" s="58"/>
    </row>
    <row r="60" spans="2:8" ht="13.5" customHeight="1">
      <c r="B60" s="56"/>
      <c r="C60" s="52"/>
      <c r="D60" s="52"/>
      <c r="E60" s="54"/>
      <c r="F60" s="303"/>
      <c r="G60" s="52"/>
      <c r="H60" s="58"/>
    </row>
    <row r="61" spans="2:8" ht="13.5" customHeight="1">
      <c r="B61" s="56"/>
      <c r="C61" s="52"/>
      <c r="D61" s="52"/>
      <c r="E61" s="54"/>
      <c r="F61" s="303"/>
      <c r="G61" s="52"/>
      <c r="H61" s="58"/>
    </row>
    <row r="62" spans="2:8" ht="13.5" customHeight="1">
      <c r="B62" s="56"/>
      <c r="C62" s="52"/>
      <c r="D62" s="52"/>
      <c r="E62" s="54"/>
      <c r="F62" s="303"/>
      <c r="G62" s="52"/>
      <c r="H62" s="58"/>
    </row>
    <row r="63" spans="2:8" ht="13.5" customHeight="1">
      <c r="B63" s="56"/>
      <c r="C63" s="52"/>
      <c r="D63" s="52"/>
      <c r="E63" s="54"/>
      <c r="F63" s="303"/>
      <c r="G63" s="52"/>
      <c r="H63" s="58"/>
    </row>
    <row r="64" spans="2:8" ht="13.5" customHeight="1">
      <c r="B64" s="56"/>
      <c r="C64" s="52"/>
      <c r="D64" s="52"/>
      <c r="E64" s="54"/>
      <c r="F64" s="303"/>
      <c r="G64" s="52"/>
      <c r="H64" s="58"/>
    </row>
    <row r="65" spans="2:8" ht="13.5" customHeight="1">
      <c r="B65" s="56"/>
      <c r="C65" s="57"/>
      <c r="D65" s="52"/>
      <c r="E65" s="54"/>
      <c r="F65" s="303"/>
      <c r="G65" s="52"/>
      <c r="H65" s="58"/>
    </row>
    <row r="66" spans="2:8" ht="13.5" customHeight="1">
      <c r="B66" s="56"/>
      <c r="C66" s="57"/>
      <c r="D66" s="52"/>
      <c r="E66" s="54"/>
      <c r="F66" s="303"/>
      <c r="G66" s="52"/>
      <c r="H66" s="58"/>
    </row>
    <row r="67" spans="2:8" ht="13.5" customHeight="1">
      <c r="B67" s="56"/>
      <c r="C67" s="57"/>
      <c r="D67" s="52"/>
      <c r="E67" s="54"/>
      <c r="F67" s="303"/>
      <c r="G67" s="52"/>
      <c r="H67" s="58"/>
    </row>
    <row r="68" spans="2:8" ht="13.5" customHeight="1">
      <c r="B68" s="56"/>
      <c r="C68" s="57"/>
      <c r="D68" s="52"/>
      <c r="E68" s="54"/>
      <c r="F68" s="303"/>
      <c r="G68" s="52"/>
      <c r="H68" s="58"/>
    </row>
    <row r="69" spans="2:8" ht="13.5" customHeight="1" thickBot="1">
      <c r="B69" s="59"/>
      <c r="C69" s="60"/>
      <c r="D69" s="61"/>
      <c r="E69" s="50"/>
      <c r="F69" s="311"/>
      <c r="G69" s="61"/>
      <c r="H69" s="62"/>
    </row>
    <row r="72" spans="2:8" ht="13.5" customHeight="1">
      <c r="B72" s="37" t="s">
        <v>100</v>
      </c>
      <c r="C72" s="37" t="s">
        <v>391</v>
      </c>
      <c r="F72" s="38"/>
      <c r="G72" s="38"/>
    </row>
    <row r="73" spans="2:8" ht="13.5" customHeight="1">
      <c r="F73" s="63" t="s">
        <v>340</v>
      </c>
      <c r="G73" s="48"/>
    </row>
    <row r="74" spans="2:8" ht="13.5" customHeight="1" thickBot="1">
      <c r="B74" s="37" t="str">
        <f>点検対象設備一覧表!$E$6</f>
        <v>□□棟</v>
      </c>
      <c r="F74" s="63" t="s">
        <v>341</v>
      </c>
      <c r="G74" s="48"/>
    </row>
    <row r="75" spans="2:8" ht="13.5" customHeight="1">
      <c r="B75" s="551" t="s">
        <v>342</v>
      </c>
      <c r="C75" s="552"/>
      <c r="D75" s="552"/>
      <c r="E75" s="552"/>
      <c r="F75" s="565" t="s">
        <v>441</v>
      </c>
      <c r="G75" s="552"/>
      <c r="H75" s="566" t="s">
        <v>399</v>
      </c>
    </row>
    <row r="76" spans="2:8" ht="13.5" customHeight="1" thickBot="1">
      <c r="B76" s="49" t="s">
        <v>362</v>
      </c>
      <c r="C76" s="50" t="s">
        <v>344</v>
      </c>
      <c r="D76" s="50" t="s">
        <v>205</v>
      </c>
      <c r="E76" s="50" t="s">
        <v>398</v>
      </c>
      <c r="F76" s="50" t="s">
        <v>266</v>
      </c>
      <c r="G76" s="50" t="s">
        <v>267</v>
      </c>
      <c r="H76" s="567"/>
    </row>
    <row r="77" spans="2:8" ht="13.5" customHeight="1">
      <c r="B77" s="66" t="s">
        <v>391</v>
      </c>
      <c r="C77" s="67" t="s">
        <v>248</v>
      </c>
      <c r="D77" s="67"/>
      <c r="E77" s="422" t="s">
        <v>255</v>
      </c>
      <c r="F77" s="312"/>
      <c r="G77" s="357"/>
      <c r="H77" s="70"/>
    </row>
    <row r="78" spans="2:8" ht="13.5" customHeight="1">
      <c r="B78" s="65"/>
      <c r="C78" s="52" t="s">
        <v>304</v>
      </c>
      <c r="D78" s="52"/>
      <c r="E78" s="54" t="s">
        <v>255</v>
      </c>
      <c r="F78" s="303"/>
      <c r="G78" s="314"/>
      <c r="H78" s="58"/>
    </row>
    <row r="79" spans="2:8" ht="13.5" customHeight="1">
      <c r="B79" s="65"/>
      <c r="C79" s="52" t="s">
        <v>249</v>
      </c>
      <c r="D79" s="52"/>
      <c r="E79" s="54" t="s">
        <v>258</v>
      </c>
      <c r="F79" s="303"/>
      <c r="G79" s="314"/>
      <c r="H79" s="58"/>
    </row>
    <row r="80" spans="2:8" ht="13.5" customHeight="1">
      <c r="B80" s="65"/>
      <c r="C80" s="52" t="s">
        <v>250</v>
      </c>
      <c r="D80" s="52"/>
      <c r="E80" s="54" t="s">
        <v>253</v>
      </c>
      <c r="F80" s="303"/>
      <c r="G80" s="314"/>
      <c r="H80" s="58"/>
    </row>
    <row r="81" spans="2:8" ht="13.5" customHeight="1">
      <c r="B81" s="65"/>
      <c r="C81" s="52"/>
      <c r="D81" s="52"/>
      <c r="E81" s="54"/>
      <c r="F81" s="303"/>
      <c r="G81" s="52"/>
      <c r="H81" s="58"/>
    </row>
    <row r="82" spans="2:8" ht="13.5" customHeight="1">
      <c r="B82" s="56"/>
      <c r="C82" s="52"/>
      <c r="D82" s="52"/>
      <c r="E82" s="54"/>
      <c r="F82" s="303"/>
      <c r="G82" s="52"/>
      <c r="H82" s="58"/>
    </row>
    <row r="83" spans="2:8" ht="13.5" customHeight="1">
      <c r="B83" s="56"/>
      <c r="C83" s="52"/>
      <c r="D83" s="52"/>
      <c r="E83" s="54"/>
      <c r="F83" s="303"/>
      <c r="G83" s="52"/>
      <c r="H83" s="58"/>
    </row>
    <row r="84" spans="2:8" ht="13.5" customHeight="1">
      <c r="B84" s="56"/>
      <c r="C84" s="52"/>
      <c r="D84" s="52"/>
      <c r="E84" s="54"/>
      <c r="F84" s="303"/>
      <c r="G84" s="52"/>
      <c r="H84" s="58"/>
    </row>
    <row r="85" spans="2:8" ht="13.5" customHeight="1">
      <c r="B85" s="56"/>
      <c r="C85" s="52"/>
      <c r="D85" s="52"/>
      <c r="E85" s="54"/>
      <c r="F85" s="303"/>
      <c r="G85" s="52"/>
      <c r="H85" s="58"/>
    </row>
    <row r="86" spans="2:8" ht="13.5" customHeight="1">
      <c r="B86" s="56"/>
      <c r="C86" s="52"/>
      <c r="D86" s="52"/>
      <c r="E86" s="54"/>
      <c r="F86" s="303"/>
      <c r="G86" s="52"/>
      <c r="H86" s="58"/>
    </row>
    <row r="87" spans="2:8" ht="13.5" customHeight="1">
      <c r="B87" s="56"/>
      <c r="C87" s="52"/>
      <c r="D87" s="52"/>
      <c r="E87" s="54"/>
      <c r="F87" s="303"/>
      <c r="G87" s="52"/>
      <c r="H87" s="58"/>
    </row>
    <row r="88" spans="2:8" ht="13.5" customHeight="1">
      <c r="B88" s="56"/>
      <c r="C88" s="52"/>
      <c r="D88" s="52"/>
      <c r="E88" s="54"/>
      <c r="F88" s="303"/>
      <c r="G88" s="52"/>
      <c r="H88" s="58"/>
    </row>
    <row r="89" spans="2:8" ht="13.5" customHeight="1">
      <c r="B89" s="56"/>
      <c r="C89" s="52"/>
      <c r="D89" s="52"/>
      <c r="E89" s="54"/>
      <c r="F89" s="303"/>
      <c r="G89" s="52"/>
      <c r="H89" s="58"/>
    </row>
    <row r="90" spans="2:8" ht="13.5" customHeight="1">
      <c r="B90" s="56"/>
      <c r="C90" s="52"/>
      <c r="D90" s="52"/>
      <c r="E90" s="54"/>
      <c r="F90" s="303"/>
      <c r="G90" s="52"/>
      <c r="H90" s="58"/>
    </row>
    <row r="91" spans="2:8" ht="13.5" customHeight="1">
      <c r="B91" s="56"/>
      <c r="C91" s="52"/>
      <c r="D91" s="52"/>
      <c r="E91" s="54"/>
      <c r="F91" s="303"/>
      <c r="G91" s="52"/>
      <c r="H91" s="58"/>
    </row>
    <row r="92" spans="2:8" ht="13.5" customHeight="1">
      <c r="B92" s="56"/>
      <c r="C92" s="52"/>
      <c r="D92" s="52"/>
      <c r="E92" s="54"/>
      <c r="F92" s="303"/>
      <c r="G92" s="52"/>
      <c r="H92" s="58"/>
    </row>
    <row r="93" spans="2:8" ht="13.5" customHeight="1">
      <c r="B93" s="56"/>
      <c r="C93" s="52"/>
      <c r="D93" s="52"/>
      <c r="E93" s="54"/>
      <c r="F93" s="303"/>
      <c r="G93" s="52"/>
      <c r="H93" s="58"/>
    </row>
    <row r="94" spans="2:8" ht="13.5" customHeight="1">
      <c r="B94" s="56"/>
      <c r="C94" s="52"/>
      <c r="D94" s="52"/>
      <c r="E94" s="54"/>
      <c r="F94" s="303"/>
      <c r="G94" s="52"/>
      <c r="H94" s="58"/>
    </row>
    <row r="95" spans="2:8" ht="13.5" customHeight="1">
      <c r="B95" s="56"/>
      <c r="C95" s="52"/>
      <c r="D95" s="52"/>
      <c r="E95" s="54"/>
      <c r="F95" s="303"/>
      <c r="G95" s="52"/>
      <c r="H95" s="58"/>
    </row>
    <row r="96" spans="2:8" ht="13.5" customHeight="1">
      <c r="B96" s="56"/>
      <c r="C96" s="52"/>
      <c r="D96" s="52"/>
      <c r="E96" s="54"/>
      <c r="F96" s="303"/>
      <c r="G96" s="52"/>
      <c r="H96" s="58"/>
    </row>
    <row r="97" spans="2:8" ht="13.5" customHeight="1">
      <c r="B97" s="56"/>
      <c r="C97" s="52"/>
      <c r="D97" s="52"/>
      <c r="E97" s="54"/>
      <c r="F97" s="303"/>
      <c r="G97" s="52"/>
      <c r="H97" s="58"/>
    </row>
    <row r="98" spans="2:8" ht="13.5" customHeight="1">
      <c r="B98" s="56"/>
      <c r="C98" s="52"/>
      <c r="D98" s="52"/>
      <c r="E98" s="54"/>
      <c r="F98" s="303"/>
      <c r="G98" s="52"/>
      <c r="H98" s="58"/>
    </row>
    <row r="99" spans="2:8" ht="13.5" customHeight="1">
      <c r="B99" s="56"/>
      <c r="C99" s="52"/>
      <c r="D99" s="52"/>
      <c r="E99" s="54"/>
      <c r="F99" s="303"/>
      <c r="G99" s="52"/>
      <c r="H99" s="58"/>
    </row>
    <row r="100" spans="2:8" ht="13.5" customHeight="1">
      <c r="B100" s="56"/>
      <c r="C100" s="57"/>
      <c r="D100" s="52"/>
      <c r="E100" s="54"/>
      <c r="F100" s="303"/>
      <c r="G100" s="52"/>
      <c r="H100" s="58"/>
    </row>
    <row r="101" spans="2:8" ht="13.5" customHeight="1">
      <c r="B101" s="56"/>
      <c r="C101" s="57"/>
      <c r="D101" s="52"/>
      <c r="E101" s="54"/>
      <c r="F101" s="303"/>
      <c r="G101" s="52"/>
      <c r="H101" s="58"/>
    </row>
    <row r="102" spans="2:8" ht="13.5" customHeight="1">
      <c r="B102" s="56"/>
      <c r="C102" s="57"/>
      <c r="D102" s="52"/>
      <c r="E102" s="54"/>
      <c r="F102" s="303"/>
      <c r="G102" s="52"/>
      <c r="H102" s="58"/>
    </row>
    <row r="103" spans="2:8" ht="13.5" customHeight="1">
      <c r="B103" s="56"/>
      <c r="C103" s="57"/>
      <c r="D103" s="52"/>
      <c r="E103" s="54"/>
      <c r="F103" s="303"/>
      <c r="G103" s="52"/>
      <c r="H103" s="58"/>
    </row>
    <row r="104" spans="2:8" ht="13.5" customHeight="1" thickBot="1">
      <c r="B104" s="59"/>
      <c r="C104" s="60"/>
      <c r="D104" s="61"/>
      <c r="E104" s="50"/>
      <c r="F104" s="311"/>
      <c r="G104" s="61"/>
      <c r="H104" s="62"/>
    </row>
    <row r="107" spans="2:8" ht="13.5" customHeight="1">
      <c r="B107" s="37" t="s">
        <v>100</v>
      </c>
      <c r="C107" s="37" t="s">
        <v>391</v>
      </c>
      <c r="F107" s="38"/>
      <c r="G107" s="38"/>
    </row>
    <row r="108" spans="2:8" ht="13.5" customHeight="1">
      <c r="F108" s="63" t="s">
        <v>340</v>
      </c>
      <c r="G108" s="48"/>
    </row>
    <row r="109" spans="2:8" ht="13.5" customHeight="1" thickBot="1">
      <c r="B109" s="37" t="str">
        <f>点検対象設備一覧表!$F$6</f>
        <v>××棟</v>
      </c>
      <c r="F109" s="63" t="s">
        <v>341</v>
      </c>
      <c r="G109" s="48"/>
    </row>
    <row r="110" spans="2:8" ht="13.5" customHeight="1">
      <c r="B110" s="551" t="s">
        <v>342</v>
      </c>
      <c r="C110" s="552"/>
      <c r="D110" s="552"/>
      <c r="E110" s="552"/>
      <c r="F110" s="565" t="s">
        <v>441</v>
      </c>
      <c r="G110" s="552"/>
      <c r="H110" s="566" t="s">
        <v>399</v>
      </c>
    </row>
    <row r="111" spans="2:8" ht="13.5" customHeight="1" thickBot="1">
      <c r="B111" s="49" t="s">
        <v>362</v>
      </c>
      <c r="C111" s="50" t="s">
        <v>344</v>
      </c>
      <c r="D111" s="50" t="s">
        <v>205</v>
      </c>
      <c r="E111" s="50" t="s">
        <v>398</v>
      </c>
      <c r="F111" s="50" t="s">
        <v>266</v>
      </c>
      <c r="G111" s="50" t="s">
        <v>267</v>
      </c>
      <c r="H111" s="567"/>
    </row>
    <row r="112" spans="2:8" ht="13.5" customHeight="1">
      <c r="B112" s="66" t="s">
        <v>391</v>
      </c>
      <c r="C112" s="67" t="s">
        <v>248</v>
      </c>
      <c r="D112" s="67"/>
      <c r="E112" s="422" t="s">
        <v>255</v>
      </c>
      <c r="F112" s="312"/>
      <c r="G112" s="357"/>
      <c r="H112" s="70"/>
    </row>
    <row r="113" spans="2:8" ht="13.5" customHeight="1">
      <c r="B113" s="65"/>
      <c r="C113" s="52" t="s">
        <v>304</v>
      </c>
      <c r="D113" s="52"/>
      <c r="E113" s="54" t="s">
        <v>255</v>
      </c>
      <c r="F113" s="303"/>
      <c r="G113" s="314"/>
      <c r="H113" s="58"/>
    </row>
    <row r="114" spans="2:8" ht="13.5" customHeight="1">
      <c r="B114" s="65"/>
      <c r="C114" s="52" t="s">
        <v>249</v>
      </c>
      <c r="D114" s="52"/>
      <c r="E114" s="54" t="s">
        <v>258</v>
      </c>
      <c r="F114" s="303"/>
      <c r="G114" s="314"/>
      <c r="H114" s="58"/>
    </row>
    <row r="115" spans="2:8" ht="13.5" customHeight="1">
      <c r="B115" s="65"/>
      <c r="C115" s="52" t="s">
        <v>250</v>
      </c>
      <c r="D115" s="52"/>
      <c r="E115" s="54" t="s">
        <v>253</v>
      </c>
      <c r="F115" s="303"/>
      <c r="G115" s="314"/>
      <c r="H115" s="58"/>
    </row>
    <row r="116" spans="2:8" ht="13.5" customHeight="1">
      <c r="B116" s="65"/>
      <c r="C116" s="52"/>
      <c r="D116" s="52"/>
      <c r="E116" s="54"/>
      <c r="F116" s="303"/>
      <c r="G116" s="52"/>
      <c r="H116" s="58"/>
    </row>
    <row r="117" spans="2:8" ht="13.5" customHeight="1">
      <c r="B117" s="56"/>
      <c r="C117" s="52"/>
      <c r="D117" s="52"/>
      <c r="E117" s="54"/>
      <c r="F117" s="303"/>
      <c r="G117" s="52"/>
      <c r="H117" s="58"/>
    </row>
    <row r="118" spans="2:8" ht="13.5" customHeight="1">
      <c r="B118" s="56"/>
      <c r="C118" s="52"/>
      <c r="D118" s="52"/>
      <c r="E118" s="54"/>
      <c r="F118" s="303"/>
      <c r="G118" s="52"/>
      <c r="H118" s="58"/>
    </row>
    <row r="119" spans="2:8" ht="13.5" customHeight="1">
      <c r="B119" s="56"/>
      <c r="C119" s="52"/>
      <c r="D119" s="52"/>
      <c r="E119" s="54"/>
      <c r="F119" s="303"/>
      <c r="G119" s="52"/>
      <c r="H119" s="58"/>
    </row>
    <row r="120" spans="2:8" ht="13.5" customHeight="1">
      <c r="B120" s="56"/>
      <c r="C120" s="52"/>
      <c r="D120" s="52"/>
      <c r="E120" s="54"/>
      <c r="F120" s="303"/>
      <c r="G120" s="52"/>
      <c r="H120" s="58"/>
    </row>
    <row r="121" spans="2:8" ht="13.5" customHeight="1">
      <c r="B121" s="56"/>
      <c r="C121" s="52"/>
      <c r="D121" s="52"/>
      <c r="E121" s="54"/>
      <c r="F121" s="303"/>
      <c r="G121" s="52"/>
      <c r="H121" s="58"/>
    </row>
    <row r="122" spans="2:8" ht="13.5" customHeight="1">
      <c r="B122" s="56"/>
      <c r="C122" s="52"/>
      <c r="D122" s="52"/>
      <c r="E122" s="54"/>
      <c r="F122" s="303"/>
      <c r="G122" s="52"/>
      <c r="H122" s="58"/>
    </row>
    <row r="123" spans="2:8" ht="13.5" customHeight="1">
      <c r="B123" s="56"/>
      <c r="C123" s="52"/>
      <c r="D123" s="52"/>
      <c r="E123" s="54"/>
      <c r="F123" s="303"/>
      <c r="G123" s="52"/>
      <c r="H123" s="58"/>
    </row>
    <row r="124" spans="2:8" ht="13.5" customHeight="1">
      <c r="B124" s="56"/>
      <c r="C124" s="52"/>
      <c r="D124" s="52"/>
      <c r="E124" s="54"/>
      <c r="F124" s="303"/>
      <c r="G124" s="52"/>
      <c r="H124" s="58"/>
    </row>
    <row r="125" spans="2:8" ht="13.5" customHeight="1">
      <c r="B125" s="56"/>
      <c r="C125" s="52"/>
      <c r="D125" s="52"/>
      <c r="E125" s="54"/>
      <c r="F125" s="303"/>
      <c r="G125" s="52"/>
      <c r="H125" s="58"/>
    </row>
    <row r="126" spans="2:8" ht="13.5" customHeight="1">
      <c r="B126" s="56"/>
      <c r="C126" s="52"/>
      <c r="D126" s="52"/>
      <c r="E126" s="54"/>
      <c r="F126" s="303"/>
      <c r="G126" s="52"/>
      <c r="H126" s="58"/>
    </row>
    <row r="127" spans="2:8" ht="13.5" customHeight="1">
      <c r="B127" s="56"/>
      <c r="C127" s="52"/>
      <c r="D127" s="52"/>
      <c r="E127" s="54"/>
      <c r="F127" s="303"/>
      <c r="G127" s="52"/>
      <c r="H127" s="58"/>
    </row>
    <row r="128" spans="2:8" ht="13.5" customHeight="1">
      <c r="B128" s="56"/>
      <c r="C128" s="52"/>
      <c r="D128" s="52"/>
      <c r="E128" s="54"/>
      <c r="F128" s="303"/>
      <c r="G128" s="52"/>
      <c r="H128" s="58"/>
    </row>
    <row r="129" spans="2:8" ht="13.5" customHeight="1">
      <c r="B129" s="56"/>
      <c r="C129" s="52"/>
      <c r="D129" s="52"/>
      <c r="E129" s="54"/>
      <c r="F129" s="303"/>
      <c r="G129" s="52"/>
      <c r="H129" s="58"/>
    </row>
    <row r="130" spans="2:8" ht="13.5" customHeight="1">
      <c r="B130" s="56"/>
      <c r="C130" s="52"/>
      <c r="D130" s="52"/>
      <c r="E130" s="54"/>
      <c r="F130" s="303"/>
      <c r="G130" s="52"/>
      <c r="H130" s="58"/>
    </row>
    <row r="131" spans="2:8" ht="13.5" customHeight="1">
      <c r="B131" s="56"/>
      <c r="C131" s="52"/>
      <c r="D131" s="52"/>
      <c r="E131" s="54"/>
      <c r="F131" s="303"/>
      <c r="G131" s="52"/>
      <c r="H131" s="58"/>
    </row>
    <row r="132" spans="2:8" ht="13.5" customHeight="1">
      <c r="B132" s="56"/>
      <c r="C132" s="52"/>
      <c r="D132" s="52"/>
      <c r="E132" s="54"/>
      <c r="F132" s="303"/>
      <c r="G132" s="52"/>
      <c r="H132" s="58"/>
    </row>
    <row r="133" spans="2:8" ht="13.5" customHeight="1">
      <c r="B133" s="56"/>
      <c r="C133" s="52"/>
      <c r="D133" s="52"/>
      <c r="E133" s="54"/>
      <c r="F133" s="303"/>
      <c r="G133" s="52"/>
      <c r="H133" s="58"/>
    </row>
    <row r="134" spans="2:8" ht="13.5" customHeight="1">
      <c r="B134" s="56"/>
      <c r="C134" s="52"/>
      <c r="D134" s="52"/>
      <c r="E134" s="54"/>
      <c r="F134" s="303"/>
      <c r="G134" s="52"/>
      <c r="H134" s="58"/>
    </row>
    <row r="135" spans="2:8" ht="13.5" customHeight="1">
      <c r="B135" s="56"/>
      <c r="C135" s="57"/>
      <c r="D135" s="52"/>
      <c r="E135" s="54"/>
      <c r="F135" s="303"/>
      <c r="G135" s="52"/>
      <c r="H135" s="58"/>
    </row>
    <row r="136" spans="2:8" ht="13.5" customHeight="1">
      <c r="B136" s="56"/>
      <c r="C136" s="57"/>
      <c r="D136" s="52"/>
      <c r="E136" s="54"/>
      <c r="F136" s="303"/>
      <c r="G136" s="52"/>
      <c r="H136" s="58"/>
    </row>
    <row r="137" spans="2:8" ht="13.5" customHeight="1">
      <c r="B137" s="56"/>
      <c r="C137" s="57"/>
      <c r="D137" s="52"/>
      <c r="E137" s="54"/>
      <c r="F137" s="303"/>
      <c r="G137" s="52"/>
      <c r="H137" s="58"/>
    </row>
    <row r="138" spans="2:8" ht="13.5" customHeight="1">
      <c r="B138" s="56"/>
      <c r="C138" s="57"/>
      <c r="D138" s="52"/>
      <c r="E138" s="54"/>
      <c r="F138" s="303"/>
      <c r="G138" s="52"/>
      <c r="H138" s="58"/>
    </row>
    <row r="139" spans="2:8" ht="13.5" customHeight="1" thickBot="1">
      <c r="B139" s="59"/>
      <c r="C139" s="60"/>
      <c r="D139" s="61"/>
      <c r="E139" s="50"/>
      <c r="F139" s="311"/>
      <c r="G139" s="61"/>
      <c r="H139" s="62"/>
    </row>
    <row r="142" spans="2:8" ht="13.5" customHeight="1">
      <c r="B142" s="37" t="s">
        <v>100</v>
      </c>
      <c r="C142" s="37" t="s">
        <v>391</v>
      </c>
      <c r="F142" s="38"/>
      <c r="G142" s="38"/>
    </row>
    <row r="143" spans="2:8" ht="13.5" customHeight="1">
      <c r="F143" s="63" t="s">
        <v>340</v>
      </c>
      <c r="G143" s="48"/>
    </row>
    <row r="144" spans="2:8" ht="13.5" customHeight="1" thickBot="1">
      <c r="B144" s="37" t="str">
        <f>点検対象設備一覧表!$G$6</f>
        <v>――棟</v>
      </c>
      <c r="F144" s="63" t="s">
        <v>341</v>
      </c>
      <c r="G144" s="48"/>
    </row>
    <row r="145" spans="2:8" ht="13.5" customHeight="1">
      <c r="B145" s="551" t="s">
        <v>342</v>
      </c>
      <c r="C145" s="552"/>
      <c r="D145" s="552"/>
      <c r="E145" s="552"/>
      <c r="F145" s="565" t="s">
        <v>441</v>
      </c>
      <c r="G145" s="552"/>
      <c r="H145" s="566" t="s">
        <v>399</v>
      </c>
    </row>
    <row r="146" spans="2:8" ht="13.5" customHeight="1" thickBot="1">
      <c r="B146" s="49" t="s">
        <v>362</v>
      </c>
      <c r="C146" s="50" t="s">
        <v>344</v>
      </c>
      <c r="D146" s="50" t="s">
        <v>205</v>
      </c>
      <c r="E146" s="50" t="s">
        <v>398</v>
      </c>
      <c r="F146" s="50" t="s">
        <v>266</v>
      </c>
      <c r="G146" s="50" t="s">
        <v>267</v>
      </c>
      <c r="H146" s="567"/>
    </row>
    <row r="147" spans="2:8" ht="13.5" customHeight="1">
      <c r="B147" s="66" t="s">
        <v>391</v>
      </c>
      <c r="C147" s="67" t="s">
        <v>248</v>
      </c>
      <c r="D147" s="67"/>
      <c r="E147" s="422" t="s">
        <v>255</v>
      </c>
      <c r="F147" s="312"/>
      <c r="G147" s="357"/>
      <c r="H147" s="70"/>
    </row>
    <row r="148" spans="2:8" ht="13.5" customHeight="1">
      <c r="B148" s="65"/>
      <c r="C148" s="52" t="s">
        <v>304</v>
      </c>
      <c r="D148" s="52"/>
      <c r="E148" s="54" t="s">
        <v>255</v>
      </c>
      <c r="F148" s="303"/>
      <c r="G148" s="314"/>
      <c r="H148" s="58"/>
    </row>
    <row r="149" spans="2:8" ht="13.5" customHeight="1">
      <c r="B149" s="65"/>
      <c r="C149" s="52" t="s">
        <v>249</v>
      </c>
      <c r="D149" s="52"/>
      <c r="E149" s="54" t="s">
        <v>258</v>
      </c>
      <c r="F149" s="303"/>
      <c r="G149" s="314"/>
      <c r="H149" s="58"/>
    </row>
    <row r="150" spans="2:8" ht="13.5" customHeight="1">
      <c r="B150" s="65"/>
      <c r="C150" s="52" t="s">
        <v>250</v>
      </c>
      <c r="D150" s="52"/>
      <c r="E150" s="54" t="s">
        <v>253</v>
      </c>
      <c r="F150" s="303"/>
      <c r="G150" s="314"/>
      <c r="H150" s="58"/>
    </row>
    <row r="151" spans="2:8" ht="13.5" customHeight="1">
      <c r="B151" s="65"/>
      <c r="C151" s="52"/>
      <c r="D151" s="52"/>
      <c r="E151" s="54"/>
      <c r="F151" s="303"/>
      <c r="G151" s="52"/>
      <c r="H151" s="58"/>
    </row>
    <row r="152" spans="2:8" ht="13.5" customHeight="1">
      <c r="B152" s="56"/>
      <c r="C152" s="52"/>
      <c r="D152" s="52"/>
      <c r="E152" s="54"/>
      <c r="F152" s="303"/>
      <c r="G152" s="52"/>
      <c r="H152" s="58"/>
    </row>
    <row r="153" spans="2:8" ht="13.5" customHeight="1">
      <c r="B153" s="56"/>
      <c r="C153" s="52"/>
      <c r="D153" s="52"/>
      <c r="E153" s="54"/>
      <c r="F153" s="303"/>
      <c r="G153" s="52"/>
      <c r="H153" s="58"/>
    </row>
    <row r="154" spans="2:8" ht="13.5" customHeight="1">
      <c r="B154" s="56"/>
      <c r="C154" s="52"/>
      <c r="D154" s="52"/>
      <c r="E154" s="54"/>
      <c r="F154" s="303"/>
      <c r="G154" s="52"/>
      <c r="H154" s="58"/>
    </row>
    <row r="155" spans="2:8" ht="13.5" customHeight="1">
      <c r="B155" s="56"/>
      <c r="C155" s="52"/>
      <c r="D155" s="52"/>
      <c r="E155" s="54"/>
      <c r="F155" s="303"/>
      <c r="G155" s="52"/>
      <c r="H155" s="58"/>
    </row>
    <row r="156" spans="2:8" ht="13.5" customHeight="1">
      <c r="B156" s="56"/>
      <c r="C156" s="52"/>
      <c r="D156" s="52"/>
      <c r="E156" s="54"/>
      <c r="F156" s="303"/>
      <c r="G156" s="52"/>
      <c r="H156" s="58"/>
    </row>
    <row r="157" spans="2:8" ht="13.5" customHeight="1">
      <c r="B157" s="56"/>
      <c r="C157" s="52"/>
      <c r="D157" s="52"/>
      <c r="E157" s="54"/>
      <c r="F157" s="303"/>
      <c r="G157" s="52"/>
      <c r="H157" s="58"/>
    </row>
    <row r="158" spans="2:8" ht="13.5" customHeight="1">
      <c r="B158" s="56"/>
      <c r="C158" s="52"/>
      <c r="D158" s="52"/>
      <c r="E158" s="54"/>
      <c r="F158" s="303"/>
      <c r="G158" s="52"/>
      <c r="H158" s="58"/>
    </row>
    <row r="159" spans="2:8" ht="13.5" customHeight="1">
      <c r="B159" s="56"/>
      <c r="C159" s="52"/>
      <c r="D159" s="52"/>
      <c r="E159" s="54"/>
      <c r="F159" s="303"/>
      <c r="G159" s="52"/>
      <c r="H159" s="58"/>
    </row>
    <row r="160" spans="2:8" ht="13.5" customHeight="1">
      <c r="B160" s="56"/>
      <c r="C160" s="52"/>
      <c r="D160" s="52"/>
      <c r="E160" s="54"/>
      <c r="F160" s="303"/>
      <c r="G160" s="52"/>
      <c r="H160" s="58"/>
    </row>
    <row r="161" spans="2:8" ht="13.5" customHeight="1">
      <c r="B161" s="56"/>
      <c r="C161" s="52"/>
      <c r="D161" s="52"/>
      <c r="E161" s="54"/>
      <c r="F161" s="303"/>
      <c r="G161" s="52"/>
      <c r="H161" s="58"/>
    </row>
    <row r="162" spans="2:8" ht="13.5" customHeight="1">
      <c r="B162" s="56"/>
      <c r="C162" s="52"/>
      <c r="D162" s="52"/>
      <c r="E162" s="54"/>
      <c r="F162" s="303"/>
      <c r="G162" s="52"/>
      <c r="H162" s="58"/>
    </row>
    <row r="163" spans="2:8" ht="13.5" customHeight="1">
      <c r="B163" s="56"/>
      <c r="C163" s="52"/>
      <c r="D163" s="52"/>
      <c r="E163" s="54"/>
      <c r="F163" s="303"/>
      <c r="G163" s="52"/>
      <c r="H163" s="58"/>
    </row>
    <row r="164" spans="2:8" ht="13.5" customHeight="1">
      <c r="B164" s="56"/>
      <c r="C164" s="52"/>
      <c r="D164" s="52"/>
      <c r="E164" s="54"/>
      <c r="F164" s="303"/>
      <c r="G164" s="52"/>
      <c r="H164" s="58"/>
    </row>
    <row r="165" spans="2:8" ht="13.5" customHeight="1">
      <c r="B165" s="56"/>
      <c r="C165" s="52"/>
      <c r="D165" s="52"/>
      <c r="E165" s="54"/>
      <c r="F165" s="303"/>
      <c r="G165" s="52"/>
      <c r="H165" s="58"/>
    </row>
    <row r="166" spans="2:8" ht="13.5" customHeight="1">
      <c r="B166" s="56"/>
      <c r="C166" s="52"/>
      <c r="D166" s="52"/>
      <c r="E166" s="54"/>
      <c r="F166" s="303"/>
      <c r="G166" s="52"/>
      <c r="H166" s="58"/>
    </row>
    <row r="167" spans="2:8" ht="13.5" customHeight="1">
      <c r="B167" s="56"/>
      <c r="C167" s="52"/>
      <c r="D167" s="52"/>
      <c r="E167" s="54"/>
      <c r="F167" s="303"/>
      <c r="G167" s="52"/>
      <c r="H167" s="58"/>
    </row>
    <row r="168" spans="2:8" ht="13.5" customHeight="1">
      <c r="B168" s="56"/>
      <c r="C168" s="52"/>
      <c r="D168" s="52"/>
      <c r="E168" s="54"/>
      <c r="F168" s="303"/>
      <c r="G168" s="52"/>
      <c r="H168" s="58"/>
    </row>
    <row r="169" spans="2:8" ht="13.5" customHeight="1">
      <c r="B169" s="56"/>
      <c r="C169" s="52"/>
      <c r="D169" s="52"/>
      <c r="E169" s="54"/>
      <c r="F169" s="303"/>
      <c r="G169" s="52"/>
      <c r="H169" s="58"/>
    </row>
    <row r="170" spans="2:8" ht="13.5" customHeight="1">
      <c r="B170" s="56"/>
      <c r="C170" s="57"/>
      <c r="D170" s="52"/>
      <c r="E170" s="54"/>
      <c r="F170" s="303"/>
      <c r="G170" s="52"/>
      <c r="H170" s="58"/>
    </row>
    <row r="171" spans="2:8" ht="13.5" customHeight="1">
      <c r="B171" s="56"/>
      <c r="C171" s="57"/>
      <c r="D171" s="52"/>
      <c r="E171" s="54"/>
      <c r="F171" s="303"/>
      <c r="G171" s="52"/>
      <c r="H171" s="58"/>
    </row>
    <row r="172" spans="2:8" ht="13.5" customHeight="1">
      <c r="B172" s="56"/>
      <c r="C172" s="57"/>
      <c r="D172" s="52"/>
      <c r="E172" s="54"/>
      <c r="F172" s="303"/>
      <c r="G172" s="52"/>
      <c r="H172" s="58"/>
    </row>
    <row r="173" spans="2:8" ht="13.5" customHeight="1">
      <c r="B173" s="56"/>
      <c r="C173" s="57"/>
      <c r="D173" s="52"/>
      <c r="E173" s="54"/>
      <c r="F173" s="303"/>
      <c r="G173" s="52"/>
      <c r="H173" s="58"/>
    </row>
    <row r="174" spans="2:8" ht="13.5" customHeight="1" thickBot="1">
      <c r="B174" s="59"/>
      <c r="C174" s="60"/>
      <c r="D174" s="61"/>
      <c r="E174" s="50"/>
      <c r="F174" s="311"/>
      <c r="G174" s="61"/>
      <c r="H174" s="62"/>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2"/>
  </sheetPr>
  <dimension ref="B2:L174"/>
  <sheetViews>
    <sheetView view="pageBreakPreview" zoomScaleNormal="85" zoomScaleSheetLayoutView="100" workbookViewId="0"/>
  </sheetViews>
  <sheetFormatPr defaultRowHeight="13.5" customHeight="1"/>
  <cols>
    <col min="2" max="2" width="25.6328125" style="222" customWidth="1"/>
    <col min="3" max="3" width="41.6328125" style="222" customWidth="1"/>
    <col min="4" max="4" width="5.6328125" style="222" customWidth="1"/>
    <col min="5" max="5" width="5.6328125" style="294" customWidth="1"/>
    <col min="6" max="7" width="3.6328125" style="222" customWidth="1"/>
    <col min="8" max="8" width="41.6328125" style="222" customWidth="1"/>
    <col min="9" max="9" width="9.90625" customWidth="1"/>
  </cols>
  <sheetData>
    <row r="2" spans="2:12" ht="13.5" customHeight="1">
      <c r="B2" s="248" t="s">
        <v>100</v>
      </c>
      <c r="C2" s="222" t="s">
        <v>385</v>
      </c>
      <c r="F2" s="294"/>
      <c r="G2" s="294"/>
    </row>
    <row r="3" spans="2:12" ht="13.5" customHeight="1">
      <c r="C3" s="230"/>
      <c r="F3" s="250" t="s">
        <v>340</v>
      </c>
      <c r="G3" s="295"/>
    </row>
    <row r="4" spans="2:12" ht="13.5" customHeight="1" thickBot="1">
      <c r="B4" s="222" t="str">
        <f>点検対象設備一覧表!$C$6</f>
        <v>○○棟</v>
      </c>
      <c r="C4" s="232"/>
      <c r="F4" s="250" t="s">
        <v>341</v>
      </c>
      <c r="G4" s="295"/>
    </row>
    <row r="5" spans="2:12" ht="13.5" customHeight="1">
      <c r="B5" s="568" t="s">
        <v>342</v>
      </c>
      <c r="C5" s="569"/>
      <c r="D5" s="569"/>
      <c r="E5" s="569"/>
      <c r="F5" s="565" t="s">
        <v>441</v>
      </c>
      <c r="G5" s="552"/>
      <c r="H5" s="570" t="s">
        <v>399</v>
      </c>
    </row>
    <row r="6" spans="2:12" ht="13.5" customHeight="1" thickBot="1">
      <c r="B6" s="286" t="s">
        <v>362</v>
      </c>
      <c r="C6" s="287" t="s">
        <v>344</v>
      </c>
      <c r="D6" s="287" t="s">
        <v>205</v>
      </c>
      <c r="E6" s="287" t="s">
        <v>398</v>
      </c>
      <c r="F6" s="287" t="s">
        <v>337</v>
      </c>
      <c r="G6" s="287" t="s">
        <v>338</v>
      </c>
      <c r="H6" s="571"/>
    </row>
    <row r="7" spans="2:12" ht="13.5" customHeight="1">
      <c r="B7" s="242" t="s">
        <v>385</v>
      </c>
      <c r="C7" s="243" t="s">
        <v>410</v>
      </c>
      <c r="D7" s="243"/>
      <c r="E7" s="436" t="s">
        <v>252</v>
      </c>
      <c r="F7" s="437"/>
      <c r="G7" s="438"/>
      <c r="H7" s="439"/>
      <c r="J7" t="s">
        <v>92</v>
      </c>
      <c r="K7" t="s">
        <v>86</v>
      </c>
      <c r="L7" t="s">
        <v>87</v>
      </c>
    </row>
    <row r="8" spans="2:12" ht="13.5" customHeight="1">
      <c r="B8" s="244"/>
      <c r="C8" s="245" t="s">
        <v>453</v>
      </c>
      <c r="D8" s="272"/>
      <c r="E8" s="332" t="s">
        <v>442</v>
      </c>
      <c r="F8" s="435"/>
      <c r="G8" s="360"/>
      <c r="H8" s="255"/>
      <c r="L8" t="s">
        <v>88</v>
      </c>
    </row>
    <row r="9" spans="2:12" ht="13.5" customHeight="1">
      <c r="B9" s="244"/>
      <c r="C9" s="205" t="s">
        <v>305</v>
      </c>
      <c r="D9" s="221"/>
      <c r="E9" s="226" t="s">
        <v>253</v>
      </c>
      <c r="F9" s="229"/>
      <c r="G9" s="315"/>
      <c r="H9" s="256"/>
      <c r="L9" t="s">
        <v>89</v>
      </c>
    </row>
    <row r="10" spans="2:12" ht="13.5" customHeight="1">
      <c r="B10" s="244"/>
      <c r="C10" s="205" t="s">
        <v>306</v>
      </c>
      <c r="D10" s="221"/>
      <c r="E10" s="226" t="s">
        <v>253</v>
      </c>
      <c r="F10" s="229"/>
      <c r="G10" s="315"/>
      <c r="H10" s="256"/>
      <c r="L10" t="s">
        <v>90</v>
      </c>
    </row>
    <row r="11" spans="2:12" ht="13.5" customHeight="1">
      <c r="B11" s="244"/>
      <c r="C11" s="205" t="s">
        <v>371</v>
      </c>
      <c r="D11" s="221"/>
      <c r="E11" s="226" t="s">
        <v>253</v>
      </c>
      <c r="F11" s="229"/>
      <c r="G11" s="315"/>
      <c r="H11" s="256"/>
      <c r="K11" t="s">
        <v>91</v>
      </c>
      <c r="L11" t="s">
        <v>93</v>
      </c>
    </row>
    <row r="12" spans="2:12" ht="13.5" customHeight="1">
      <c r="B12" s="244"/>
      <c r="C12" s="205" t="s">
        <v>288</v>
      </c>
      <c r="D12" s="221"/>
      <c r="E12" s="226" t="s">
        <v>253</v>
      </c>
      <c r="F12" s="229"/>
      <c r="G12" s="315"/>
      <c r="H12" s="256"/>
    </row>
    <row r="13" spans="2:12" ht="13.5" customHeight="1">
      <c r="B13" s="244"/>
      <c r="C13" s="205" t="s">
        <v>686</v>
      </c>
      <c r="D13" s="221"/>
      <c r="E13" s="226" t="s">
        <v>258</v>
      </c>
      <c r="F13" s="229"/>
      <c r="G13" s="315"/>
      <c r="H13" s="256"/>
    </row>
    <row r="14" spans="2:12" ht="13.5" customHeight="1">
      <c r="B14" s="244"/>
      <c r="C14" s="205" t="s">
        <v>687</v>
      </c>
      <c r="D14" s="221"/>
      <c r="E14" s="226" t="s">
        <v>258</v>
      </c>
      <c r="F14" s="229"/>
      <c r="G14" s="315"/>
      <c r="H14" s="256"/>
    </row>
    <row r="15" spans="2:12" ht="13.5" customHeight="1">
      <c r="B15" s="244"/>
      <c r="C15" s="231" t="s">
        <v>600</v>
      </c>
      <c r="D15" s="221"/>
      <c r="E15" s="226" t="s">
        <v>258</v>
      </c>
      <c r="F15" s="229"/>
      <c r="G15" s="315"/>
      <c r="H15" s="256"/>
    </row>
    <row r="16" spans="2:12" ht="13.5" customHeight="1">
      <c r="B16" s="244"/>
      <c r="C16" s="205" t="s">
        <v>307</v>
      </c>
      <c r="D16" s="221"/>
      <c r="E16" s="226" t="s">
        <v>258</v>
      </c>
      <c r="F16" s="229"/>
      <c r="G16" s="315"/>
      <c r="H16" s="256"/>
    </row>
    <row r="17" spans="2:8" ht="13.5" customHeight="1">
      <c r="B17" s="244"/>
      <c r="C17" s="205" t="s">
        <v>259</v>
      </c>
      <c r="D17" s="221"/>
      <c r="E17" s="226" t="s">
        <v>258</v>
      </c>
      <c r="F17" s="229"/>
      <c r="G17" s="315"/>
      <c r="H17" s="256"/>
    </row>
    <row r="18" spans="2:8" ht="13.5" customHeight="1">
      <c r="B18" s="244"/>
      <c r="C18" s="205" t="s">
        <v>260</v>
      </c>
      <c r="D18" s="221"/>
      <c r="E18" s="226" t="s">
        <v>258</v>
      </c>
      <c r="F18" s="229"/>
      <c r="G18" s="315"/>
      <c r="H18" s="256"/>
    </row>
    <row r="19" spans="2:8" ht="13.5" customHeight="1">
      <c r="B19" s="244"/>
      <c r="C19" s="205" t="s">
        <v>261</v>
      </c>
      <c r="D19" s="221"/>
      <c r="E19" s="226" t="s">
        <v>258</v>
      </c>
      <c r="F19" s="229"/>
      <c r="G19" s="315"/>
      <c r="H19" s="256"/>
    </row>
    <row r="20" spans="2:8" ht="13.5" customHeight="1">
      <c r="B20" s="244"/>
      <c r="C20" s="205" t="s">
        <v>262</v>
      </c>
      <c r="D20" s="221"/>
      <c r="E20" s="226" t="s">
        <v>258</v>
      </c>
      <c r="F20" s="229"/>
      <c r="G20" s="315"/>
      <c r="H20" s="256"/>
    </row>
    <row r="21" spans="2:8" ht="13.5" customHeight="1">
      <c r="B21" s="244"/>
      <c r="C21" s="205" t="s">
        <v>289</v>
      </c>
      <c r="D21" s="221"/>
      <c r="E21" s="226" t="s">
        <v>258</v>
      </c>
      <c r="F21" s="229"/>
      <c r="G21" s="315"/>
      <c r="H21" s="256"/>
    </row>
    <row r="22" spans="2:8" ht="13.5" customHeight="1">
      <c r="B22" s="244"/>
      <c r="C22" s="231" t="s">
        <v>263</v>
      </c>
      <c r="D22" s="221"/>
      <c r="E22" s="226" t="s">
        <v>258</v>
      </c>
      <c r="F22" s="229"/>
      <c r="G22" s="315"/>
      <c r="H22" s="256"/>
    </row>
    <row r="23" spans="2:8" ht="13.5" customHeight="1">
      <c r="B23" s="244"/>
      <c r="C23" s="205" t="s">
        <v>290</v>
      </c>
      <c r="D23" s="221"/>
      <c r="E23" s="226" t="s">
        <v>258</v>
      </c>
      <c r="F23" s="229"/>
      <c r="G23" s="315"/>
      <c r="H23" s="256"/>
    </row>
    <row r="24" spans="2:8" ht="13.5" customHeight="1">
      <c r="B24" s="244"/>
      <c r="C24" s="205" t="s">
        <v>813</v>
      </c>
      <c r="D24" s="221"/>
      <c r="E24" s="226" t="s">
        <v>264</v>
      </c>
      <c r="F24" s="229"/>
      <c r="G24" s="315"/>
      <c r="H24" s="256"/>
    </row>
    <row r="25" spans="2:8" ht="13.5" customHeight="1">
      <c r="B25" s="244"/>
      <c r="C25" s="205" t="s">
        <v>814</v>
      </c>
      <c r="D25" s="221"/>
      <c r="E25" s="226" t="s">
        <v>258</v>
      </c>
      <c r="F25" s="229"/>
      <c r="G25" s="315"/>
      <c r="H25" s="256"/>
    </row>
    <row r="26" spans="2:8" ht="13.5" customHeight="1">
      <c r="B26" s="244"/>
      <c r="C26" s="205" t="s">
        <v>308</v>
      </c>
      <c r="D26" s="221"/>
      <c r="E26" s="226" t="s">
        <v>257</v>
      </c>
      <c r="F26" s="229"/>
      <c r="G26" s="315"/>
      <c r="H26" s="256"/>
    </row>
    <row r="27" spans="2:8" ht="13.5" customHeight="1">
      <c r="B27" s="244"/>
      <c r="C27" s="205" t="s">
        <v>265</v>
      </c>
      <c r="D27" s="221"/>
      <c r="E27" s="226" t="s">
        <v>257</v>
      </c>
      <c r="F27" s="229"/>
      <c r="G27" s="315"/>
      <c r="H27" s="256"/>
    </row>
    <row r="28" spans="2:8" ht="13.5" customHeight="1">
      <c r="B28" s="244"/>
      <c r="C28" s="205" t="s">
        <v>815</v>
      </c>
      <c r="D28" s="221"/>
      <c r="E28" s="226" t="s">
        <v>251</v>
      </c>
      <c r="F28" s="229"/>
      <c r="G28" s="315"/>
      <c r="H28" s="256"/>
    </row>
    <row r="29" spans="2:8" ht="13.5" customHeight="1">
      <c r="B29" s="244"/>
      <c r="C29" s="205" t="s">
        <v>688</v>
      </c>
      <c r="D29" s="221"/>
      <c r="E29" s="226" t="s">
        <v>257</v>
      </c>
      <c r="F29" s="229"/>
      <c r="G29" s="315"/>
      <c r="H29" s="256"/>
    </row>
    <row r="30" spans="2:8" ht="13.5" customHeight="1">
      <c r="B30" s="244"/>
      <c r="C30" s="205" t="s">
        <v>689</v>
      </c>
      <c r="D30" s="221"/>
      <c r="E30" s="226" t="s">
        <v>257</v>
      </c>
      <c r="F30" s="229"/>
      <c r="G30" s="315"/>
      <c r="H30" s="256"/>
    </row>
    <row r="31" spans="2:8" ht="13.5" customHeight="1">
      <c r="B31" s="244"/>
      <c r="C31" s="205" t="s">
        <v>690</v>
      </c>
      <c r="D31" s="221"/>
      <c r="E31" s="226" t="s">
        <v>257</v>
      </c>
      <c r="F31" s="229"/>
      <c r="G31" s="315"/>
      <c r="H31" s="256"/>
    </row>
    <row r="32" spans="2:8" ht="13.5" customHeight="1">
      <c r="B32" s="244"/>
      <c r="C32" s="205" t="s">
        <v>691</v>
      </c>
      <c r="D32" s="221"/>
      <c r="E32" s="226" t="s">
        <v>252</v>
      </c>
      <c r="F32" s="229"/>
      <c r="G32" s="315"/>
      <c r="H32" s="256"/>
    </row>
    <row r="33" spans="2:11" ht="13.5" customHeight="1">
      <c r="B33" s="296"/>
      <c r="C33" s="297" t="s">
        <v>822</v>
      </c>
      <c r="D33" s="221"/>
      <c r="E33" s="226" t="s">
        <v>365</v>
      </c>
      <c r="F33" s="315"/>
      <c r="G33" s="231"/>
      <c r="H33" s="256"/>
      <c r="I33" s="236" t="s">
        <v>85</v>
      </c>
    </row>
    <row r="34" spans="2:11" ht="13.5" customHeight="1" thickBot="1">
      <c r="B34" s="298"/>
      <c r="C34" s="246"/>
      <c r="D34" s="412"/>
      <c r="E34" s="413"/>
      <c r="F34" s="233"/>
      <c r="G34" s="304"/>
      <c r="H34" s="261"/>
      <c r="I34" s="236"/>
    </row>
    <row r="37" spans="2:11" ht="13.5" customHeight="1">
      <c r="B37" s="248" t="s">
        <v>100</v>
      </c>
      <c r="C37" s="222" t="s">
        <v>385</v>
      </c>
      <c r="F37" s="294"/>
      <c r="G37" s="294"/>
    </row>
    <row r="38" spans="2:11" ht="13.5" customHeight="1">
      <c r="C38" s="230"/>
      <c r="F38" s="250" t="s">
        <v>340</v>
      </c>
      <c r="G38" s="295"/>
    </row>
    <row r="39" spans="2:11" ht="13.5" customHeight="1" thickBot="1">
      <c r="B39" s="248" t="str">
        <f>点検対象設備一覧表!$D$6</f>
        <v>△△棟</v>
      </c>
      <c r="C39" s="232"/>
      <c r="F39" s="250" t="s">
        <v>341</v>
      </c>
      <c r="G39" s="295"/>
    </row>
    <row r="40" spans="2:11" ht="13.5" customHeight="1">
      <c r="B40" s="568" t="s">
        <v>342</v>
      </c>
      <c r="C40" s="569"/>
      <c r="D40" s="569"/>
      <c r="E40" s="569"/>
      <c r="F40" s="565" t="s">
        <v>441</v>
      </c>
      <c r="G40" s="552"/>
      <c r="H40" s="570" t="s">
        <v>399</v>
      </c>
    </row>
    <row r="41" spans="2:11" ht="13.5" customHeight="1" thickBot="1">
      <c r="B41" s="286" t="s">
        <v>362</v>
      </c>
      <c r="C41" s="287" t="s">
        <v>344</v>
      </c>
      <c r="D41" s="287" t="s">
        <v>205</v>
      </c>
      <c r="E41" s="287" t="s">
        <v>398</v>
      </c>
      <c r="F41" s="287" t="s">
        <v>337</v>
      </c>
      <c r="G41" s="287" t="s">
        <v>338</v>
      </c>
      <c r="H41" s="571"/>
    </row>
    <row r="42" spans="2:11" ht="13.5" customHeight="1">
      <c r="B42" s="242" t="s">
        <v>385</v>
      </c>
      <c r="C42" s="243" t="s">
        <v>410</v>
      </c>
      <c r="D42" s="243"/>
      <c r="E42" s="436" t="s">
        <v>252</v>
      </c>
      <c r="F42" s="437"/>
      <c r="G42" s="438"/>
      <c r="H42" s="439"/>
      <c r="I42" t="s">
        <v>92</v>
      </c>
      <c r="J42" t="s">
        <v>86</v>
      </c>
      <c r="K42" t="s">
        <v>87</v>
      </c>
    </row>
    <row r="43" spans="2:11" ht="13.5" customHeight="1">
      <c r="B43" s="244"/>
      <c r="C43" s="245" t="s">
        <v>453</v>
      </c>
      <c r="D43" s="272"/>
      <c r="E43" s="332" t="s">
        <v>442</v>
      </c>
      <c r="F43" s="435"/>
      <c r="G43" s="360"/>
      <c r="H43" s="255"/>
      <c r="K43" t="s">
        <v>88</v>
      </c>
    </row>
    <row r="44" spans="2:11" ht="13.5" customHeight="1">
      <c r="B44" s="244"/>
      <c r="C44" s="205" t="s">
        <v>305</v>
      </c>
      <c r="D44" s="221"/>
      <c r="E44" s="226" t="s">
        <v>253</v>
      </c>
      <c r="F44" s="229"/>
      <c r="G44" s="315"/>
      <c r="H44" s="256"/>
      <c r="K44" t="s">
        <v>89</v>
      </c>
    </row>
    <row r="45" spans="2:11" ht="13.5" customHeight="1">
      <c r="B45" s="244"/>
      <c r="C45" s="205" t="s">
        <v>306</v>
      </c>
      <c r="D45" s="221"/>
      <c r="E45" s="226" t="s">
        <v>253</v>
      </c>
      <c r="F45" s="229"/>
      <c r="G45" s="315"/>
      <c r="H45" s="256"/>
      <c r="K45" t="s">
        <v>90</v>
      </c>
    </row>
    <row r="46" spans="2:11" ht="13.5" customHeight="1">
      <c r="B46" s="244"/>
      <c r="C46" s="205" t="s">
        <v>371</v>
      </c>
      <c r="D46" s="221"/>
      <c r="E46" s="226" t="s">
        <v>253</v>
      </c>
      <c r="F46" s="229"/>
      <c r="G46" s="315"/>
      <c r="H46" s="256"/>
      <c r="J46" t="s">
        <v>91</v>
      </c>
      <c r="K46" t="s">
        <v>93</v>
      </c>
    </row>
    <row r="47" spans="2:11" ht="13.5" customHeight="1">
      <c r="B47" s="244"/>
      <c r="C47" s="205" t="s">
        <v>288</v>
      </c>
      <c r="D47" s="221"/>
      <c r="E47" s="226" t="s">
        <v>253</v>
      </c>
      <c r="F47" s="229"/>
      <c r="G47" s="315"/>
      <c r="H47" s="256"/>
    </row>
    <row r="48" spans="2:11" ht="13.5" customHeight="1">
      <c r="B48" s="244"/>
      <c r="C48" s="205" t="s">
        <v>641</v>
      </c>
      <c r="D48" s="221"/>
      <c r="E48" s="226" t="s">
        <v>258</v>
      </c>
      <c r="F48" s="229"/>
      <c r="G48" s="315"/>
      <c r="H48" s="256"/>
      <c r="I48" t="s">
        <v>95</v>
      </c>
      <c r="J48" t="s">
        <v>94</v>
      </c>
      <c r="K48" t="s">
        <v>96</v>
      </c>
    </row>
    <row r="49" spans="2:11" ht="13.5" customHeight="1">
      <c r="B49" s="244"/>
      <c r="C49" s="205" t="s">
        <v>642</v>
      </c>
      <c r="D49" s="221"/>
      <c r="E49" s="226" t="s">
        <v>258</v>
      </c>
      <c r="F49" s="229"/>
      <c r="G49" s="315"/>
      <c r="H49" s="256"/>
      <c r="J49" t="s">
        <v>97</v>
      </c>
      <c r="K49" t="s">
        <v>98</v>
      </c>
    </row>
    <row r="50" spans="2:11" ht="13.5" customHeight="1">
      <c r="B50" s="244"/>
      <c r="C50" s="231" t="s">
        <v>600</v>
      </c>
      <c r="D50" s="221"/>
      <c r="E50" s="226" t="s">
        <v>258</v>
      </c>
      <c r="F50" s="229"/>
      <c r="G50" s="315"/>
      <c r="H50" s="256"/>
    </row>
    <row r="51" spans="2:11" ht="13.5" customHeight="1">
      <c r="B51" s="244"/>
      <c r="C51" s="205" t="s">
        <v>307</v>
      </c>
      <c r="D51" s="221"/>
      <c r="E51" s="226" t="s">
        <v>258</v>
      </c>
      <c r="F51" s="229"/>
      <c r="G51" s="315"/>
      <c r="H51" s="256"/>
    </row>
    <row r="52" spans="2:11" ht="13.5" customHeight="1">
      <c r="B52" s="244"/>
      <c r="C52" s="205" t="s">
        <v>259</v>
      </c>
      <c r="D52" s="221"/>
      <c r="E52" s="226" t="s">
        <v>258</v>
      </c>
      <c r="F52" s="229"/>
      <c r="G52" s="315"/>
      <c r="H52" s="256"/>
    </row>
    <row r="53" spans="2:11" ht="13.5" customHeight="1">
      <c r="B53" s="244"/>
      <c r="C53" s="205" t="s">
        <v>260</v>
      </c>
      <c r="D53" s="221"/>
      <c r="E53" s="226" t="s">
        <v>258</v>
      </c>
      <c r="F53" s="229"/>
      <c r="G53" s="315"/>
      <c r="H53" s="256"/>
    </row>
    <row r="54" spans="2:11" ht="13.5" customHeight="1">
      <c r="B54" s="244"/>
      <c r="C54" s="205" t="s">
        <v>261</v>
      </c>
      <c r="D54" s="221"/>
      <c r="E54" s="226" t="s">
        <v>258</v>
      </c>
      <c r="F54" s="229"/>
      <c r="G54" s="315"/>
      <c r="H54" s="256"/>
    </row>
    <row r="55" spans="2:11" ht="13.5" customHeight="1">
      <c r="B55" s="244"/>
      <c r="C55" s="205" t="s">
        <v>262</v>
      </c>
      <c r="D55" s="221"/>
      <c r="E55" s="226" t="s">
        <v>258</v>
      </c>
      <c r="F55" s="229"/>
      <c r="G55" s="315"/>
      <c r="H55" s="256"/>
    </row>
    <row r="56" spans="2:11" ht="13.5" customHeight="1">
      <c r="B56" s="244"/>
      <c r="C56" s="205" t="s">
        <v>289</v>
      </c>
      <c r="D56" s="221"/>
      <c r="E56" s="226" t="s">
        <v>258</v>
      </c>
      <c r="F56" s="229"/>
      <c r="G56" s="315"/>
      <c r="H56" s="256"/>
    </row>
    <row r="57" spans="2:11" ht="13.5" customHeight="1">
      <c r="B57" s="244"/>
      <c r="C57" s="231" t="s">
        <v>263</v>
      </c>
      <c r="D57" s="221"/>
      <c r="E57" s="226" t="s">
        <v>258</v>
      </c>
      <c r="F57" s="229"/>
      <c r="G57" s="315"/>
      <c r="H57" s="256"/>
    </row>
    <row r="58" spans="2:11" ht="13.5" customHeight="1">
      <c r="B58" s="244"/>
      <c r="C58" s="205" t="s">
        <v>290</v>
      </c>
      <c r="D58" s="221"/>
      <c r="E58" s="226" t="s">
        <v>258</v>
      </c>
      <c r="F58" s="229"/>
      <c r="G58" s="315"/>
      <c r="H58" s="256"/>
    </row>
    <row r="59" spans="2:11" ht="13.5" customHeight="1">
      <c r="B59" s="244"/>
      <c r="C59" s="205" t="s">
        <v>813</v>
      </c>
      <c r="D59" s="221"/>
      <c r="E59" s="226" t="s">
        <v>264</v>
      </c>
      <c r="F59" s="229"/>
      <c r="G59" s="315"/>
      <c r="H59" s="256"/>
    </row>
    <row r="60" spans="2:11" ht="13.5" customHeight="1">
      <c r="B60" s="244"/>
      <c r="C60" s="205" t="s">
        <v>814</v>
      </c>
      <c r="D60" s="221"/>
      <c r="E60" s="226" t="s">
        <v>258</v>
      </c>
      <c r="F60" s="229"/>
      <c r="G60" s="315"/>
      <c r="H60" s="256"/>
    </row>
    <row r="61" spans="2:11" ht="13.5" customHeight="1">
      <c r="B61" s="244"/>
      <c r="C61" s="205" t="s">
        <v>308</v>
      </c>
      <c r="D61" s="221"/>
      <c r="E61" s="226" t="s">
        <v>257</v>
      </c>
      <c r="F61" s="229"/>
      <c r="G61" s="315"/>
      <c r="H61" s="256"/>
    </row>
    <row r="62" spans="2:11" ht="13.5" customHeight="1">
      <c r="B62" s="244"/>
      <c r="C62" s="205" t="s">
        <v>265</v>
      </c>
      <c r="D62" s="221"/>
      <c r="E62" s="226" t="s">
        <v>257</v>
      </c>
      <c r="F62" s="229"/>
      <c r="G62" s="315"/>
      <c r="H62" s="256"/>
    </row>
    <row r="63" spans="2:11" ht="13.5" customHeight="1">
      <c r="B63" s="244"/>
      <c r="C63" s="205" t="s">
        <v>815</v>
      </c>
      <c r="D63" s="221"/>
      <c r="E63" s="226" t="s">
        <v>251</v>
      </c>
      <c r="F63" s="229"/>
      <c r="G63" s="315"/>
      <c r="H63" s="256"/>
    </row>
    <row r="64" spans="2:11" ht="13.5" customHeight="1">
      <c r="B64" s="244"/>
      <c r="C64" s="205" t="s">
        <v>643</v>
      </c>
      <c r="D64" s="221"/>
      <c r="E64" s="226" t="s">
        <v>257</v>
      </c>
      <c r="F64" s="229"/>
      <c r="G64" s="315"/>
      <c r="H64" s="256"/>
    </row>
    <row r="65" spans="2:11" ht="13.5" customHeight="1">
      <c r="B65" s="244"/>
      <c r="C65" s="205" t="s">
        <v>644</v>
      </c>
      <c r="D65" s="221"/>
      <c r="E65" s="226" t="s">
        <v>257</v>
      </c>
      <c r="F65" s="229"/>
      <c r="G65" s="315"/>
      <c r="H65" s="256"/>
    </row>
    <row r="66" spans="2:11" ht="13.5" customHeight="1">
      <c r="B66" s="244"/>
      <c r="C66" s="205" t="s">
        <v>645</v>
      </c>
      <c r="D66" s="221"/>
      <c r="E66" s="226" t="s">
        <v>257</v>
      </c>
      <c r="F66" s="229"/>
      <c r="G66" s="315"/>
      <c r="H66" s="256"/>
    </row>
    <row r="67" spans="2:11" ht="13.5" customHeight="1">
      <c r="B67" s="244"/>
      <c r="C67" s="205" t="s">
        <v>646</v>
      </c>
      <c r="D67" s="221"/>
      <c r="E67" s="226" t="s">
        <v>252</v>
      </c>
      <c r="F67" s="229"/>
      <c r="G67" s="315"/>
      <c r="H67" s="256"/>
    </row>
    <row r="68" spans="2:11" ht="13.5" customHeight="1">
      <c r="B68" s="296"/>
      <c r="C68" s="297" t="s">
        <v>822</v>
      </c>
      <c r="D68" s="221"/>
      <c r="E68" s="226" t="s">
        <v>365</v>
      </c>
      <c r="F68" s="315"/>
      <c r="G68" s="231"/>
      <c r="H68" s="256"/>
      <c r="I68" s="236" t="s">
        <v>85</v>
      </c>
    </row>
    <row r="69" spans="2:11" ht="13.5" customHeight="1" thickBot="1">
      <c r="B69" s="298"/>
      <c r="C69" s="246"/>
      <c r="D69" s="241"/>
      <c r="E69" s="299"/>
      <c r="F69" s="233"/>
      <c r="G69" s="304"/>
      <c r="H69" s="261"/>
      <c r="I69" s="236"/>
    </row>
    <row r="72" spans="2:11" ht="13.5" customHeight="1">
      <c r="B72" s="248" t="s">
        <v>100</v>
      </c>
      <c r="C72" s="222" t="s">
        <v>385</v>
      </c>
      <c r="F72" s="294"/>
      <c r="G72" s="294"/>
    </row>
    <row r="73" spans="2:11" ht="13.5" customHeight="1">
      <c r="C73" s="230"/>
      <c r="F73" s="250" t="s">
        <v>340</v>
      </c>
      <c r="G73" s="295"/>
    </row>
    <row r="74" spans="2:11" ht="13.5" customHeight="1" thickBot="1">
      <c r="B74" s="222" t="str">
        <f>点検対象設備一覧表!$E$6</f>
        <v>□□棟</v>
      </c>
      <c r="C74" s="232"/>
      <c r="F74" s="250" t="s">
        <v>341</v>
      </c>
      <c r="G74" s="295"/>
    </row>
    <row r="75" spans="2:11" ht="13.5" customHeight="1">
      <c r="B75" s="568" t="s">
        <v>342</v>
      </c>
      <c r="C75" s="569"/>
      <c r="D75" s="569"/>
      <c r="E75" s="569"/>
      <c r="F75" s="565" t="s">
        <v>441</v>
      </c>
      <c r="G75" s="552"/>
      <c r="H75" s="570" t="s">
        <v>399</v>
      </c>
    </row>
    <row r="76" spans="2:11" ht="13.5" customHeight="1" thickBot="1">
      <c r="B76" s="286" t="s">
        <v>362</v>
      </c>
      <c r="C76" s="287" t="s">
        <v>344</v>
      </c>
      <c r="D76" s="287" t="s">
        <v>205</v>
      </c>
      <c r="E76" s="287" t="s">
        <v>398</v>
      </c>
      <c r="F76" s="287" t="s">
        <v>337</v>
      </c>
      <c r="G76" s="287" t="s">
        <v>338</v>
      </c>
      <c r="H76" s="571"/>
    </row>
    <row r="77" spans="2:11" ht="13.5" customHeight="1">
      <c r="B77" s="242" t="s">
        <v>385</v>
      </c>
      <c r="C77" s="243" t="s">
        <v>410</v>
      </c>
      <c r="D77" s="243"/>
      <c r="E77" s="436" t="s">
        <v>252</v>
      </c>
      <c r="F77" s="437"/>
      <c r="G77" s="438"/>
      <c r="H77" s="439"/>
      <c r="I77" t="s">
        <v>92</v>
      </c>
      <c r="J77" t="s">
        <v>86</v>
      </c>
      <c r="K77" t="s">
        <v>87</v>
      </c>
    </row>
    <row r="78" spans="2:11" ht="13.5" customHeight="1">
      <c r="B78" s="244"/>
      <c r="C78" s="245" t="s">
        <v>453</v>
      </c>
      <c r="D78" s="272"/>
      <c r="E78" s="332" t="s">
        <v>442</v>
      </c>
      <c r="F78" s="435"/>
      <c r="G78" s="360"/>
      <c r="H78" s="255"/>
      <c r="K78" t="s">
        <v>88</v>
      </c>
    </row>
    <row r="79" spans="2:11" ht="13.5" customHeight="1">
      <c r="B79" s="244"/>
      <c r="C79" s="205" t="s">
        <v>305</v>
      </c>
      <c r="D79" s="221"/>
      <c r="E79" s="226" t="s">
        <v>253</v>
      </c>
      <c r="F79" s="229"/>
      <c r="G79" s="315"/>
      <c r="H79" s="256"/>
      <c r="K79" t="s">
        <v>89</v>
      </c>
    </row>
    <row r="80" spans="2:11" ht="13.5" customHeight="1">
      <c r="B80" s="244"/>
      <c r="C80" s="205" t="s">
        <v>306</v>
      </c>
      <c r="D80" s="221"/>
      <c r="E80" s="226" t="s">
        <v>253</v>
      </c>
      <c r="F80" s="229"/>
      <c r="G80" s="315"/>
      <c r="H80" s="256"/>
      <c r="K80" t="s">
        <v>90</v>
      </c>
    </row>
    <row r="81" spans="2:11" ht="13.5" customHeight="1">
      <c r="B81" s="244"/>
      <c r="C81" s="205" t="s">
        <v>371</v>
      </c>
      <c r="D81" s="221"/>
      <c r="E81" s="226" t="s">
        <v>253</v>
      </c>
      <c r="F81" s="229"/>
      <c r="G81" s="315"/>
      <c r="H81" s="256"/>
      <c r="J81" t="s">
        <v>91</v>
      </c>
      <c r="K81" t="s">
        <v>93</v>
      </c>
    </row>
    <row r="82" spans="2:11" ht="13.5" customHeight="1">
      <c r="B82" s="244"/>
      <c r="C82" s="205" t="s">
        <v>288</v>
      </c>
      <c r="D82" s="221"/>
      <c r="E82" s="226" t="s">
        <v>253</v>
      </c>
      <c r="F82" s="229"/>
      <c r="G82" s="315"/>
      <c r="H82" s="256"/>
    </row>
    <row r="83" spans="2:11" ht="13.5" customHeight="1">
      <c r="B83" s="244"/>
      <c r="C83" s="205" t="s">
        <v>641</v>
      </c>
      <c r="D83" s="221"/>
      <c r="E83" s="226" t="s">
        <v>258</v>
      </c>
      <c r="F83" s="229"/>
      <c r="G83" s="315"/>
      <c r="H83" s="256"/>
      <c r="I83" t="s">
        <v>95</v>
      </c>
      <c r="J83" t="s">
        <v>94</v>
      </c>
      <c r="K83" t="s">
        <v>96</v>
      </c>
    </row>
    <row r="84" spans="2:11" ht="13.5" customHeight="1">
      <c r="B84" s="244"/>
      <c r="C84" s="205" t="s">
        <v>642</v>
      </c>
      <c r="D84" s="221"/>
      <c r="E84" s="226" t="s">
        <v>258</v>
      </c>
      <c r="F84" s="229"/>
      <c r="G84" s="315"/>
      <c r="H84" s="256"/>
      <c r="J84" t="s">
        <v>97</v>
      </c>
      <c r="K84" t="s">
        <v>98</v>
      </c>
    </row>
    <row r="85" spans="2:11" ht="13.5" customHeight="1">
      <c r="B85" s="244"/>
      <c r="C85" s="231" t="s">
        <v>600</v>
      </c>
      <c r="D85" s="221"/>
      <c r="E85" s="226" t="s">
        <v>258</v>
      </c>
      <c r="F85" s="229"/>
      <c r="G85" s="315"/>
      <c r="H85" s="256"/>
    </row>
    <row r="86" spans="2:11" ht="13.5" customHeight="1">
      <c r="B86" s="244"/>
      <c r="C86" s="205" t="s">
        <v>307</v>
      </c>
      <c r="D86" s="221"/>
      <c r="E86" s="226" t="s">
        <v>258</v>
      </c>
      <c r="F86" s="229"/>
      <c r="G86" s="315"/>
      <c r="H86" s="256"/>
    </row>
    <row r="87" spans="2:11" ht="13.5" customHeight="1">
      <c r="B87" s="244"/>
      <c r="C87" s="205" t="s">
        <v>259</v>
      </c>
      <c r="D87" s="221"/>
      <c r="E87" s="226" t="s">
        <v>258</v>
      </c>
      <c r="F87" s="229"/>
      <c r="G87" s="315"/>
      <c r="H87" s="256"/>
    </row>
    <row r="88" spans="2:11" ht="13.5" customHeight="1">
      <c r="B88" s="244"/>
      <c r="C88" s="205" t="s">
        <v>260</v>
      </c>
      <c r="D88" s="221"/>
      <c r="E88" s="226" t="s">
        <v>258</v>
      </c>
      <c r="F88" s="229"/>
      <c r="G88" s="315"/>
      <c r="H88" s="256"/>
    </row>
    <row r="89" spans="2:11" ht="13.5" customHeight="1">
      <c r="B89" s="244"/>
      <c r="C89" s="205" t="s">
        <v>261</v>
      </c>
      <c r="D89" s="221"/>
      <c r="E89" s="226" t="s">
        <v>258</v>
      </c>
      <c r="F89" s="229"/>
      <c r="G89" s="315"/>
      <c r="H89" s="256"/>
    </row>
    <row r="90" spans="2:11" ht="13.5" customHeight="1">
      <c r="B90" s="244"/>
      <c r="C90" s="205" t="s">
        <v>262</v>
      </c>
      <c r="D90" s="221"/>
      <c r="E90" s="226" t="s">
        <v>258</v>
      </c>
      <c r="F90" s="229"/>
      <c r="G90" s="315"/>
      <c r="H90" s="256"/>
    </row>
    <row r="91" spans="2:11" ht="13.5" customHeight="1">
      <c r="B91" s="244"/>
      <c r="C91" s="205" t="s">
        <v>289</v>
      </c>
      <c r="D91" s="221"/>
      <c r="E91" s="226" t="s">
        <v>258</v>
      </c>
      <c r="F91" s="229"/>
      <c r="G91" s="315"/>
      <c r="H91" s="256"/>
    </row>
    <row r="92" spans="2:11" ht="13.5" customHeight="1">
      <c r="B92" s="244"/>
      <c r="C92" s="231" t="s">
        <v>263</v>
      </c>
      <c r="D92" s="221"/>
      <c r="E92" s="226" t="s">
        <v>258</v>
      </c>
      <c r="F92" s="229"/>
      <c r="G92" s="315"/>
      <c r="H92" s="256"/>
    </row>
    <row r="93" spans="2:11" ht="13.5" customHeight="1">
      <c r="B93" s="244"/>
      <c r="C93" s="205" t="s">
        <v>290</v>
      </c>
      <c r="D93" s="221"/>
      <c r="E93" s="226" t="s">
        <v>258</v>
      </c>
      <c r="F93" s="229"/>
      <c r="G93" s="315"/>
      <c r="H93" s="256"/>
    </row>
    <row r="94" spans="2:11" ht="13.5" customHeight="1">
      <c r="B94" s="244"/>
      <c r="C94" s="205" t="s">
        <v>813</v>
      </c>
      <c r="D94" s="221"/>
      <c r="E94" s="226" t="s">
        <v>264</v>
      </c>
      <c r="F94" s="229"/>
      <c r="G94" s="315"/>
      <c r="H94" s="256"/>
    </row>
    <row r="95" spans="2:11" ht="13.5" customHeight="1">
      <c r="B95" s="244"/>
      <c r="C95" s="205" t="s">
        <v>814</v>
      </c>
      <c r="D95" s="221"/>
      <c r="E95" s="226" t="s">
        <v>258</v>
      </c>
      <c r="F95" s="229"/>
      <c r="G95" s="315"/>
      <c r="H95" s="256"/>
    </row>
    <row r="96" spans="2:11" ht="13.5" customHeight="1">
      <c r="B96" s="244"/>
      <c r="C96" s="205" t="s">
        <v>308</v>
      </c>
      <c r="D96" s="221"/>
      <c r="E96" s="226" t="s">
        <v>257</v>
      </c>
      <c r="F96" s="229"/>
      <c r="G96" s="315"/>
      <c r="H96" s="256"/>
    </row>
    <row r="97" spans="2:11" ht="13.5" customHeight="1">
      <c r="B97" s="244"/>
      <c r="C97" s="205" t="s">
        <v>265</v>
      </c>
      <c r="D97" s="221"/>
      <c r="E97" s="226" t="s">
        <v>257</v>
      </c>
      <c r="F97" s="229"/>
      <c r="G97" s="315"/>
      <c r="H97" s="256"/>
    </row>
    <row r="98" spans="2:11" ht="13.5" customHeight="1">
      <c r="B98" s="244"/>
      <c r="C98" s="205" t="s">
        <v>815</v>
      </c>
      <c r="D98" s="221"/>
      <c r="E98" s="226" t="s">
        <v>251</v>
      </c>
      <c r="F98" s="229"/>
      <c r="G98" s="315"/>
      <c r="H98" s="256"/>
    </row>
    <row r="99" spans="2:11" ht="13.5" customHeight="1">
      <c r="B99" s="244"/>
      <c r="C99" s="205" t="s">
        <v>643</v>
      </c>
      <c r="D99" s="221"/>
      <c r="E99" s="226" t="s">
        <v>257</v>
      </c>
      <c r="F99" s="229"/>
      <c r="G99" s="315"/>
      <c r="H99" s="256"/>
    </row>
    <row r="100" spans="2:11" ht="13.5" customHeight="1">
      <c r="B100" s="244"/>
      <c r="C100" s="205" t="s">
        <v>644</v>
      </c>
      <c r="D100" s="221"/>
      <c r="E100" s="226" t="s">
        <v>257</v>
      </c>
      <c r="F100" s="229"/>
      <c r="G100" s="315"/>
      <c r="H100" s="256"/>
    </row>
    <row r="101" spans="2:11" ht="13.5" customHeight="1">
      <c r="B101" s="244"/>
      <c r="C101" s="205" t="s">
        <v>645</v>
      </c>
      <c r="D101" s="221"/>
      <c r="E101" s="226" t="s">
        <v>257</v>
      </c>
      <c r="F101" s="229"/>
      <c r="G101" s="315"/>
      <c r="H101" s="256"/>
    </row>
    <row r="102" spans="2:11" ht="13.5" customHeight="1">
      <c r="B102" s="244"/>
      <c r="C102" s="205" t="s">
        <v>646</v>
      </c>
      <c r="D102" s="221"/>
      <c r="E102" s="226" t="s">
        <v>252</v>
      </c>
      <c r="F102" s="229"/>
      <c r="G102" s="315"/>
      <c r="H102" s="256"/>
    </row>
    <row r="103" spans="2:11" ht="13.5" customHeight="1">
      <c r="B103" s="296"/>
      <c r="C103" s="297" t="s">
        <v>822</v>
      </c>
      <c r="D103" s="221"/>
      <c r="E103" s="226" t="s">
        <v>365</v>
      </c>
      <c r="F103" s="315"/>
      <c r="G103" s="231"/>
      <c r="H103" s="256"/>
      <c r="I103" s="236" t="s">
        <v>85</v>
      </c>
    </row>
    <row r="104" spans="2:11" ht="13.5" customHeight="1" thickBot="1">
      <c r="B104" s="298"/>
      <c r="C104" s="246"/>
      <c r="D104" s="241"/>
      <c r="E104" s="299"/>
      <c r="F104" s="233"/>
      <c r="G104" s="304"/>
      <c r="H104" s="261"/>
      <c r="I104" s="236"/>
    </row>
    <row r="107" spans="2:11" ht="13.5" customHeight="1">
      <c r="B107" s="248" t="s">
        <v>100</v>
      </c>
      <c r="C107" s="222" t="s">
        <v>385</v>
      </c>
      <c r="F107" s="294"/>
      <c r="G107" s="294"/>
    </row>
    <row r="108" spans="2:11" ht="13.5" customHeight="1">
      <c r="C108" s="230"/>
      <c r="F108" s="250" t="s">
        <v>340</v>
      </c>
      <c r="G108" s="295"/>
    </row>
    <row r="109" spans="2:11" ht="13.5" customHeight="1" thickBot="1">
      <c r="B109" s="222" t="str">
        <f>点検対象設備一覧表!$F$6</f>
        <v>××棟</v>
      </c>
      <c r="C109" s="232"/>
      <c r="F109" s="250" t="s">
        <v>341</v>
      </c>
      <c r="G109" s="295"/>
    </row>
    <row r="110" spans="2:11" ht="13.5" customHeight="1">
      <c r="B110" s="568" t="s">
        <v>342</v>
      </c>
      <c r="C110" s="569"/>
      <c r="D110" s="569"/>
      <c r="E110" s="569"/>
      <c r="F110" s="565" t="s">
        <v>441</v>
      </c>
      <c r="G110" s="552"/>
      <c r="H110" s="570" t="s">
        <v>399</v>
      </c>
    </row>
    <row r="111" spans="2:11" ht="13.5" customHeight="1" thickBot="1">
      <c r="B111" s="286" t="s">
        <v>362</v>
      </c>
      <c r="C111" s="287" t="s">
        <v>344</v>
      </c>
      <c r="D111" s="287" t="s">
        <v>205</v>
      </c>
      <c r="E111" s="287" t="s">
        <v>398</v>
      </c>
      <c r="F111" s="287" t="s">
        <v>337</v>
      </c>
      <c r="G111" s="287" t="s">
        <v>338</v>
      </c>
      <c r="H111" s="571"/>
    </row>
    <row r="112" spans="2:11" ht="13.5" customHeight="1">
      <c r="B112" s="242" t="s">
        <v>385</v>
      </c>
      <c r="C112" s="243" t="s">
        <v>410</v>
      </c>
      <c r="D112" s="243"/>
      <c r="E112" s="436" t="s">
        <v>252</v>
      </c>
      <c r="F112" s="437"/>
      <c r="G112" s="438"/>
      <c r="H112" s="439"/>
      <c r="I112" t="s">
        <v>92</v>
      </c>
      <c r="J112" t="s">
        <v>86</v>
      </c>
      <c r="K112" t="s">
        <v>87</v>
      </c>
    </row>
    <row r="113" spans="2:11" ht="13.5" customHeight="1">
      <c r="B113" s="244"/>
      <c r="C113" s="245" t="s">
        <v>453</v>
      </c>
      <c r="D113" s="272"/>
      <c r="E113" s="332" t="s">
        <v>442</v>
      </c>
      <c r="F113" s="435"/>
      <c r="G113" s="360"/>
      <c r="H113" s="255"/>
      <c r="K113" t="s">
        <v>88</v>
      </c>
    </row>
    <row r="114" spans="2:11" ht="13.5" customHeight="1">
      <c r="B114" s="244"/>
      <c r="C114" s="205" t="s">
        <v>305</v>
      </c>
      <c r="D114" s="221"/>
      <c r="E114" s="226" t="s">
        <v>253</v>
      </c>
      <c r="F114" s="229"/>
      <c r="G114" s="315"/>
      <c r="H114" s="256"/>
      <c r="K114" t="s">
        <v>89</v>
      </c>
    </row>
    <row r="115" spans="2:11" ht="13.5" customHeight="1">
      <c r="B115" s="244"/>
      <c r="C115" s="205" t="s">
        <v>306</v>
      </c>
      <c r="D115" s="221"/>
      <c r="E115" s="226" t="s">
        <v>253</v>
      </c>
      <c r="F115" s="229"/>
      <c r="G115" s="315"/>
      <c r="H115" s="256"/>
      <c r="K115" t="s">
        <v>90</v>
      </c>
    </row>
    <row r="116" spans="2:11" ht="13.5" customHeight="1">
      <c r="B116" s="244"/>
      <c r="C116" s="205" t="s">
        <v>371</v>
      </c>
      <c r="D116" s="221"/>
      <c r="E116" s="226" t="s">
        <v>253</v>
      </c>
      <c r="F116" s="229"/>
      <c r="G116" s="315"/>
      <c r="H116" s="256"/>
      <c r="J116" t="s">
        <v>91</v>
      </c>
      <c r="K116" t="s">
        <v>93</v>
      </c>
    </row>
    <row r="117" spans="2:11" ht="13.5" customHeight="1">
      <c r="B117" s="244"/>
      <c r="C117" s="205" t="s">
        <v>288</v>
      </c>
      <c r="D117" s="221"/>
      <c r="E117" s="226" t="s">
        <v>253</v>
      </c>
      <c r="F117" s="229"/>
      <c r="G117" s="315"/>
      <c r="H117" s="256"/>
    </row>
    <row r="118" spans="2:11" ht="13.5" customHeight="1">
      <c r="B118" s="244"/>
      <c r="C118" s="205" t="s">
        <v>641</v>
      </c>
      <c r="D118" s="221"/>
      <c r="E118" s="226" t="s">
        <v>258</v>
      </c>
      <c r="F118" s="229"/>
      <c r="G118" s="315"/>
      <c r="H118" s="256"/>
      <c r="I118" t="s">
        <v>95</v>
      </c>
      <c r="J118" t="s">
        <v>94</v>
      </c>
      <c r="K118" t="s">
        <v>96</v>
      </c>
    </row>
    <row r="119" spans="2:11" ht="13.5" customHeight="1">
      <c r="B119" s="244"/>
      <c r="C119" s="205" t="s">
        <v>642</v>
      </c>
      <c r="D119" s="221"/>
      <c r="E119" s="226" t="s">
        <v>258</v>
      </c>
      <c r="F119" s="229"/>
      <c r="G119" s="315"/>
      <c r="H119" s="256"/>
      <c r="J119" t="s">
        <v>97</v>
      </c>
      <c r="K119" t="s">
        <v>98</v>
      </c>
    </row>
    <row r="120" spans="2:11" ht="13.5" customHeight="1">
      <c r="B120" s="244"/>
      <c r="C120" s="231" t="s">
        <v>600</v>
      </c>
      <c r="D120" s="221"/>
      <c r="E120" s="226" t="s">
        <v>258</v>
      </c>
      <c r="F120" s="229"/>
      <c r="G120" s="315"/>
      <c r="H120" s="256"/>
    </row>
    <row r="121" spans="2:11" ht="13.5" customHeight="1">
      <c r="B121" s="244"/>
      <c r="C121" s="205" t="s">
        <v>307</v>
      </c>
      <c r="D121" s="221"/>
      <c r="E121" s="226" t="s">
        <v>258</v>
      </c>
      <c r="F121" s="229"/>
      <c r="G121" s="315"/>
      <c r="H121" s="256"/>
    </row>
    <row r="122" spans="2:11" ht="13.5" customHeight="1">
      <c r="B122" s="244"/>
      <c r="C122" s="205" t="s">
        <v>259</v>
      </c>
      <c r="D122" s="221"/>
      <c r="E122" s="226" t="s">
        <v>258</v>
      </c>
      <c r="F122" s="229"/>
      <c r="G122" s="315"/>
      <c r="H122" s="256"/>
    </row>
    <row r="123" spans="2:11" ht="13.5" customHeight="1">
      <c r="B123" s="244"/>
      <c r="C123" s="205" t="s">
        <v>260</v>
      </c>
      <c r="D123" s="221"/>
      <c r="E123" s="226" t="s">
        <v>258</v>
      </c>
      <c r="F123" s="229"/>
      <c r="G123" s="315"/>
      <c r="H123" s="256"/>
    </row>
    <row r="124" spans="2:11" ht="13.5" customHeight="1">
      <c r="B124" s="244"/>
      <c r="C124" s="205" t="s">
        <v>261</v>
      </c>
      <c r="D124" s="221"/>
      <c r="E124" s="226" t="s">
        <v>258</v>
      </c>
      <c r="F124" s="229"/>
      <c r="G124" s="315"/>
      <c r="H124" s="256"/>
    </row>
    <row r="125" spans="2:11" ht="13.5" customHeight="1">
      <c r="B125" s="244"/>
      <c r="C125" s="205" t="s">
        <v>262</v>
      </c>
      <c r="D125" s="221"/>
      <c r="E125" s="226" t="s">
        <v>258</v>
      </c>
      <c r="F125" s="229"/>
      <c r="G125" s="315"/>
      <c r="H125" s="256"/>
    </row>
    <row r="126" spans="2:11" ht="13.5" customHeight="1">
      <c r="B126" s="244"/>
      <c r="C126" s="205" t="s">
        <v>289</v>
      </c>
      <c r="D126" s="221"/>
      <c r="E126" s="226" t="s">
        <v>258</v>
      </c>
      <c r="F126" s="229"/>
      <c r="G126" s="315"/>
      <c r="H126" s="256"/>
    </row>
    <row r="127" spans="2:11" ht="13.5" customHeight="1">
      <c r="B127" s="244"/>
      <c r="C127" s="231" t="s">
        <v>263</v>
      </c>
      <c r="D127" s="221"/>
      <c r="E127" s="226" t="s">
        <v>258</v>
      </c>
      <c r="F127" s="229"/>
      <c r="G127" s="315"/>
      <c r="H127" s="256"/>
    </row>
    <row r="128" spans="2:11" ht="13.5" customHeight="1">
      <c r="B128" s="244"/>
      <c r="C128" s="205" t="s">
        <v>290</v>
      </c>
      <c r="D128" s="221"/>
      <c r="E128" s="226" t="s">
        <v>258</v>
      </c>
      <c r="F128" s="229"/>
      <c r="G128" s="315"/>
      <c r="H128" s="256"/>
    </row>
    <row r="129" spans="2:9" ht="13.5" customHeight="1">
      <c r="B129" s="244"/>
      <c r="C129" s="205" t="s">
        <v>813</v>
      </c>
      <c r="D129" s="221"/>
      <c r="E129" s="226" t="s">
        <v>264</v>
      </c>
      <c r="F129" s="229"/>
      <c r="G129" s="315"/>
      <c r="H129" s="256"/>
    </row>
    <row r="130" spans="2:9" ht="13.5" customHeight="1">
      <c r="B130" s="244"/>
      <c r="C130" s="205" t="s">
        <v>814</v>
      </c>
      <c r="D130" s="221"/>
      <c r="E130" s="226" t="s">
        <v>258</v>
      </c>
      <c r="F130" s="229"/>
      <c r="G130" s="315"/>
      <c r="H130" s="256"/>
    </row>
    <row r="131" spans="2:9" ht="13.5" customHeight="1">
      <c r="B131" s="244"/>
      <c r="C131" s="205" t="s">
        <v>308</v>
      </c>
      <c r="D131" s="221"/>
      <c r="E131" s="226" t="s">
        <v>257</v>
      </c>
      <c r="F131" s="229"/>
      <c r="G131" s="315"/>
      <c r="H131" s="256"/>
    </row>
    <row r="132" spans="2:9" ht="13.5" customHeight="1">
      <c r="B132" s="244"/>
      <c r="C132" s="205" t="s">
        <v>265</v>
      </c>
      <c r="D132" s="221"/>
      <c r="E132" s="226" t="s">
        <v>257</v>
      </c>
      <c r="F132" s="229"/>
      <c r="G132" s="315"/>
      <c r="H132" s="256"/>
    </row>
    <row r="133" spans="2:9" ht="13.5" customHeight="1">
      <c r="B133" s="244"/>
      <c r="C133" s="205" t="s">
        <v>815</v>
      </c>
      <c r="D133" s="221"/>
      <c r="E133" s="226" t="s">
        <v>251</v>
      </c>
      <c r="F133" s="229"/>
      <c r="G133" s="315"/>
      <c r="H133" s="256"/>
    </row>
    <row r="134" spans="2:9" ht="13.5" customHeight="1">
      <c r="B134" s="244"/>
      <c r="C134" s="205" t="s">
        <v>643</v>
      </c>
      <c r="D134" s="221"/>
      <c r="E134" s="226" t="s">
        <v>257</v>
      </c>
      <c r="F134" s="229"/>
      <c r="G134" s="315"/>
      <c r="H134" s="256"/>
    </row>
    <row r="135" spans="2:9" ht="13.5" customHeight="1">
      <c r="B135" s="244"/>
      <c r="C135" s="205" t="s">
        <v>644</v>
      </c>
      <c r="D135" s="221"/>
      <c r="E135" s="226" t="s">
        <v>257</v>
      </c>
      <c r="F135" s="229"/>
      <c r="G135" s="315"/>
      <c r="H135" s="256"/>
    </row>
    <row r="136" spans="2:9" ht="13.5" customHeight="1">
      <c r="B136" s="244"/>
      <c r="C136" s="205" t="s">
        <v>645</v>
      </c>
      <c r="D136" s="221"/>
      <c r="E136" s="226" t="s">
        <v>257</v>
      </c>
      <c r="F136" s="229"/>
      <c r="G136" s="315"/>
      <c r="H136" s="256"/>
    </row>
    <row r="137" spans="2:9" ht="13.5" customHeight="1">
      <c r="B137" s="244"/>
      <c r="C137" s="205" t="s">
        <v>646</v>
      </c>
      <c r="D137" s="221"/>
      <c r="E137" s="226" t="s">
        <v>252</v>
      </c>
      <c r="F137" s="229"/>
      <c r="G137" s="315"/>
      <c r="H137" s="256"/>
    </row>
    <row r="138" spans="2:9" ht="13.5" customHeight="1">
      <c r="B138" s="296"/>
      <c r="C138" s="297" t="s">
        <v>822</v>
      </c>
      <c r="D138" s="221"/>
      <c r="E138" s="226" t="s">
        <v>365</v>
      </c>
      <c r="F138" s="315"/>
      <c r="G138" s="231"/>
      <c r="H138" s="256"/>
      <c r="I138" s="236" t="s">
        <v>85</v>
      </c>
    </row>
    <row r="139" spans="2:9" ht="13.5" customHeight="1" thickBot="1">
      <c r="B139" s="298"/>
      <c r="C139" s="246"/>
      <c r="D139" s="241"/>
      <c r="E139" s="299"/>
      <c r="F139" s="233"/>
      <c r="G139" s="304"/>
      <c r="H139" s="261"/>
      <c r="I139" s="236"/>
    </row>
    <row r="142" spans="2:9" ht="13.5" customHeight="1">
      <c r="B142" s="248" t="s">
        <v>100</v>
      </c>
      <c r="C142" s="222" t="s">
        <v>385</v>
      </c>
      <c r="F142" s="294"/>
      <c r="G142" s="294"/>
    </row>
    <row r="143" spans="2:9" ht="13.5" customHeight="1">
      <c r="C143" s="230"/>
      <c r="F143" s="250" t="s">
        <v>340</v>
      </c>
      <c r="G143" s="295"/>
    </row>
    <row r="144" spans="2:9" ht="13.5" customHeight="1" thickBot="1">
      <c r="B144" s="222" t="str">
        <f>点検対象設備一覧表!$G$6</f>
        <v>――棟</v>
      </c>
      <c r="C144" s="232"/>
      <c r="F144" s="250" t="s">
        <v>341</v>
      </c>
      <c r="G144" s="295"/>
    </row>
    <row r="145" spans="2:11" ht="13.5" customHeight="1">
      <c r="B145" s="568" t="s">
        <v>342</v>
      </c>
      <c r="C145" s="569"/>
      <c r="D145" s="569"/>
      <c r="E145" s="569"/>
      <c r="F145" s="565" t="s">
        <v>441</v>
      </c>
      <c r="G145" s="552"/>
      <c r="H145" s="570" t="s">
        <v>399</v>
      </c>
    </row>
    <row r="146" spans="2:11" ht="13.5" customHeight="1" thickBot="1">
      <c r="B146" s="286" t="s">
        <v>362</v>
      </c>
      <c r="C146" s="287" t="s">
        <v>344</v>
      </c>
      <c r="D146" s="287" t="s">
        <v>205</v>
      </c>
      <c r="E146" s="287" t="s">
        <v>398</v>
      </c>
      <c r="F146" s="287" t="s">
        <v>337</v>
      </c>
      <c r="G146" s="287" t="s">
        <v>338</v>
      </c>
      <c r="H146" s="571"/>
    </row>
    <row r="147" spans="2:11" ht="13.5" customHeight="1">
      <c r="B147" s="242" t="s">
        <v>385</v>
      </c>
      <c r="C147" s="243" t="s">
        <v>410</v>
      </c>
      <c r="D147" s="243"/>
      <c r="E147" s="436" t="s">
        <v>252</v>
      </c>
      <c r="F147" s="437"/>
      <c r="G147" s="438"/>
      <c r="H147" s="439"/>
      <c r="I147" t="s">
        <v>92</v>
      </c>
      <c r="J147" t="s">
        <v>86</v>
      </c>
      <c r="K147" t="s">
        <v>87</v>
      </c>
    </row>
    <row r="148" spans="2:11" ht="13.5" customHeight="1">
      <c r="B148" s="244"/>
      <c r="C148" s="245" t="s">
        <v>453</v>
      </c>
      <c r="D148" s="272"/>
      <c r="E148" s="332" t="s">
        <v>442</v>
      </c>
      <c r="F148" s="435"/>
      <c r="G148" s="360"/>
      <c r="H148" s="255"/>
      <c r="K148" t="s">
        <v>88</v>
      </c>
    </row>
    <row r="149" spans="2:11" ht="13.5" customHeight="1">
      <c r="B149" s="244"/>
      <c r="C149" s="205" t="s">
        <v>305</v>
      </c>
      <c r="D149" s="221"/>
      <c r="E149" s="226" t="s">
        <v>253</v>
      </c>
      <c r="F149" s="229"/>
      <c r="G149" s="315"/>
      <c r="H149" s="256"/>
      <c r="K149" t="s">
        <v>89</v>
      </c>
    </row>
    <row r="150" spans="2:11" ht="13.5" customHeight="1">
      <c r="B150" s="244"/>
      <c r="C150" s="205" t="s">
        <v>306</v>
      </c>
      <c r="D150" s="221"/>
      <c r="E150" s="226" t="s">
        <v>253</v>
      </c>
      <c r="F150" s="229"/>
      <c r="G150" s="315"/>
      <c r="H150" s="256"/>
      <c r="K150" t="s">
        <v>90</v>
      </c>
    </row>
    <row r="151" spans="2:11" ht="13.5" customHeight="1">
      <c r="B151" s="244"/>
      <c r="C151" s="205" t="s">
        <v>371</v>
      </c>
      <c r="D151" s="221"/>
      <c r="E151" s="226" t="s">
        <v>253</v>
      </c>
      <c r="F151" s="229"/>
      <c r="G151" s="315"/>
      <c r="H151" s="256"/>
      <c r="J151" t="s">
        <v>91</v>
      </c>
      <c r="K151" t="s">
        <v>93</v>
      </c>
    </row>
    <row r="152" spans="2:11" ht="13.5" customHeight="1">
      <c r="B152" s="244"/>
      <c r="C152" s="205" t="s">
        <v>288</v>
      </c>
      <c r="D152" s="221"/>
      <c r="E152" s="226" t="s">
        <v>253</v>
      </c>
      <c r="F152" s="229"/>
      <c r="G152" s="315"/>
      <c r="H152" s="256"/>
    </row>
    <row r="153" spans="2:11" ht="13.5" customHeight="1">
      <c r="B153" s="244"/>
      <c r="C153" s="205" t="s">
        <v>641</v>
      </c>
      <c r="D153" s="221"/>
      <c r="E153" s="226" t="s">
        <v>258</v>
      </c>
      <c r="F153" s="229"/>
      <c r="G153" s="315"/>
      <c r="H153" s="256"/>
      <c r="I153" t="s">
        <v>95</v>
      </c>
      <c r="J153" t="s">
        <v>94</v>
      </c>
      <c r="K153" t="s">
        <v>96</v>
      </c>
    </row>
    <row r="154" spans="2:11" ht="13.5" customHeight="1">
      <c r="B154" s="244"/>
      <c r="C154" s="205" t="s">
        <v>642</v>
      </c>
      <c r="D154" s="221"/>
      <c r="E154" s="226" t="s">
        <v>258</v>
      </c>
      <c r="F154" s="229"/>
      <c r="G154" s="315"/>
      <c r="H154" s="256"/>
      <c r="J154" t="s">
        <v>97</v>
      </c>
      <c r="K154" t="s">
        <v>98</v>
      </c>
    </row>
    <row r="155" spans="2:11" ht="13.5" customHeight="1">
      <c r="B155" s="244"/>
      <c r="C155" s="231" t="s">
        <v>600</v>
      </c>
      <c r="D155" s="221"/>
      <c r="E155" s="226" t="s">
        <v>258</v>
      </c>
      <c r="F155" s="229"/>
      <c r="G155" s="315"/>
      <c r="H155" s="256"/>
    </row>
    <row r="156" spans="2:11" ht="13.5" customHeight="1">
      <c r="B156" s="244"/>
      <c r="C156" s="205" t="s">
        <v>307</v>
      </c>
      <c r="D156" s="221"/>
      <c r="E156" s="226" t="s">
        <v>258</v>
      </c>
      <c r="F156" s="229"/>
      <c r="G156" s="315"/>
      <c r="H156" s="256"/>
    </row>
    <row r="157" spans="2:11" ht="13.5" customHeight="1">
      <c r="B157" s="244"/>
      <c r="C157" s="205" t="s">
        <v>259</v>
      </c>
      <c r="D157" s="221"/>
      <c r="E157" s="226" t="s">
        <v>258</v>
      </c>
      <c r="F157" s="229"/>
      <c r="G157" s="315"/>
      <c r="H157" s="256"/>
    </row>
    <row r="158" spans="2:11" ht="13.5" customHeight="1">
      <c r="B158" s="244"/>
      <c r="C158" s="205" t="s">
        <v>260</v>
      </c>
      <c r="D158" s="221"/>
      <c r="E158" s="226" t="s">
        <v>258</v>
      </c>
      <c r="F158" s="229"/>
      <c r="G158" s="315"/>
      <c r="H158" s="256"/>
    </row>
    <row r="159" spans="2:11" ht="13.5" customHeight="1">
      <c r="B159" s="244"/>
      <c r="C159" s="205" t="s">
        <v>261</v>
      </c>
      <c r="D159" s="221"/>
      <c r="E159" s="226" t="s">
        <v>258</v>
      </c>
      <c r="F159" s="229"/>
      <c r="G159" s="315"/>
      <c r="H159" s="256"/>
    </row>
    <row r="160" spans="2:11" ht="13.5" customHeight="1">
      <c r="B160" s="244"/>
      <c r="C160" s="205" t="s">
        <v>262</v>
      </c>
      <c r="D160" s="221"/>
      <c r="E160" s="226" t="s">
        <v>258</v>
      </c>
      <c r="F160" s="229"/>
      <c r="G160" s="315"/>
      <c r="H160" s="256"/>
    </row>
    <row r="161" spans="2:9" ht="13.5" customHeight="1">
      <c r="B161" s="244"/>
      <c r="C161" s="205" t="s">
        <v>289</v>
      </c>
      <c r="D161" s="221"/>
      <c r="E161" s="226" t="s">
        <v>258</v>
      </c>
      <c r="F161" s="229"/>
      <c r="G161" s="315"/>
      <c r="H161" s="256"/>
    </row>
    <row r="162" spans="2:9" ht="13.5" customHeight="1">
      <c r="B162" s="244"/>
      <c r="C162" s="231" t="s">
        <v>263</v>
      </c>
      <c r="D162" s="221"/>
      <c r="E162" s="226" t="s">
        <v>258</v>
      </c>
      <c r="F162" s="229"/>
      <c r="G162" s="315"/>
      <c r="H162" s="256"/>
    </row>
    <row r="163" spans="2:9" ht="13.5" customHeight="1">
      <c r="B163" s="244"/>
      <c r="C163" s="205" t="s">
        <v>290</v>
      </c>
      <c r="D163" s="221"/>
      <c r="E163" s="226" t="s">
        <v>258</v>
      </c>
      <c r="F163" s="229"/>
      <c r="G163" s="315"/>
      <c r="H163" s="256"/>
    </row>
    <row r="164" spans="2:9" ht="13.5" customHeight="1">
      <c r="B164" s="244"/>
      <c r="C164" s="205" t="s">
        <v>813</v>
      </c>
      <c r="D164" s="221"/>
      <c r="E164" s="226" t="s">
        <v>264</v>
      </c>
      <c r="F164" s="229"/>
      <c r="G164" s="315"/>
      <c r="H164" s="256"/>
    </row>
    <row r="165" spans="2:9" ht="13.5" customHeight="1">
      <c r="B165" s="244"/>
      <c r="C165" s="205" t="s">
        <v>814</v>
      </c>
      <c r="D165" s="221"/>
      <c r="E165" s="226" t="s">
        <v>258</v>
      </c>
      <c r="F165" s="229"/>
      <c r="G165" s="315"/>
      <c r="H165" s="256"/>
    </row>
    <row r="166" spans="2:9" ht="13.5" customHeight="1">
      <c r="B166" s="244"/>
      <c r="C166" s="205" t="s">
        <v>308</v>
      </c>
      <c r="D166" s="221"/>
      <c r="E166" s="226" t="s">
        <v>257</v>
      </c>
      <c r="F166" s="229"/>
      <c r="G166" s="315"/>
      <c r="H166" s="256"/>
    </row>
    <row r="167" spans="2:9" ht="13.5" customHeight="1">
      <c r="B167" s="244"/>
      <c r="C167" s="205" t="s">
        <v>265</v>
      </c>
      <c r="D167" s="221"/>
      <c r="E167" s="226" t="s">
        <v>257</v>
      </c>
      <c r="F167" s="229"/>
      <c r="G167" s="315"/>
      <c r="H167" s="256"/>
    </row>
    <row r="168" spans="2:9" ht="13.5" customHeight="1">
      <c r="B168" s="244"/>
      <c r="C168" s="205" t="s">
        <v>815</v>
      </c>
      <c r="D168" s="221"/>
      <c r="E168" s="226" t="s">
        <v>251</v>
      </c>
      <c r="F168" s="229"/>
      <c r="G168" s="315"/>
      <c r="H168" s="256"/>
    </row>
    <row r="169" spans="2:9" ht="13.5" customHeight="1">
      <c r="B169" s="244"/>
      <c r="C169" s="205" t="s">
        <v>643</v>
      </c>
      <c r="D169" s="221"/>
      <c r="E169" s="226" t="s">
        <v>257</v>
      </c>
      <c r="F169" s="229"/>
      <c r="G169" s="315"/>
      <c r="H169" s="256"/>
    </row>
    <row r="170" spans="2:9" ht="13.5" customHeight="1">
      <c r="B170" s="244"/>
      <c r="C170" s="205" t="s">
        <v>644</v>
      </c>
      <c r="D170" s="221"/>
      <c r="E170" s="226" t="s">
        <v>257</v>
      </c>
      <c r="F170" s="229"/>
      <c r="G170" s="315"/>
      <c r="H170" s="256"/>
    </row>
    <row r="171" spans="2:9" ht="13.5" customHeight="1">
      <c r="B171" s="244"/>
      <c r="C171" s="205" t="s">
        <v>645</v>
      </c>
      <c r="D171" s="221"/>
      <c r="E171" s="226" t="s">
        <v>257</v>
      </c>
      <c r="F171" s="229"/>
      <c r="G171" s="315"/>
      <c r="H171" s="256"/>
    </row>
    <row r="172" spans="2:9" ht="13.5" customHeight="1">
      <c r="B172" s="244"/>
      <c r="C172" s="205" t="s">
        <v>646</v>
      </c>
      <c r="D172" s="221"/>
      <c r="E172" s="226" t="s">
        <v>252</v>
      </c>
      <c r="F172" s="229"/>
      <c r="G172" s="315"/>
      <c r="H172" s="256"/>
    </row>
    <row r="173" spans="2:9" ht="13.5" customHeight="1">
      <c r="B173" s="296"/>
      <c r="C173" s="297" t="s">
        <v>822</v>
      </c>
      <c r="D173" s="221"/>
      <c r="E173" s="226" t="s">
        <v>365</v>
      </c>
      <c r="F173" s="315"/>
      <c r="G173" s="231"/>
      <c r="H173" s="256"/>
      <c r="I173" s="236" t="s">
        <v>85</v>
      </c>
    </row>
    <row r="174" spans="2:9" ht="13.5" customHeight="1" thickBot="1">
      <c r="B174" s="298"/>
      <c r="C174" s="246"/>
      <c r="D174" s="241"/>
      <c r="E174" s="299"/>
      <c r="F174" s="233"/>
      <c r="G174" s="304"/>
      <c r="H174" s="261"/>
      <c r="I174" s="236"/>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K174"/>
  <sheetViews>
    <sheetView view="pageBreakPreview" zoomScaleNormal="70" zoomScaleSheetLayoutView="100" workbookViewId="0"/>
  </sheetViews>
  <sheetFormatPr defaultColWidth="9" defaultRowHeight="13.5" customHeight="1"/>
  <cols>
    <col min="1" max="1" width="9" style="37"/>
    <col min="2" max="2" width="25.6328125" style="248" customWidth="1"/>
    <col min="3" max="3" width="41.6328125" style="248" customWidth="1"/>
    <col min="4" max="4" width="5.6328125" style="248" customWidth="1"/>
    <col min="5" max="5" width="5.6328125" style="249" customWidth="1"/>
    <col min="6" max="7" width="3.6328125" style="248" customWidth="1"/>
    <col min="8" max="8" width="41.6328125" style="248" customWidth="1"/>
    <col min="9" max="10" width="9" style="37"/>
    <col min="11" max="11" width="9" style="145"/>
    <col min="12" max="16384" width="9" style="37"/>
  </cols>
  <sheetData>
    <row r="2" spans="2:11" ht="13.5" customHeight="1">
      <c r="B2" s="248" t="s">
        <v>100</v>
      </c>
      <c r="C2" s="248" t="s">
        <v>392</v>
      </c>
      <c r="F2" s="249"/>
      <c r="G2" s="249"/>
    </row>
    <row r="3" spans="2:11" ht="13.5" customHeight="1">
      <c r="F3" s="250" t="s">
        <v>340</v>
      </c>
      <c r="G3" s="251"/>
    </row>
    <row r="4" spans="2:11" ht="13.5" customHeight="1" thickBot="1">
      <c r="B4" s="248" t="str">
        <f>点検対象設備一覧表!$C$6</f>
        <v>○○棟</v>
      </c>
      <c r="F4" s="250" t="s">
        <v>341</v>
      </c>
      <c r="G4" s="251"/>
    </row>
    <row r="5" spans="2:11" ht="13.5" customHeight="1">
      <c r="B5" s="600" t="s">
        <v>342</v>
      </c>
      <c r="C5" s="565"/>
      <c r="D5" s="565"/>
      <c r="E5" s="565"/>
      <c r="F5" s="565" t="s">
        <v>441</v>
      </c>
      <c r="G5" s="552"/>
      <c r="H5" s="601" t="s">
        <v>399</v>
      </c>
    </row>
    <row r="6" spans="2:11" ht="13.5" customHeight="1" thickBot="1">
      <c r="B6" s="252" t="s">
        <v>362</v>
      </c>
      <c r="C6" s="253" t="s">
        <v>344</v>
      </c>
      <c r="D6" s="253" t="s">
        <v>205</v>
      </c>
      <c r="E6" s="253" t="s">
        <v>398</v>
      </c>
      <c r="F6" s="253" t="s">
        <v>266</v>
      </c>
      <c r="G6" s="253" t="s">
        <v>267</v>
      </c>
      <c r="H6" s="613"/>
    </row>
    <row r="7" spans="2:11" ht="13.5" customHeight="1">
      <c r="B7" s="242" t="s">
        <v>392</v>
      </c>
      <c r="C7" s="227" t="s">
        <v>401</v>
      </c>
      <c r="D7" s="227"/>
      <c r="E7" s="254" t="s">
        <v>251</v>
      </c>
      <c r="F7" s="313"/>
      <c r="G7" s="360"/>
      <c r="H7" s="255"/>
      <c r="K7" s="275" t="s">
        <v>681</v>
      </c>
    </row>
    <row r="8" spans="2:11" ht="13.5" customHeight="1">
      <c r="B8" s="244"/>
      <c r="C8" s="205" t="s">
        <v>410</v>
      </c>
      <c r="D8" s="205"/>
      <c r="E8" s="226" t="s">
        <v>252</v>
      </c>
      <c r="F8" s="231"/>
      <c r="G8" s="315"/>
      <c r="H8" s="256"/>
      <c r="K8" s="275" t="s">
        <v>680</v>
      </c>
    </row>
    <row r="9" spans="2:11" ht="13.5" customHeight="1">
      <c r="B9" s="244"/>
      <c r="C9" s="205" t="s">
        <v>403</v>
      </c>
      <c r="D9" s="205"/>
      <c r="E9" s="226" t="s">
        <v>253</v>
      </c>
      <c r="F9" s="231"/>
      <c r="G9" s="315"/>
      <c r="H9" s="256"/>
    </row>
    <row r="10" spans="2:11" ht="13.5" customHeight="1">
      <c r="B10" s="244"/>
      <c r="C10" s="205" t="s">
        <v>411</v>
      </c>
      <c r="D10" s="205"/>
      <c r="E10" s="226" t="s">
        <v>254</v>
      </c>
      <c r="F10" s="231"/>
      <c r="G10" s="315"/>
      <c r="H10" s="256"/>
      <c r="K10" s="275" t="s">
        <v>682</v>
      </c>
    </row>
    <row r="11" spans="2:11" ht="13.5" customHeight="1">
      <c r="B11" s="244"/>
      <c r="C11" s="205" t="s">
        <v>412</v>
      </c>
      <c r="D11" s="205"/>
      <c r="E11" s="226" t="s">
        <v>252</v>
      </c>
      <c r="F11" s="231"/>
      <c r="G11" s="315"/>
      <c r="H11" s="256"/>
      <c r="K11" s="275" t="s">
        <v>683</v>
      </c>
    </row>
    <row r="12" spans="2:11" ht="13.5" customHeight="1">
      <c r="B12" s="244"/>
      <c r="C12" s="205" t="s">
        <v>274</v>
      </c>
      <c r="D12" s="205"/>
      <c r="E12" s="226" t="s">
        <v>251</v>
      </c>
      <c r="F12" s="231"/>
      <c r="G12" s="315"/>
      <c r="H12" s="256"/>
    </row>
    <row r="13" spans="2:11" ht="13.5" customHeight="1">
      <c r="B13" s="244"/>
      <c r="C13" s="205" t="s">
        <v>275</v>
      </c>
      <c r="D13" s="205"/>
      <c r="E13" s="226" t="s">
        <v>251</v>
      </c>
      <c r="F13" s="231"/>
      <c r="G13" s="315"/>
      <c r="H13" s="256"/>
    </row>
    <row r="14" spans="2:11" ht="13.5" customHeight="1">
      <c r="B14" s="244"/>
      <c r="C14" s="205" t="s">
        <v>276</v>
      </c>
      <c r="D14" s="205"/>
      <c r="E14" s="226" t="s">
        <v>251</v>
      </c>
      <c r="F14" s="231"/>
      <c r="G14" s="315"/>
      <c r="H14" s="256"/>
    </row>
    <row r="15" spans="2:11" ht="13.5" customHeight="1">
      <c r="B15" s="244"/>
      <c r="C15" s="205" t="s">
        <v>408</v>
      </c>
      <c r="D15" s="205"/>
      <c r="E15" s="226" t="s">
        <v>251</v>
      </c>
      <c r="F15" s="315"/>
      <c r="G15" s="231"/>
      <c r="H15" s="256"/>
      <c r="I15" s="236" t="s">
        <v>85</v>
      </c>
    </row>
    <row r="16" spans="2:11" ht="13.5" customHeight="1">
      <c r="B16" s="244"/>
      <c r="C16" s="205" t="s">
        <v>277</v>
      </c>
      <c r="D16" s="205"/>
      <c r="E16" s="226" t="s">
        <v>251</v>
      </c>
      <c r="F16" s="315"/>
      <c r="G16" s="231"/>
      <c r="H16" s="256"/>
      <c r="I16" s="236" t="s">
        <v>85</v>
      </c>
    </row>
    <row r="17" spans="2:9" ht="13.5" customHeight="1">
      <c r="B17" s="257"/>
      <c r="C17" s="205" t="s">
        <v>601</v>
      </c>
      <c r="D17" s="205"/>
      <c r="E17" s="226" t="s">
        <v>365</v>
      </c>
      <c r="F17" s="315"/>
      <c r="G17" s="205"/>
      <c r="H17" s="256"/>
      <c r="I17" s="236" t="s">
        <v>85</v>
      </c>
    </row>
    <row r="18" spans="2:9" ht="13.5" customHeight="1">
      <c r="B18" s="257"/>
      <c r="C18" s="205"/>
      <c r="D18" s="205"/>
      <c r="E18" s="226"/>
      <c r="F18" s="231"/>
      <c r="G18" s="205"/>
      <c r="H18" s="256"/>
    </row>
    <row r="19" spans="2:9" ht="13.5" customHeight="1">
      <c r="B19" s="257"/>
      <c r="C19" s="205"/>
      <c r="D19" s="205"/>
      <c r="E19" s="226"/>
      <c r="F19" s="231"/>
      <c r="G19" s="205"/>
      <c r="H19" s="256"/>
    </row>
    <row r="20" spans="2:9" ht="13.5" customHeight="1">
      <c r="B20" s="257"/>
      <c r="C20" s="205"/>
      <c r="D20" s="205"/>
      <c r="E20" s="226"/>
      <c r="F20" s="231"/>
      <c r="G20" s="205"/>
      <c r="H20" s="256"/>
    </row>
    <row r="21" spans="2:9" ht="13.5" customHeight="1">
      <c r="B21" s="257"/>
      <c r="C21" s="205"/>
      <c r="D21" s="205"/>
      <c r="E21" s="226"/>
      <c r="F21" s="231"/>
      <c r="G21" s="205"/>
      <c r="H21" s="256"/>
    </row>
    <row r="22" spans="2:9" ht="13.5" customHeight="1">
      <c r="B22" s="257"/>
      <c r="C22" s="205"/>
      <c r="D22" s="205"/>
      <c r="E22" s="226"/>
      <c r="F22" s="231"/>
      <c r="G22" s="205"/>
      <c r="H22" s="256"/>
    </row>
    <row r="23" spans="2:9" ht="13.5" customHeight="1">
      <c r="B23" s="257"/>
      <c r="C23" s="205"/>
      <c r="D23" s="205"/>
      <c r="E23" s="226"/>
      <c r="F23" s="231"/>
      <c r="G23" s="205"/>
      <c r="H23" s="256"/>
    </row>
    <row r="24" spans="2:9" ht="13.5" customHeight="1">
      <c r="B24" s="257"/>
      <c r="C24" s="205"/>
      <c r="D24" s="205"/>
      <c r="E24" s="226"/>
      <c r="F24" s="231"/>
      <c r="G24" s="205"/>
      <c r="H24" s="256"/>
    </row>
    <row r="25" spans="2:9" ht="13.5" customHeight="1">
      <c r="B25" s="257"/>
      <c r="C25" s="205"/>
      <c r="D25" s="205"/>
      <c r="E25" s="226"/>
      <c r="F25" s="231"/>
      <c r="G25" s="205"/>
      <c r="H25" s="256"/>
    </row>
    <row r="26" spans="2:9" ht="13.5" customHeight="1">
      <c r="B26" s="257"/>
      <c r="C26" s="205"/>
      <c r="D26" s="205"/>
      <c r="E26" s="226"/>
      <c r="F26" s="231"/>
      <c r="G26" s="205"/>
      <c r="H26" s="256"/>
    </row>
    <row r="27" spans="2:9" ht="13.5" customHeight="1">
      <c r="B27" s="257"/>
      <c r="C27" s="205"/>
      <c r="D27" s="205"/>
      <c r="E27" s="226"/>
      <c r="F27" s="231"/>
      <c r="G27" s="205"/>
      <c r="H27" s="256"/>
    </row>
    <row r="28" spans="2:9" ht="13.5" customHeight="1">
      <c r="B28" s="257"/>
      <c r="C28" s="205"/>
      <c r="D28" s="205"/>
      <c r="E28" s="226"/>
      <c r="F28" s="231"/>
      <c r="G28" s="205"/>
      <c r="H28" s="256"/>
    </row>
    <row r="29" spans="2:9" ht="13.5" customHeight="1">
      <c r="B29" s="257"/>
      <c r="C29" s="205"/>
      <c r="D29" s="205"/>
      <c r="E29" s="226"/>
      <c r="F29" s="231"/>
      <c r="G29" s="205"/>
      <c r="H29" s="256"/>
    </row>
    <row r="30" spans="2:9" ht="13.5" customHeight="1">
      <c r="B30" s="257"/>
      <c r="C30" s="205"/>
      <c r="D30" s="205"/>
      <c r="E30" s="226"/>
      <c r="F30" s="231"/>
      <c r="G30" s="205"/>
      <c r="H30" s="256"/>
    </row>
    <row r="31" spans="2:9" ht="13.5" customHeight="1">
      <c r="B31" s="257"/>
      <c r="C31" s="247"/>
      <c r="D31" s="205"/>
      <c r="E31" s="226"/>
      <c r="F31" s="231"/>
      <c r="G31" s="205"/>
      <c r="H31" s="256"/>
    </row>
    <row r="32" spans="2:9" ht="13.5" customHeight="1">
      <c r="B32" s="257"/>
      <c r="C32" s="247"/>
      <c r="D32" s="205"/>
      <c r="E32" s="226"/>
      <c r="F32" s="231"/>
      <c r="G32" s="205"/>
      <c r="H32" s="256"/>
    </row>
    <row r="33" spans="2:8" ht="13.5" customHeight="1">
      <c r="B33" s="257"/>
      <c r="C33" s="247"/>
      <c r="D33" s="205"/>
      <c r="E33" s="226"/>
      <c r="F33" s="231"/>
      <c r="G33" s="205"/>
      <c r="H33" s="256"/>
    </row>
    <row r="34" spans="2:8" ht="13.5" customHeight="1" thickBot="1">
      <c r="B34" s="259"/>
      <c r="C34" s="260"/>
      <c r="D34" s="228"/>
      <c r="E34" s="253"/>
      <c r="F34" s="304"/>
      <c r="G34" s="228"/>
      <c r="H34" s="261"/>
    </row>
    <row r="37" spans="2:8" ht="13.5" customHeight="1">
      <c r="B37" s="248" t="s">
        <v>100</v>
      </c>
      <c r="C37" s="248" t="s">
        <v>392</v>
      </c>
      <c r="F37" s="249"/>
      <c r="G37" s="249"/>
    </row>
    <row r="38" spans="2:8" ht="13.5" customHeight="1">
      <c r="F38" s="250" t="s">
        <v>340</v>
      </c>
      <c r="G38" s="251"/>
    </row>
    <row r="39" spans="2:8" ht="13.5" customHeight="1" thickBot="1">
      <c r="B39" s="248" t="str">
        <f>点検対象設備一覧表!$D$6</f>
        <v>△△棟</v>
      </c>
      <c r="F39" s="250" t="s">
        <v>341</v>
      </c>
      <c r="G39" s="251"/>
    </row>
    <row r="40" spans="2:8" ht="13.5" customHeight="1">
      <c r="B40" s="600" t="s">
        <v>342</v>
      </c>
      <c r="C40" s="565"/>
      <c r="D40" s="565"/>
      <c r="E40" s="565"/>
      <c r="F40" s="565" t="s">
        <v>441</v>
      </c>
      <c r="G40" s="552"/>
      <c r="H40" s="601" t="s">
        <v>399</v>
      </c>
    </row>
    <row r="41" spans="2:8" ht="13.5" customHeight="1" thickBot="1">
      <c r="B41" s="252" t="s">
        <v>362</v>
      </c>
      <c r="C41" s="253" t="s">
        <v>344</v>
      </c>
      <c r="D41" s="253" t="s">
        <v>205</v>
      </c>
      <c r="E41" s="253" t="s">
        <v>398</v>
      </c>
      <c r="F41" s="253" t="s">
        <v>266</v>
      </c>
      <c r="G41" s="253" t="s">
        <v>267</v>
      </c>
      <c r="H41" s="613"/>
    </row>
    <row r="42" spans="2:8" ht="13.5" customHeight="1">
      <c r="B42" s="242" t="s">
        <v>392</v>
      </c>
      <c r="C42" s="227" t="s">
        <v>401</v>
      </c>
      <c r="D42" s="227"/>
      <c r="E42" s="254" t="s">
        <v>251</v>
      </c>
      <c r="F42" s="429"/>
      <c r="G42" s="360"/>
      <c r="H42" s="255"/>
    </row>
    <row r="43" spans="2:8" ht="13.5" customHeight="1">
      <c r="B43" s="244"/>
      <c r="C43" s="205" t="s">
        <v>410</v>
      </c>
      <c r="D43" s="205"/>
      <c r="E43" s="226" t="s">
        <v>252</v>
      </c>
      <c r="F43" s="231"/>
      <c r="G43" s="315"/>
      <c r="H43" s="256"/>
    </row>
    <row r="44" spans="2:8" ht="13.5" customHeight="1">
      <c r="B44" s="244"/>
      <c r="C44" s="205" t="s">
        <v>403</v>
      </c>
      <c r="D44" s="205"/>
      <c r="E44" s="226" t="s">
        <v>253</v>
      </c>
      <c r="F44" s="231"/>
      <c r="G44" s="315"/>
      <c r="H44" s="256"/>
    </row>
    <row r="45" spans="2:8" ht="13.5" customHeight="1">
      <c r="B45" s="244"/>
      <c r="C45" s="205" t="s">
        <v>411</v>
      </c>
      <c r="D45" s="205"/>
      <c r="E45" s="226" t="s">
        <v>254</v>
      </c>
      <c r="F45" s="231"/>
      <c r="G45" s="315"/>
      <c r="H45" s="256"/>
    </row>
    <row r="46" spans="2:8" ht="13.5" customHeight="1">
      <c r="B46" s="244"/>
      <c r="C46" s="205" t="s">
        <v>412</v>
      </c>
      <c r="D46" s="205"/>
      <c r="E46" s="226" t="s">
        <v>252</v>
      </c>
      <c r="F46" s="231"/>
      <c r="G46" s="315"/>
      <c r="H46" s="256"/>
    </row>
    <row r="47" spans="2:8" ht="13.5" customHeight="1">
      <c r="B47" s="244"/>
      <c r="C47" s="205" t="s">
        <v>274</v>
      </c>
      <c r="D47" s="205"/>
      <c r="E47" s="226" t="s">
        <v>251</v>
      </c>
      <c r="F47" s="231"/>
      <c r="G47" s="315"/>
      <c r="H47" s="256"/>
    </row>
    <row r="48" spans="2:8" ht="13.5" customHeight="1">
      <c r="B48" s="244"/>
      <c r="C48" s="205" t="s">
        <v>275</v>
      </c>
      <c r="D48" s="205"/>
      <c r="E48" s="226" t="s">
        <v>251</v>
      </c>
      <c r="F48" s="231"/>
      <c r="G48" s="315"/>
      <c r="H48" s="256"/>
    </row>
    <row r="49" spans="2:9" ht="13.5" customHeight="1">
      <c r="B49" s="244"/>
      <c r="C49" s="205" t="s">
        <v>276</v>
      </c>
      <c r="D49" s="205"/>
      <c r="E49" s="226" t="s">
        <v>251</v>
      </c>
      <c r="F49" s="231"/>
      <c r="G49" s="315"/>
      <c r="H49" s="256"/>
    </row>
    <row r="50" spans="2:9" ht="13.5" customHeight="1">
      <c r="B50" s="244"/>
      <c r="C50" s="205" t="s">
        <v>408</v>
      </c>
      <c r="D50" s="205"/>
      <c r="E50" s="226" t="s">
        <v>251</v>
      </c>
      <c r="F50" s="315"/>
      <c r="G50" s="231"/>
      <c r="H50" s="256"/>
      <c r="I50" s="145" t="s">
        <v>85</v>
      </c>
    </row>
    <row r="51" spans="2:9" ht="13.5" customHeight="1">
      <c r="B51" s="244"/>
      <c r="C51" s="205" t="s">
        <v>277</v>
      </c>
      <c r="D51" s="205"/>
      <c r="E51" s="226" t="s">
        <v>251</v>
      </c>
      <c r="F51" s="315"/>
      <c r="G51" s="231"/>
      <c r="H51" s="256"/>
      <c r="I51" s="145" t="s">
        <v>85</v>
      </c>
    </row>
    <row r="52" spans="2:9" ht="13.5" customHeight="1">
      <c r="B52" s="257"/>
      <c r="C52" s="205" t="s">
        <v>601</v>
      </c>
      <c r="D52" s="205"/>
      <c r="E52" s="226" t="s">
        <v>365</v>
      </c>
      <c r="F52" s="315"/>
      <c r="G52" s="205"/>
      <c r="H52" s="256"/>
      <c r="I52" s="263" t="s">
        <v>85</v>
      </c>
    </row>
    <row r="53" spans="2:9" ht="13.5" customHeight="1">
      <c r="B53" s="257"/>
      <c r="C53" s="205"/>
      <c r="D53" s="205"/>
      <c r="E53" s="226"/>
      <c r="F53" s="231"/>
      <c r="G53" s="205"/>
      <c r="H53" s="256"/>
    </row>
    <row r="54" spans="2:9" ht="13.5" customHeight="1">
      <c r="B54" s="257"/>
      <c r="C54" s="205"/>
      <c r="D54" s="205"/>
      <c r="E54" s="226"/>
      <c r="F54" s="231"/>
      <c r="G54" s="205"/>
      <c r="H54" s="256"/>
    </row>
    <row r="55" spans="2:9" ht="13.5" customHeight="1">
      <c r="B55" s="257"/>
      <c r="C55" s="205"/>
      <c r="D55" s="205"/>
      <c r="E55" s="226"/>
      <c r="F55" s="231"/>
      <c r="G55" s="205"/>
      <c r="H55" s="256"/>
    </row>
    <row r="56" spans="2:9" ht="13.5" customHeight="1">
      <c r="B56" s="257"/>
      <c r="C56" s="205"/>
      <c r="D56" s="205"/>
      <c r="E56" s="226"/>
      <c r="F56" s="231"/>
      <c r="G56" s="205"/>
      <c r="H56" s="256"/>
    </row>
    <row r="57" spans="2:9" ht="13.5" customHeight="1">
      <c r="B57" s="257"/>
      <c r="C57" s="205"/>
      <c r="D57" s="205"/>
      <c r="E57" s="226"/>
      <c r="F57" s="231"/>
      <c r="G57" s="205"/>
      <c r="H57" s="256"/>
    </row>
    <row r="58" spans="2:9" ht="13.5" customHeight="1">
      <c r="B58" s="257"/>
      <c r="C58" s="205"/>
      <c r="D58" s="205"/>
      <c r="E58" s="226"/>
      <c r="F58" s="231"/>
      <c r="G58" s="205"/>
      <c r="H58" s="256"/>
    </row>
    <row r="59" spans="2:9" ht="13.5" customHeight="1">
      <c r="B59" s="257"/>
      <c r="C59" s="205"/>
      <c r="D59" s="205"/>
      <c r="E59" s="226"/>
      <c r="F59" s="231"/>
      <c r="G59" s="205"/>
      <c r="H59" s="256"/>
    </row>
    <row r="60" spans="2:9" ht="13.5" customHeight="1">
      <c r="B60" s="257"/>
      <c r="C60" s="205"/>
      <c r="D60" s="205"/>
      <c r="E60" s="226"/>
      <c r="F60" s="231"/>
      <c r="G60" s="205"/>
      <c r="H60" s="256"/>
    </row>
    <row r="61" spans="2:9" ht="13.5" customHeight="1">
      <c r="B61" s="257"/>
      <c r="C61" s="205"/>
      <c r="D61" s="205"/>
      <c r="E61" s="226"/>
      <c r="F61" s="231"/>
      <c r="G61" s="205"/>
      <c r="H61" s="256"/>
    </row>
    <row r="62" spans="2:9" ht="13.5" customHeight="1">
      <c r="B62" s="257"/>
      <c r="C62" s="205"/>
      <c r="D62" s="205"/>
      <c r="E62" s="226"/>
      <c r="F62" s="231"/>
      <c r="G62" s="205"/>
      <c r="H62" s="256"/>
    </row>
    <row r="63" spans="2:9" ht="13.5" customHeight="1">
      <c r="B63" s="257"/>
      <c r="C63" s="205"/>
      <c r="D63" s="205"/>
      <c r="E63" s="226"/>
      <c r="F63" s="231"/>
      <c r="G63" s="205"/>
      <c r="H63" s="256"/>
    </row>
    <row r="64" spans="2:9" ht="13.5" customHeight="1">
      <c r="B64" s="257"/>
      <c r="C64" s="205"/>
      <c r="D64" s="205"/>
      <c r="E64" s="226"/>
      <c r="F64" s="231"/>
      <c r="G64" s="205"/>
      <c r="H64" s="256"/>
    </row>
    <row r="65" spans="2:8" ht="13.5" customHeight="1">
      <c r="B65" s="257"/>
      <c r="C65" s="205"/>
      <c r="D65" s="205"/>
      <c r="E65" s="226"/>
      <c r="F65" s="231"/>
      <c r="G65" s="205"/>
      <c r="H65" s="256"/>
    </row>
    <row r="66" spans="2:8" ht="13.5" customHeight="1">
      <c r="B66" s="257"/>
      <c r="C66" s="247"/>
      <c r="D66" s="205"/>
      <c r="E66" s="226"/>
      <c r="F66" s="231"/>
      <c r="G66" s="205"/>
      <c r="H66" s="256"/>
    </row>
    <row r="67" spans="2:8" ht="13.5" customHeight="1">
      <c r="B67" s="257"/>
      <c r="C67" s="247"/>
      <c r="D67" s="205"/>
      <c r="E67" s="226"/>
      <c r="F67" s="231"/>
      <c r="G67" s="205"/>
      <c r="H67" s="256"/>
    </row>
    <row r="68" spans="2:8" ht="13.5" customHeight="1">
      <c r="B68" s="257"/>
      <c r="C68" s="247"/>
      <c r="D68" s="205"/>
      <c r="E68" s="226"/>
      <c r="F68" s="231"/>
      <c r="G68" s="205"/>
      <c r="H68" s="256"/>
    </row>
    <row r="69" spans="2:8" ht="13.5" customHeight="1" thickBot="1">
      <c r="B69" s="259"/>
      <c r="C69" s="260"/>
      <c r="D69" s="228"/>
      <c r="E69" s="253"/>
      <c r="F69" s="304"/>
      <c r="G69" s="228"/>
      <c r="H69" s="261"/>
    </row>
    <row r="72" spans="2:8" ht="13.5" customHeight="1">
      <c r="B72" s="248" t="s">
        <v>100</v>
      </c>
      <c r="C72" s="248" t="s">
        <v>392</v>
      </c>
      <c r="F72" s="249"/>
      <c r="G72" s="249"/>
    </row>
    <row r="73" spans="2:8" ht="13.5" customHeight="1">
      <c r="F73" s="250" t="s">
        <v>340</v>
      </c>
      <c r="G73" s="251"/>
    </row>
    <row r="74" spans="2:8" ht="13.5" customHeight="1" thickBot="1">
      <c r="B74" s="248" t="str">
        <f>点検対象設備一覧表!$E$6</f>
        <v>□□棟</v>
      </c>
      <c r="F74" s="250" t="s">
        <v>341</v>
      </c>
      <c r="G74" s="251"/>
    </row>
    <row r="75" spans="2:8" ht="13.5" customHeight="1">
      <c r="B75" s="600" t="s">
        <v>342</v>
      </c>
      <c r="C75" s="565"/>
      <c r="D75" s="565"/>
      <c r="E75" s="565"/>
      <c r="F75" s="565" t="s">
        <v>441</v>
      </c>
      <c r="G75" s="552"/>
      <c r="H75" s="601" t="s">
        <v>399</v>
      </c>
    </row>
    <row r="76" spans="2:8" ht="13.5" customHeight="1" thickBot="1">
      <c r="B76" s="252" t="s">
        <v>362</v>
      </c>
      <c r="C76" s="253" t="s">
        <v>344</v>
      </c>
      <c r="D76" s="253" t="s">
        <v>205</v>
      </c>
      <c r="E76" s="253" t="s">
        <v>398</v>
      </c>
      <c r="F76" s="253" t="s">
        <v>266</v>
      </c>
      <c r="G76" s="253" t="s">
        <v>267</v>
      </c>
      <c r="H76" s="613"/>
    </row>
    <row r="77" spans="2:8" ht="13.5" customHeight="1">
      <c r="B77" s="242" t="s">
        <v>392</v>
      </c>
      <c r="C77" s="227" t="s">
        <v>401</v>
      </c>
      <c r="D77" s="227"/>
      <c r="E77" s="254" t="s">
        <v>251</v>
      </c>
      <c r="F77" s="429"/>
      <c r="G77" s="360"/>
      <c r="H77" s="255"/>
    </row>
    <row r="78" spans="2:8" ht="13.5" customHeight="1">
      <c r="B78" s="244"/>
      <c r="C78" s="205" t="s">
        <v>410</v>
      </c>
      <c r="D78" s="205"/>
      <c r="E78" s="226" t="s">
        <v>252</v>
      </c>
      <c r="F78" s="231"/>
      <c r="G78" s="315"/>
      <c r="H78" s="256"/>
    </row>
    <row r="79" spans="2:8" ht="13.5" customHeight="1">
      <c r="B79" s="244"/>
      <c r="C79" s="205" t="s">
        <v>403</v>
      </c>
      <c r="D79" s="205"/>
      <c r="E79" s="226" t="s">
        <v>253</v>
      </c>
      <c r="F79" s="231"/>
      <c r="G79" s="315"/>
      <c r="H79" s="256"/>
    </row>
    <row r="80" spans="2:8" ht="13.5" customHeight="1">
      <c r="B80" s="244"/>
      <c r="C80" s="205" t="s">
        <v>411</v>
      </c>
      <c r="D80" s="205"/>
      <c r="E80" s="226" t="s">
        <v>254</v>
      </c>
      <c r="F80" s="231"/>
      <c r="G80" s="315"/>
      <c r="H80" s="256"/>
    </row>
    <row r="81" spans="2:9" ht="13.5" customHeight="1">
      <c r="B81" s="244"/>
      <c r="C81" s="205" t="s">
        <v>412</v>
      </c>
      <c r="D81" s="205"/>
      <c r="E81" s="226" t="s">
        <v>252</v>
      </c>
      <c r="F81" s="231"/>
      <c r="G81" s="315"/>
      <c r="H81" s="256"/>
    </row>
    <row r="82" spans="2:9" ht="13.5" customHeight="1">
      <c r="B82" s="244"/>
      <c r="C82" s="205" t="s">
        <v>274</v>
      </c>
      <c r="D82" s="205"/>
      <c r="E82" s="226" t="s">
        <v>251</v>
      </c>
      <c r="F82" s="231"/>
      <c r="G82" s="315"/>
      <c r="H82" s="256"/>
    </row>
    <row r="83" spans="2:9" ht="13.5" customHeight="1">
      <c r="B83" s="244"/>
      <c r="C83" s="205" t="s">
        <v>275</v>
      </c>
      <c r="D83" s="205"/>
      <c r="E83" s="226" t="s">
        <v>251</v>
      </c>
      <c r="F83" s="231"/>
      <c r="G83" s="315"/>
      <c r="H83" s="256"/>
    </row>
    <row r="84" spans="2:9" ht="13.5" customHeight="1">
      <c r="B84" s="244"/>
      <c r="C84" s="205" t="s">
        <v>276</v>
      </c>
      <c r="D84" s="205"/>
      <c r="E84" s="226" t="s">
        <v>251</v>
      </c>
      <c r="F84" s="231"/>
      <c r="G84" s="315"/>
      <c r="H84" s="256"/>
    </row>
    <row r="85" spans="2:9" ht="13.5" customHeight="1">
      <c r="B85" s="244"/>
      <c r="C85" s="205" t="s">
        <v>408</v>
      </c>
      <c r="D85" s="205"/>
      <c r="E85" s="226" t="s">
        <v>251</v>
      </c>
      <c r="F85" s="315"/>
      <c r="G85" s="231"/>
      <c r="H85" s="256"/>
      <c r="I85" s="145" t="s">
        <v>85</v>
      </c>
    </row>
    <row r="86" spans="2:9" ht="13.5" customHeight="1">
      <c r="B86" s="244"/>
      <c r="C86" s="205" t="s">
        <v>277</v>
      </c>
      <c r="D86" s="205"/>
      <c r="E86" s="226" t="s">
        <v>251</v>
      </c>
      <c r="F86" s="315"/>
      <c r="G86" s="231"/>
      <c r="H86" s="256"/>
      <c r="I86" s="145" t="s">
        <v>85</v>
      </c>
    </row>
    <row r="87" spans="2:9" ht="13.5" customHeight="1">
      <c r="B87" s="257"/>
      <c r="C87" s="205" t="s">
        <v>601</v>
      </c>
      <c r="D87" s="205"/>
      <c r="E87" s="226" t="s">
        <v>365</v>
      </c>
      <c r="F87" s="315"/>
      <c r="G87" s="205"/>
      <c r="H87" s="256"/>
      <c r="I87" s="263" t="s">
        <v>85</v>
      </c>
    </row>
    <row r="88" spans="2:9" ht="13.5" customHeight="1">
      <c r="B88" s="257"/>
      <c r="C88" s="205"/>
      <c r="D88" s="205"/>
      <c r="E88" s="226"/>
      <c r="F88" s="231"/>
      <c r="G88" s="205"/>
      <c r="H88" s="256"/>
    </row>
    <row r="89" spans="2:9" ht="13.5" customHeight="1">
      <c r="B89" s="257"/>
      <c r="C89" s="205"/>
      <c r="D89" s="205"/>
      <c r="E89" s="226"/>
      <c r="F89" s="231"/>
      <c r="G89" s="205"/>
      <c r="H89" s="256"/>
    </row>
    <row r="90" spans="2:9" ht="13.5" customHeight="1">
      <c r="B90" s="257"/>
      <c r="C90" s="205"/>
      <c r="D90" s="205"/>
      <c r="E90" s="226"/>
      <c r="F90" s="231"/>
      <c r="G90" s="205"/>
      <c r="H90" s="256"/>
    </row>
    <row r="91" spans="2:9" ht="13.5" customHeight="1">
      <c r="B91" s="257"/>
      <c r="C91" s="205"/>
      <c r="D91" s="205"/>
      <c r="E91" s="226"/>
      <c r="F91" s="231"/>
      <c r="G91" s="205"/>
      <c r="H91" s="256"/>
    </row>
    <row r="92" spans="2:9" ht="13.5" customHeight="1">
      <c r="B92" s="257"/>
      <c r="C92" s="205"/>
      <c r="D92" s="205"/>
      <c r="E92" s="226"/>
      <c r="F92" s="231"/>
      <c r="G92" s="205"/>
      <c r="H92" s="256"/>
    </row>
    <row r="93" spans="2:9" ht="13.5" customHeight="1">
      <c r="B93" s="257"/>
      <c r="C93" s="205"/>
      <c r="D93" s="205"/>
      <c r="E93" s="226"/>
      <c r="F93" s="231"/>
      <c r="G93" s="205"/>
      <c r="H93" s="256"/>
    </row>
    <row r="94" spans="2:9" ht="13.5" customHeight="1">
      <c r="B94" s="257"/>
      <c r="C94" s="205"/>
      <c r="D94" s="205"/>
      <c r="E94" s="226"/>
      <c r="F94" s="231"/>
      <c r="G94" s="205"/>
      <c r="H94" s="256"/>
    </row>
    <row r="95" spans="2:9" ht="13.5" customHeight="1">
      <c r="B95" s="257"/>
      <c r="C95" s="205"/>
      <c r="D95" s="205"/>
      <c r="E95" s="226"/>
      <c r="F95" s="231"/>
      <c r="G95" s="205"/>
      <c r="H95" s="256"/>
    </row>
    <row r="96" spans="2:9" ht="13.5" customHeight="1">
      <c r="B96" s="257"/>
      <c r="C96" s="205"/>
      <c r="D96" s="205"/>
      <c r="E96" s="226"/>
      <c r="F96" s="231"/>
      <c r="G96" s="205"/>
      <c r="H96" s="256"/>
    </row>
    <row r="97" spans="2:8" ht="13.5" customHeight="1">
      <c r="B97" s="257"/>
      <c r="C97" s="205"/>
      <c r="D97" s="205"/>
      <c r="E97" s="226"/>
      <c r="F97" s="231"/>
      <c r="G97" s="205"/>
      <c r="H97" s="256"/>
    </row>
    <row r="98" spans="2:8" ht="13.5" customHeight="1">
      <c r="B98" s="257"/>
      <c r="C98" s="205"/>
      <c r="D98" s="205"/>
      <c r="E98" s="226"/>
      <c r="F98" s="231"/>
      <c r="G98" s="205"/>
      <c r="H98" s="256"/>
    </row>
    <row r="99" spans="2:8" ht="13.5" customHeight="1">
      <c r="B99" s="257"/>
      <c r="C99" s="205"/>
      <c r="D99" s="205"/>
      <c r="E99" s="226"/>
      <c r="F99" s="231"/>
      <c r="G99" s="205"/>
      <c r="H99" s="256"/>
    </row>
    <row r="100" spans="2:8" ht="13.5" customHeight="1">
      <c r="B100" s="257"/>
      <c r="C100" s="205"/>
      <c r="D100" s="205"/>
      <c r="E100" s="226"/>
      <c r="F100" s="231"/>
      <c r="G100" s="205"/>
      <c r="H100" s="256"/>
    </row>
    <row r="101" spans="2:8" ht="13.5" customHeight="1">
      <c r="B101" s="257"/>
      <c r="C101" s="247"/>
      <c r="D101" s="205"/>
      <c r="E101" s="226"/>
      <c r="F101" s="231"/>
      <c r="G101" s="205"/>
      <c r="H101" s="256"/>
    </row>
    <row r="102" spans="2:8" ht="13.5" customHeight="1">
      <c r="B102" s="257"/>
      <c r="C102" s="247"/>
      <c r="D102" s="205"/>
      <c r="E102" s="226"/>
      <c r="F102" s="231"/>
      <c r="G102" s="205"/>
      <c r="H102" s="256"/>
    </row>
    <row r="103" spans="2:8" ht="13.5" customHeight="1">
      <c r="B103" s="257"/>
      <c r="C103" s="247"/>
      <c r="D103" s="205"/>
      <c r="E103" s="226"/>
      <c r="F103" s="231"/>
      <c r="G103" s="205"/>
      <c r="H103" s="256"/>
    </row>
    <row r="104" spans="2:8" ht="13.5" customHeight="1" thickBot="1">
      <c r="B104" s="259"/>
      <c r="C104" s="260"/>
      <c r="D104" s="228"/>
      <c r="E104" s="253"/>
      <c r="F104" s="304"/>
      <c r="G104" s="228"/>
      <c r="H104" s="261"/>
    </row>
    <row r="107" spans="2:8" ht="13.5" customHeight="1">
      <c r="B107" s="248" t="s">
        <v>100</v>
      </c>
      <c r="C107" s="248" t="s">
        <v>392</v>
      </c>
      <c r="F107" s="249"/>
      <c r="G107" s="249"/>
    </row>
    <row r="108" spans="2:8" ht="13.5" customHeight="1">
      <c r="F108" s="250" t="s">
        <v>340</v>
      </c>
      <c r="G108" s="251"/>
    </row>
    <row r="109" spans="2:8" ht="13.5" customHeight="1" thickBot="1">
      <c r="B109" s="248" t="str">
        <f>点検対象設備一覧表!$F$6</f>
        <v>××棟</v>
      </c>
      <c r="F109" s="250" t="s">
        <v>341</v>
      </c>
      <c r="G109" s="251"/>
    </row>
    <row r="110" spans="2:8" ht="13.5" customHeight="1">
      <c r="B110" s="600" t="s">
        <v>342</v>
      </c>
      <c r="C110" s="565"/>
      <c r="D110" s="565"/>
      <c r="E110" s="565"/>
      <c r="F110" s="565" t="s">
        <v>441</v>
      </c>
      <c r="G110" s="552"/>
      <c r="H110" s="601" t="s">
        <v>399</v>
      </c>
    </row>
    <row r="111" spans="2:8" ht="13.5" customHeight="1" thickBot="1">
      <c r="B111" s="252" t="s">
        <v>362</v>
      </c>
      <c r="C111" s="253" t="s">
        <v>344</v>
      </c>
      <c r="D111" s="253" t="s">
        <v>205</v>
      </c>
      <c r="E111" s="253" t="s">
        <v>398</v>
      </c>
      <c r="F111" s="253" t="s">
        <v>266</v>
      </c>
      <c r="G111" s="253" t="s">
        <v>267</v>
      </c>
      <c r="H111" s="613"/>
    </row>
    <row r="112" spans="2:8" ht="13.5" customHeight="1">
      <c r="B112" s="242" t="s">
        <v>392</v>
      </c>
      <c r="C112" s="227" t="s">
        <v>401</v>
      </c>
      <c r="D112" s="227"/>
      <c r="E112" s="254" t="s">
        <v>251</v>
      </c>
      <c r="F112" s="429"/>
      <c r="G112" s="360"/>
      <c r="H112" s="255"/>
    </row>
    <row r="113" spans="2:9" ht="13.5" customHeight="1">
      <c r="B113" s="244"/>
      <c r="C113" s="205" t="s">
        <v>410</v>
      </c>
      <c r="D113" s="205"/>
      <c r="E113" s="226" t="s">
        <v>252</v>
      </c>
      <c r="F113" s="231"/>
      <c r="G113" s="315"/>
      <c r="H113" s="256"/>
    </row>
    <row r="114" spans="2:9" ht="13.5" customHeight="1">
      <c r="B114" s="244"/>
      <c r="C114" s="205" t="s">
        <v>403</v>
      </c>
      <c r="D114" s="205"/>
      <c r="E114" s="226" t="s">
        <v>253</v>
      </c>
      <c r="F114" s="231"/>
      <c r="G114" s="315"/>
      <c r="H114" s="256"/>
    </row>
    <row r="115" spans="2:9" ht="13.5" customHeight="1">
      <c r="B115" s="244"/>
      <c r="C115" s="205" t="s">
        <v>411</v>
      </c>
      <c r="D115" s="205"/>
      <c r="E115" s="226" t="s">
        <v>254</v>
      </c>
      <c r="F115" s="231"/>
      <c r="G115" s="315"/>
      <c r="H115" s="256"/>
    </row>
    <row r="116" spans="2:9" ht="13.5" customHeight="1">
      <c r="B116" s="244"/>
      <c r="C116" s="205" t="s">
        <v>412</v>
      </c>
      <c r="D116" s="205"/>
      <c r="E116" s="226" t="s">
        <v>252</v>
      </c>
      <c r="F116" s="231"/>
      <c r="G116" s="315"/>
      <c r="H116" s="256"/>
    </row>
    <row r="117" spans="2:9" ht="13.5" customHeight="1">
      <c r="B117" s="244"/>
      <c r="C117" s="205" t="s">
        <v>274</v>
      </c>
      <c r="D117" s="205"/>
      <c r="E117" s="226" t="s">
        <v>251</v>
      </c>
      <c r="F117" s="231"/>
      <c r="G117" s="315"/>
      <c r="H117" s="256"/>
    </row>
    <row r="118" spans="2:9" ht="13.5" customHeight="1">
      <c r="B118" s="244"/>
      <c r="C118" s="205" t="s">
        <v>275</v>
      </c>
      <c r="D118" s="205"/>
      <c r="E118" s="226" t="s">
        <v>251</v>
      </c>
      <c r="F118" s="231"/>
      <c r="G118" s="315"/>
      <c r="H118" s="256"/>
    </row>
    <row r="119" spans="2:9" ht="13.5" customHeight="1">
      <c r="B119" s="244"/>
      <c r="C119" s="205" t="s">
        <v>276</v>
      </c>
      <c r="D119" s="205"/>
      <c r="E119" s="226" t="s">
        <v>251</v>
      </c>
      <c r="F119" s="231"/>
      <c r="G119" s="315"/>
      <c r="H119" s="256"/>
    </row>
    <row r="120" spans="2:9" ht="13.5" customHeight="1">
      <c r="B120" s="244"/>
      <c r="C120" s="205" t="s">
        <v>408</v>
      </c>
      <c r="D120" s="205"/>
      <c r="E120" s="226" t="s">
        <v>251</v>
      </c>
      <c r="F120" s="315"/>
      <c r="G120" s="231"/>
      <c r="H120" s="256"/>
      <c r="I120" s="145" t="s">
        <v>85</v>
      </c>
    </row>
    <row r="121" spans="2:9" ht="13.5" customHeight="1">
      <c r="B121" s="244"/>
      <c r="C121" s="205" t="s">
        <v>277</v>
      </c>
      <c r="D121" s="205"/>
      <c r="E121" s="226" t="s">
        <v>251</v>
      </c>
      <c r="F121" s="315"/>
      <c r="G121" s="231"/>
      <c r="H121" s="256"/>
      <c r="I121" s="145" t="s">
        <v>85</v>
      </c>
    </row>
    <row r="122" spans="2:9" ht="13.5" customHeight="1">
      <c r="B122" s="257"/>
      <c r="C122" s="205" t="s">
        <v>601</v>
      </c>
      <c r="D122" s="205"/>
      <c r="E122" s="226" t="s">
        <v>365</v>
      </c>
      <c r="F122" s="315"/>
      <c r="G122" s="205"/>
      <c r="H122" s="256"/>
      <c r="I122" s="263" t="s">
        <v>85</v>
      </c>
    </row>
    <row r="123" spans="2:9" ht="13.5" customHeight="1">
      <c r="B123" s="257"/>
      <c r="C123" s="205"/>
      <c r="D123" s="205"/>
      <c r="E123" s="226"/>
      <c r="F123" s="231"/>
      <c r="G123" s="205"/>
      <c r="H123" s="256"/>
    </row>
    <row r="124" spans="2:9" ht="13.5" customHeight="1">
      <c r="B124" s="257"/>
      <c r="C124" s="205"/>
      <c r="D124" s="205"/>
      <c r="E124" s="226"/>
      <c r="F124" s="231"/>
      <c r="G124" s="205"/>
      <c r="H124" s="256"/>
    </row>
    <row r="125" spans="2:9" ht="13.5" customHeight="1">
      <c r="B125" s="257"/>
      <c r="C125" s="205"/>
      <c r="D125" s="205"/>
      <c r="E125" s="226"/>
      <c r="F125" s="231"/>
      <c r="G125" s="205"/>
      <c r="H125" s="256"/>
    </row>
    <row r="126" spans="2:9" ht="13.5" customHeight="1">
      <c r="B126" s="257"/>
      <c r="C126" s="205"/>
      <c r="D126" s="205"/>
      <c r="E126" s="226"/>
      <c r="F126" s="231"/>
      <c r="G126" s="205"/>
      <c r="H126" s="256"/>
    </row>
    <row r="127" spans="2:9" ht="13.5" customHeight="1">
      <c r="B127" s="257"/>
      <c r="C127" s="205"/>
      <c r="D127" s="205"/>
      <c r="E127" s="226"/>
      <c r="F127" s="231"/>
      <c r="G127" s="205"/>
      <c r="H127" s="256"/>
    </row>
    <row r="128" spans="2:9" ht="13.5" customHeight="1">
      <c r="B128" s="257"/>
      <c r="C128" s="205"/>
      <c r="D128" s="205"/>
      <c r="E128" s="226"/>
      <c r="F128" s="231"/>
      <c r="G128" s="205"/>
      <c r="H128" s="256"/>
    </row>
    <row r="129" spans="2:8" ht="13.5" customHeight="1">
      <c r="B129" s="257"/>
      <c r="C129" s="205"/>
      <c r="D129" s="205"/>
      <c r="E129" s="226"/>
      <c r="F129" s="231"/>
      <c r="G129" s="205"/>
      <c r="H129" s="256"/>
    </row>
    <row r="130" spans="2:8" ht="13.5" customHeight="1">
      <c r="B130" s="257"/>
      <c r="C130" s="205"/>
      <c r="D130" s="205"/>
      <c r="E130" s="226"/>
      <c r="F130" s="231"/>
      <c r="G130" s="205"/>
      <c r="H130" s="256"/>
    </row>
    <row r="131" spans="2:8" ht="13.5" customHeight="1">
      <c r="B131" s="257"/>
      <c r="C131" s="205"/>
      <c r="D131" s="205"/>
      <c r="E131" s="226"/>
      <c r="F131" s="231"/>
      <c r="G131" s="205"/>
      <c r="H131" s="256"/>
    </row>
    <row r="132" spans="2:8" ht="13.5" customHeight="1">
      <c r="B132" s="257"/>
      <c r="C132" s="205"/>
      <c r="D132" s="205"/>
      <c r="E132" s="226"/>
      <c r="F132" s="231"/>
      <c r="G132" s="205"/>
      <c r="H132" s="256"/>
    </row>
    <row r="133" spans="2:8" ht="13.5" customHeight="1">
      <c r="B133" s="257"/>
      <c r="C133" s="205"/>
      <c r="D133" s="205"/>
      <c r="E133" s="226"/>
      <c r="F133" s="231"/>
      <c r="G133" s="205"/>
      <c r="H133" s="256"/>
    </row>
    <row r="134" spans="2:8" ht="13.5" customHeight="1">
      <c r="B134" s="257"/>
      <c r="C134" s="205"/>
      <c r="D134" s="205"/>
      <c r="E134" s="226"/>
      <c r="F134" s="231"/>
      <c r="G134" s="205"/>
      <c r="H134" s="256"/>
    </row>
    <row r="135" spans="2:8" ht="13.5" customHeight="1">
      <c r="B135" s="257"/>
      <c r="C135" s="205"/>
      <c r="D135" s="205"/>
      <c r="E135" s="226"/>
      <c r="F135" s="231"/>
      <c r="G135" s="205"/>
      <c r="H135" s="256"/>
    </row>
    <row r="136" spans="2:8" ht="13.5" customHeight="1">
      <c r="B136" s="257"/>
      <c r="C136" s="247"/>
      <c r="D136" s="205"/>
      <c r="E136" s="226"/>
      <c r="F136" s="231"/>
      <c r="G136" s="205"/>
      <c r="H136" s="256"/>
    </row>
    <row r="137" spans="2:8" ht="13.5" customHeight="1">
      <c r="B137" s="257"/>
      <c r="C137" s="247"/>
      <c r="D137" s="205"/>
      <c r="E137" s="226"/>
      <c r="F137" s="231"/>
      <c r="G137" s="205"/>
      <c r="H137" s="256"/>
    </row>
    <row r="138" spans="2:8" ht="13.5" customHeight="1">
      <c r="B138" s="257"/>
      <c r="C138" s="247"/>
      <c r="D138" s="205"/>
      <c r="E138" s="226"/>
      <c r="F138" s="231"/>
      <c r="G138" s="205"/>
      <c r="H138" s="256"/>
    </row>
    <row r="139" spans="2:8" ht="13.5" customHeight="1" thickBot="1">
      <c r="B139" s="259"/>
      <c r="C139" s="260"/>
      <c r="D139" s="228"/>
      <c r="E139" s="253"/>
      <c r="F139" s="304"/>
      <c r="G139" s="228"/>
      <c r="H139" s="261"/>
    </row>
    <row r="142" spans="2:8" ht="13.5" customHeight="1">
      <c r="B142" s="248" t="s">
        <v>100</v>
      </c>
      <c r="C142" s="248" t="s">
        <v>392</v>
      </c>
      <c r="F142" s="249"/>
      <c r="G142" s="249"/>
    </row>
    <row r="143" spans="2:8" ht="13.5" customHeight="1">
      <c r="F143" s="250" t="s">
        <v>340</v>
      </c>
      <c r="G143" s="251"/>
    </row>
    <row r="144" spans="2:8" ht="13.5" customHeight="1" thickBot="1">
      <c r="B144" s="248" t="str">
        <f>点検対象設備一覧表!$G$6</f>
        <v>――棟</v>
      </c>
      <c r="F144" s="250" t="s">
        <v>341</v>
      </c>
      <c r="G144" s="251"/>
    </row>
    <row r="145" spans="2:9" ht="13.5" customHeight="1">
      <c r="B145" s="600" t="s">
        <v>342</v>
      </c>
      <c r="C145" s="565"/>
      <c r="D145" s="565"/>
      <c r="E145" s="565"/>
      <c r="F145" s="565" t="s">
        <v>441</v>
      </c>
      <c r="G145" s="552"/>
      <c r="H145" s="601" t="s">
        <v>399</v>
      </c>
    </row>
    <row r="146" spans="2:9" ht="13.5" customHeight="1" thickBot="1">
      <c r="B146" s="252" t="s">
        <v>362</v>
      </c>
      <c r="C146" s="253" t="s">
        <v>344</v>
      </c>
      <c r="D146" s="253" t="s">
        <v>205</v>
      </c>
      <c r="E146" s="253" t="s">
        <v>398</v>
      </c>
      <c r="F146" s="253" t="s">
        <v>266</v>
      </c>
      <c r="G146" s="253" t="s">
        <v>267</v>
      </c>
      <c r="H146" s="613"/>
    </row>
    <row r="147" spans="2:9" ht="13.5" customHeight="1">
      <c r="B147" s="242" t="s">
        <v>392</v>
      </c>
      <c r="C147" s="227" t="s">
        <v>401</v>
      </c>
      <c r="D147" s="227"/>
      <c r="E147" s="254" t="s">
        <v>251</v>
      </c>
      <c r="F147" s="429"/>
      <c r="G147" s="360"/>
      <c r="H147" s="255"/>
    </row>
    <row r="148" spans="2:9" ht="13.5" customHeight="1">
      <c r="B148" s="244"/>
      <c r="C148" s="205" t="s">
        <v>410</v>
      </c>
      <c r="D148" s="205"/>
      <c r="E148" s="226" t="s">
        <v>252</v>
      </c>
      <c r="F148" s="231"/>
      <c r="G148" s="315"/>
      <c r="H148" s="256"/>
    </row>
    <row r="149" spans="2:9" ht="13.5" customHeight="1">
      <c r="B149" s="244"/>
      <c r="C149" s="205" t="s">
        <v>403</v>
      </c>
      <c r="D149" s="205"/>
      <c r="E149" s="226" t="s">
        <v>253</v>
      </c>
      <c r="F149" s="231"/>
      <c r="G149" s="315"/>
      <c r="H149" s="256"/>
    </row>
    <row r="150" spans="2:9" ht="13.5" customHeight="1">
      <c r="B150" s="244"/>
      <c r="C150" s="205" t="s">
        <v>411</v>
      </c>
      <c r="D150" s="205"/>
      <c r="E150" s="226" t="s">
        <v>254</v>
      </c>
      <c r="F150" s="231"/>
      <c r="G150" s="315"/>
      <c r="H150" s="256"/>
    </row>
    <row r="151" spans="2:9" ht="13.5" customHeight="1">
      <c r="B151" s="244"/>
      <c r="C151" s="205" t="s">
        <v>412</v>
      </c>
      <c r="D151" s="205"/>
      <c r="E151" s="226" t="s">
        <v>252</v>
      </c>
      <c r="F151" s="231"/>
      <c r="G151" s="315"/>
      <c r="H151" s="256"/>
    </row>
    <row r="152" spans="2:9" ht="13.5" customHeight="1">
      <c r="B152" s="244"/>
      <c r="C152" s="205" t="s">
        <v>274</v>
      </c>
      <c r="D152" s="205"/>
      <c r="E152" s="226" t="s">
        <v>251</v>
      </c>
      <c r="F152" s="231"/>
      <c r="G152" s="315"/>
      <c r="H152" s="256"/>
    </row>
    <row r="153" spans="2:9" ht="13.5" customHeight="1">
      <c r="B153" s="244"/>
      <c r="C153" s="205" t="s">
        <v>275</v>
      </c>
      <c r="D153" s="205"/>
      <c r="E153" s="226" t="s">
        <v>251</v>
      </c>
      <c r="F153" s="231"/>
      <c r="G153" s="315"/>
      <c r="H153" s="256"/>
    </row>
    <row r="154" spans="2:9" ht="13.5" customHeight="1">
      <c r="B154" s="244"/>
      <c r="C154" s="205" t="s">
        <v>276</v>
      </c>
      <c r="D154" s="205"/>
      <c r="E154" s="226" t="s">
        <v>251</v>
      </c>
      <c r="F154" s="231"/>
      <c r="G154" s="315"/>
      <c r="H154" s="256"/>
    </row>
    <row r="155" spans="2:9" ht="13.5" customHeight="1">
      <c r="B155" s="244"/>
      <c r="C155" s="205" t="s">
        <v>408</v>
      </c>
      <c r="D155" s="205"/>
      <c r="E155" s="226" t="s">
        <v>251</v>
      </c>
      <c r="F155" s="315"/>
      <c r="G155" s="231"/>
      <c r="H155" s="256"/>
      <c r="I155" s="145" t="s">
        <v>85</v>
      </c>
    </row>
    <row r="156" spans="2:9" ht="13.5" customHeight="1">
      <c r="B156" s="244"/>
      <c r="C156" s="205" t="s">
        <v>277</v>
      </c>
      <c r="D156" s="205"/>
      <c r="E156" s="226" t="s">
        <v>251</v>
      </c>
      <c r="F156" s="315"/>
      <c r="G156" s="231"/>
      <c r="H156" s="256"/>
      <c r="I156" s="145" t="s">
        <v>85</v>
      </c>
    </row>
    <row r="157" spans="2:9" ht="13.5" customHeight="1">
      <c r="B157" s="257"/>
      <c r="C157" s="205" t="s">
        <v>601</v>
      </c>
      <c r="D157" s="205"/>
      <c r="E157" s="226" t="s">
        <v>365</v>
      </c>
      <c r="F157" s="315"/>
      <c r="G157" s="205"/>
      <c r="H157" s="256"/>
      <c r="I157" s="263" t="s">
        <v>85</v>
      </c>
    </row>
    <row r="158" spans="2:9" ht="13.5" customHeight="1">
      <c r="B158" s="257"/>
      <c r="C158" s="205"/>
      <c r="D158" s="205"/>
      <c r="E158" s="226"/>
      <c r="F158" s="231"/>
      <c r="G158" s="205"/>
      <c r="H158" s="256"/>
    </row>
    <row r="159" spans="2:9" ht="13.5" customHeight="1">
      <c r="B159" s="257"/>
      <c r="C159" s="205"/>
      <c r="D159" s="205"/>
      <c r="E159" s="226"/>
      <c r="F159" s="231"/>
      <c r="G159" s="205"/>
      <c r="H159" s="256"/>
    </row>
    <row r="160" spans="2:9" ht="13.5" customHeight="1">
      <c r="B160" s="257"/>
      <c r="C160" s="205"/>
      <c r="D160" s="205"/>
      <c r="E160" s="226"/>
      <c r="F160" s="231"/>
      <c r="G160" s="205"/>
      <c r="H160" s="256"/>
    </row>
    <row r="161" spans="2:8" ht="13.5" customHeight="1">
      <c r="B161" s="257"/>
      <c r="C161" s="205"/>
      <c r="D161" s="205"/>
      <c r="E161" s="226"/>
      <c r="F161" s="231"/>
      <c r="G161" s="205"/>
      <c r="H161" s="256"/>
    </row>
    <row r="162" spans="2:8" ht="13.5" customHeight="1">
      <c r="B162" s="257"/>
      <c r="C162" s="205"/>
      <c r="D162" s="205"/>
      <c r="E162" s="226"/>
      <c r="F162" s="231"/>
      <c r="G162" s="205"/>
      <c r="H162" s="256"/>
    </row>
    <row r="163" spans="2:8" ht="13.5" customHeight="1">
      <c r="B163" s="257"/>
      <c r="C163" s="205"/>
      <c r="D163" s="205"/>
      <c r="E163" s="226"/>
      <c r="F163" s="231"/>
      <c r="G163" s="205"/>
      <c r="H163" s="256"/>
    </row>
    <row r="164" spans="2:8" ht="13.5" customHeight="1">
      <c r="B164" s="257"/>
      <c r="C164" s="205"/>
      <c r="D164" s="205"/>
      <c r="E164" s="226"/>
      <c r="F164" s="231"/>
      <c r="G164" s="205"/>
      <c r="H164" s="256"/>
    </row>
    <row r="165" spans="2:8" ht="13.5" customHeight="1">
      <c r="B165" s="257"/>
      <c r="C165" s="205"/>
      <c r="D165" s="205"/>
      <c r="E165" s="226"/>
      <c r="F165" s="231"/>
      <c r="G165" s="205"/>
      <c r="H165" s="256"/>
    </row>
    <row r="166" spans="2:8" ht="13.5" customHeight="1">
      <c r="B166" s="257"/>
      <c r="C166" s="205"/>
      <c r="D166" s="205"/>
      <c r="E166" s="226"/>
      <c r="F166" s="231"/>
      <c r="G166" s="205"/>
      <c r="H166" s="256"/>
    </row>
    <row r="167" spans="2:8" ht="13.5" customHeight="1">
      <c r="B167" s="257"/>
      <c r="C167" s="205"/>
      <c r="D167" s="205"/>
      <c r="E167" s="226"/>
      <c r="F167" s="231"/>
      <c r="G167" s="205"/>
      <c r="H167" s="256"/>
    </row>
    <row r="168" spans="2:8" ht="13.5" customHeight="1">
      <c r="B168" s="257"/>
      <c r="C168" s="205"/>
      <c r="D168" s="205"/>
      <c r="E168" s="226"/>
      <c r="F168" s="231"/>
      <c r="G168" s="205"/>
      <c r="H168" s="256"/>
    </row>
    <row r="169" spans="2:8" ht="13.5" customHeight="1">
      <c r="B169" s="257"/>
      <c r="C169" s="205"/>
      <c r="D169" s="205"/>
      <c r="E169" s="226"/>
      <c r="F169" s="231"/>
      <c r="G169" s="205"/>
      <c r="H169" s="256"/>
    </row>
    <row r="170" spans="2:8" ht="13.5" customHeight="1">
      <c r="B170" s="257"/>
      <c r="C170" s="205"/>
      <c r="D170" s="205"/>
      <c r="E170" s="226"/>
      <c r="F170" s="231"/>
      <c r="G170" s="205"/>
      <c r="H170" s="256"/>
    </row>
    <row r="171" spans="2:8" ht="13.5" customHeight="1">
      <c r="B171" s="257"/>
      <c r="C171" s="247"/>
      <c r="D171" s="205"/>
      <c r="E171" s="226"/>
      <c r="F171" s="231"/>
      <c r="G171" s="205"/>
      <c r="H171" s="256"/>
    </row>
    <row r="172" spans="2:8" ht="13.5" customHeight="1">
      <c r="B172" s="257"/>
      <c r="C172" s="247"/>
      <c r="D172" s="205"/>
      <c r="E172" s="226"/>
      <c r="F172" s="231"/>
      <c r="G172" s="205"/>
      <c r="H172" s="256"/>
    </row>
    <row r="173" spans="2:8" ht="13.5" customHeight="1">
      <c r="B173" s="257"/>
      <c r="C173" s="247"/>
      <c r="D173" s="205"/>
      <c r="E173" s="226"/>
      <c r="F173" s="231"/>
      <c r="G173" s="205"/>
      <c r="H173" s="256"/>
    </row>
    <row r="174" spans="2:8" ht="13.5" customHeight="1" thickBot="1">
      <c r="B174" s="259"/>
      <c r="C174" s="260"/>
      <c r="D174" s="228"/>
      <c r="E174" s="253"/>
      <c r="F174" s="304"/>
      <c r="G174" s="228"/>
      <c r="H174" s="261"/>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H174"/>
  <sheetViews>
    <sheetView view="pageBreakPreview" zoomScaleNormal="70" zoomScaleSheetLayoutView="100" workbookViewId="0"/>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16384" width="9" style="37"/>
  </cols>
  <sheetData>
    <row r="2" spans="2:8" ht="13.5" customHeight="1">
      <c r="B2" s="37" t="s">
        <v>100</v>
      </c>
      <c r="C2" s="37" t="s">
        <v>393</v>
      </c>
      <c r="F2" s="38"/>
      <c r="G2" s="38"/>
    </row>
    <row r="3" spans="2:8" ht="13.5" customHeight="1">
      <c r="F3" s="63" t="s">
        <v>340</v>
      </c>
      <c r="G3" s="48"/>
    </row>
    <row r="4" spans="2:8" ht="13.5" customHeight="1" thickBot="1">
      <c r="B4" s="37" t="str">
        <f>点検対象設備一覧表!$C$6</f>
        <v>○○棟</v>
      </c>
      <c r="F4" s="63" t="s">
        <v>341</v>
      </c>
      <c r="G4" s="48"/>
    </row>
    <row r="5" spans="2:8" ht="13.5" customHeight="1">
      <c r="B5" s="551" t="s">
        <v>342</v>
      </c>
      <c r="C5" s="552"/>
      <c r="D5" s="552"/>
      <c r="E5" s="552"/>
      <c r="F5" s="565" t="s">
        <v>441</v>
      </c>
      <c r="G5" s="552"/>
      <c r="H5" s="566" t="s">
        <v>399</v>
      </c>
    </row>
    <row r="6" spans="2:8" ht="13.5" customHeight="1" thickBot="1">
      <c r="B6" s="49" t="s">
        <v>362</v>
      </c>
      <c r="C6" s="50" t="s">
        <v>344</v>
      </c>
      <c r="D6" s="50" t="s">
        <v>205</v>
      </c>
      <c r="E6" s="50" t="s">
        <v>398</v>
      </c>
      <c r="F6" s="50" t="s">
        <v>266</v>
      </c>
      <c r="G6" s="50" t="s">
        <v>267</v>
      </c>
      <c r="H6" s="567"/>
    </row>
    <row r="7" spans="2:8" ht="13.5" customHeight="1">
      <c r="B7" s="66" t="s">
        <v>393</v>
      </c>
      <c r="C7" s="67" t="s">
        <v>401</v>
      </c>
      <c r="D7" s="67"/>
      <c r="E7" s="69" t="s">
        <v>251</v>
      </c>
      <c r="F7" s="312"/>
      <c r="G7" s="357"/>
      <c r="H7" s="70"/>
    </row>
    <row r="8" spans="2:8" ht="13.5" customHeight="1">
      <c r="B8" s="65"/>
      <c r="C8" s="52" t="s">
        <v>410</v>
      </c>
      <c r="D8" s="52"/>
      <c r="E8" s="54" t="s">
        <v>252</v>
      </c>
      <c r="F8" s="57"/>
      <c r="G8" s="314"/>
      <c r="H8" s="58"/>
    </row>
    <row r="9" spans="2:8" ht="13.5" customHeight="1">
      <c r="B9" s="65"/>
      <c r="C9" s="205" t="s">
        <v>440</v>
      </c>
      <c r="D9" s="52"/>
      <c r="E9" s="54" t="s">
        <v>251</v>
      </c>
      <c r="F9" s="57"/>
      <c r="G9" s="314"/>
      <c r="H9" s="58"/>
    </row>
    <row r="10" spans="2:8" ht="13.5" customHeight="1">
      <c r="B10" s="65"/>
      <c r="C10" s="52" t="s">
        <v>268</v>
      </c>
      <c r="D10" s="52"/>
      <c r="E10" s="54" t="s">
        <v>253</v>
      </c>
      <c r="F10" s="57"/>
      <c r="G10" s="314"/>
      <c r="H10" s="58"/>
    </row>
    <row r="11" spans="2:8" ht="13.5" customHeight="1">
      <c r="B11" s="65"/>
      <c r="C11" s="52" t="s">
        <v>227</v>
      </c>
      <c r="D11" s="52"/>
      <c r="E11" s="54" t="s">
        <v>253</v>
      </c>
      <c r="F11" s="57"/>
      <c r="G11" s="314"/>
      <c r="H11" s="58"/>
    </row>
    <row r="12" spans="2:8" ht="13.5" customHeight="1">
      <c r="B12" s="65"/>
      <c r="C12" s="52" t="s">
        <v>209</v>
      </c>
      <c r="D12" s="52"/>
      <c r="E12" s="54" t="s">
        <v>252</v>
      </c>
      <c r="F12" s="57"/>
      <c r="G12" s="314"/>
      <c r="H12" s="58"/>
    </row>
    <row r="13" spans="2:8" ht="13.5" customHeight="1">
      <c r="B13" s="65"/>
      <c r="C13" s="52" t="s">
        <v>412</v>
      </c>
      <c r="D13" s="52"/>
      <c r="E13" s="54" t="s">
        <v>252</v>
      </c>
      <c r="F13" s="57"/>
      <c r="G13" s="314"/>
      <c r="H13" s="58"/>
    </row>
    <row r="14" spans="2:8" ht="13.5" customHeight="1">
      <c r="B14" s="65"/>
      <c r="C14" s="52" t="s">
        <v>275</v>
      </c>
      <c r="D14" s="52"/>
      <c r="E14" s="54" t="s">
        <v>251</v>
      </c>
      <c r="F14" s="57"/>
      <c r="G14" s="314"/>
      <c r="H14" s="58"/>
    </row>
    <row r="15" spans="2:8" ht="13.5" customHeight="1">
      <c r="B15" s="65"/>
      <c r="C15" s="52"/>
      <c r="D15" s="52"/>
      <c r="E15" s="54"/>
      <c r="F15" s="57"/>
      <c r="G15" s="52"/>
      <c r="H15" s="58"/>
    </row>
    <row r="16" spans="2:8" ht="13.5" customHeight="1">
      <c r="B16" s="65"/>
      <c r="C16" s="52"/>
      <c r="D16" s="52"/>
      <c r="E16" s="54"/>
      <c r="F16" s="57"/>
      <c r="G16" s="52"/>
      <c r="H16" s="58"/>
    </row>
    <row r="17" spans="2:8" ht="13.5" customHeight="1">
      <c r="B17" s="56"/>
      <c r="C17" s="52"/>
      <c r="D17" s="52"/>
      <c r="E17" s="54"/>
      <c r="F17" s="57"/>
      <c r="G17" s="52"/>
      <c r="H17" s="58"/>
    </row>
    <row r="18" spans="2:8" ht="13.5" customHeight="1">
      <c r="B18" s="56"/>
      <c r="C18" s="52"/>
      <c r="D18" s="52"/>
      <c r="E18" s="54"/>
      <c r="F18" s="57"/>
      <c r="G18" s="52"/>
      <c r="H18" s="58"/>
    </row>
    <row r="19" spans="2:8" ht="13.5" customHeight="1">
      <c r="B19" s="56"/>
      <c r="C19" s="52"/>
      <c r="D19" s="52"/>
      <c r="E19" s="54"/>
      <c r="F19" s="57"/>
      <c r="G19" s="52"/>
      <c r="H19" s="58"/>
    </row>
    <row r="20" spans="2:8" ht="13.5" customHeight="1">
      <c r="B20" s="56"/>
      <c r="C20" s="52"/>
      <c r="D20" s="52"/>
      <c r="E20" s="54"/>
      <c r="F20" s="57"/>
      <c r="G20" s="52"/>
      <c r="H20" s="58"/>
    </row>
    <row r="21" spans="2:8" ht="13.5" customHeight="1">
      <c r="B21" s="56"/>
      <c r="C21" s="52"/>
      <c r="D21" s="52"/>
      <c r="E21" s="54"/>
      <c r="F21" s="57"/>
      <c r="G21" s="52"/>
      <c r="H21" s="58"/>
    </row>
    <row r="22" spans="2:8" ht="13.5" customHeight="1">
      <c r="B22" s="56"/>
      <c r="C22" s="52"/>
      <c r="D22" s="52"/>
      <c r="E22" s="54"/>
      <c r="F22" s="57"/>
      <c r="G22" s="52"/>
      <c r="H22" s="58"/>
    </row>
    <row r="23" spans="2:8" ht="13.5" customHeight="1">
      <c r="B23" s="56"/>
      <c r="C23" s="52"/>
      <c r="D23" s="52"/>
      <c r="E23" s="54"/>
      <c r="F23" s="57"/>
      <c r="G23" s="52"/>
      <c r="H23" s="58"/>
    </row>
    <row r="24" spans="2:8" ht="13.5" customHeight="1">
      <c r="B24" s="56"/>
      <c r="C24" s="52"/>
      <c r="D24" s="52"/>
      <c r="E24" s="54"/>
      <c r="F24" s="57"/>
      <c r="G24" s="52"/>
      <c r="H24" s="58"/>
    </row>
    <row r="25" spans="2:8" ht="13.5" customHeight="1">
      <c r="B25" s="56"/>
      <c r="C25" s="52"/>
      <c r="D25" s="52"/>
      <c r="E25" s="54"/>
      <c r="F25" s="57"/>
      <c r="G25" s="52"/>
      <c r="H25" s="58"/>
    </row>
    <row r="26" spans="2:8" ht="13.5" customHeight="1">
      <c r="B26" s="56"/>
      <c r="C26" s="52"/>
      <c r="D26" s="52"/>
      <c r="E26" s="54"/>
      <c r="F26" s="57"/>
      <c r="G26" s="52"/>
      <c r="H26" s="58"/>
    </row>
    <row r="27" spans="2:8" ht="13.5" customHeight="1">
      <c r="B27" s="56"/>
      <c r="C27" s="52"/>
      <c r="D27" s="52"/>
      <c r="E27" s="54"/>
      <c r="F27" s="57"/>
      <c r="G27" s="52"/>
      <c r="H27" s="58"/>
    </row>
    <row r="28" spans="2:8" ht="13.5" customHeight="1">
      <c r="B28" s="56"/>
      <c r="C28" s="52"/>
      <c r="D28" s="52"/>
      <c r="E28" s="54"/>
      <c r="F28" s="57"/>
      <c r="G28" s="52"/>
      <c r="H28" s="58"/>
    </row>
    <row r="29" spans="2:8" ht="13.5" customHeight="1">
      <c r="B29" s="56"/>
      <c r="C29" s="52"/>
      <c r="D29" s="52"/>
      <c r="E29" s="54"/>
      <c r="F29" s="57"/>
      <c r="G29" s="52"/>
      <c r="H29" s="58"/>
    </row>
    <row r="30" spans="2:8" ht="13.5" customHeight="1">
      <c r="B30" s="56"/>
      <c r="C30" s="52"/>
      <c r="D30" s="52"/>
      <c r="E30" s="54"/>
      <c r="F30" s="57"/>
      <c r="G30" s="52"/>
      <c r="H30" s="58"/>
    </row>
    <row r="31" spans="2:8" ht="13.5" customHeight="1">
      <c r="B31" s="56"/>
      <c r="C31" s="57"/>
      <c r="D31" s="52"/>
      <c r="E31" s="54"/>
      <c r="F31" s="57"/>
      <c r="G31" s="52"/>
      <c r="H31" s="58"/>
    </row>
    <row r="32" spans="2:8" ht="13.5" customHeight="1">
      <c r="B32" s="56"/>
      <c r="C32" s="57"/>
      <c r="D32" s="52"/>
      <c r="E32" s="54"/>
      <c r="F32" s="57"/>
      <c r="G32" s="52"/>
      <c r="H32" s="58"/>
    </row>
    <row r="33" spans="2:8" ht="13.5" customHeight="1">
      <c r="B33" s="56"/>
      <c r="C33" s="57"/>
      <c r="D33" s="52"/>
      <c r="E33" s="54"/>
      <c r="F33" s="57"/>
      <c r="G33" s="52"/>
      <c r="H33" s="58"/>
    </row>
    <row r="34" spans="2:8" ht="13.5" customHeight="1" thickBot="1">
      <c r="B34" s="59"/>
      <c r="C34" s="60"/>
      <c r="D34" s="61"/>
      <c r="E34" s="50"/>
      <c r="F34" s="60"/>
      <c r="G34" s="61"/>
      <c r="H34" s="62"/>
    </row>
    <row r="37" spans="2:8" ht="13.5" customHeight="1">
      <c r="B37" s="37" t="s">
        <v>100</v>
      </c>
      <c r="C37" s="37" t="s">
        <v>393</v>
      </c>
      <c r="F37" s="38"/>
      <c r="G37" s="38"/>
    </row>
    <row r="38" spans="2:8" ht="13.5" customHeight="1">
      <c r="F38" s="63" t="s">
        <v>340</v>
      </c>
      <c r="G38" s="48"/>
    </row>
    <row r="39" spans="2:8" ht="13.5" customHeight="1" thickBot="1">
      <c r="B39" s="41" t="str">
        <f>点検対象設備一覧表!$D$6</f>
        <v>△△棟</v>
      </c>
      <c r="F39" s="63" t="s">
        <v>341</v>
      </c>
      <c r="G39" s="48"/>
    </row>
    <row r="40" spans="2:8" ht="13.5" customHeight="1">
      <c r="B40" s="551" t="s">
        <v>342</v>
      </c>
      <c r="C40" s="552"/>
      <c r="D40" s="552"/>
      <c r="E40" s="552"/>
      <c r="F40" s="565" t="s">
        <v>441</v>
      </c>
      <c r="G40" s="552"/>
      <c r="H40" s="566" t="s">
        <v>399</v>
      </c>
    </row>
    <row r="41" spans="2:8" ht="13.5" customHeight="1" thickBot="1">
      <c r="B41" s="49" t="s">
        <v>362</v>
      </c>
      <c r="C41" s="50" t="s">
        <v>344</v>
      </c>
      <c r="D41" s="50" t="s">
        <v>205</v>
      </c>
      <c r="E41" s="50" t="s">
        <v>398</v>
      </c>
      <c r="F41" s="50" t="s">
        <v>266</v>
      </c>
      <c r="G41" s="50" t="s">
        <v>267</v>
      </c>
      <c r="H41" s="567"/>
    </row>
    <row r="42" spans="2:8" ht="13.5" customHeight="1">
      <c r="B42" s="66" t="s">
        <v>393</v>
      </c>
      <c r="C42" s="67" t="s">
        <v>401</v>
      </c>
      <c r="D42" s="67"/>
      <c r="E42" s="422" t="s">
        <v>251</v>
      </c>
      <c r="F42" s="312"/>
      <c r="G42" s="357"/>
      <c r="H42" s="70"/>
    </row>
    <row r="43" spans="2:8" ht="13.5" customHeight="1">
      <c r="B43" s="65"/>
      <c r="C43" s="52" t="s">
        <v>410</v>
      </c>
      <c r="D43" s="52"/>
      <c r="E43" s="54" t="s">
        <v>252</v>
      </c>
      <c r="F43" s="57"/>
      <c r="G43" s="314"/>
      <c r="H43" s="58"/>
    </row>
    <row r="44" spans="2:8" ht="13.5" customHeight="1">
      <c r="B44" s="65"/>
      <c r="C44" s="52" t="s">
        <v>440</v>
      </c>
      <c r="D44" s="52"/>
      <c r="E44" s="54" t="s">
        <v>251</v>
      </c>
      <c r="F44" s="57"/>
      <c r="G44" s="314"/>
      <c r="H44" s="58"/>
    </row>
    <row r="45" spans="2:8" ht="13.5" customHeight="1">
      <c r="B45" s="65"/>
      <c r="C45" s="52" t="s">
        <v>268</v>
      </c>
      <c r="D45" s="52"/>
      <c r="E45" s="54" t="s">
        <v>253</v>
      </c>
      <c r="F45" s="57"/>
      <c r="G45" s="314"/>
      <c r="H45" s="58"/>
    </row>
    <row r="46" spans="2:8" ht="13.5" customHeight="1">
      <c r="B46" s="65"/>
      <c r="C46" s="52" t="s">
        <v>227</v>
      </c>
      <c r="D46" s="52"/>
      <c r="E46" s="54" t="s">
        <v>253</v>
      </c>
      <c r="F46" s="57"/>
      <c r="G46" s="314"/>
      <c r="H46" s="58"/>
    </row>
    <row r="47" spans="2:8" ht="13.5" customHeight="1">
      <c r="B47" s="65"/>
      <c r="C47" s="52" t="s">
        <v>209</v>
      </c>
      <c r="D47" s="52"/>
      <c r="E47" s="54" t="s">
        <v>252</v>
      </c>
      <c r="F47" s="57"/>
      <c r="G47" s="314"/>
      <c r="H47" s="58"/>
    </row>
    <row r="48" spans="2:8" ht="13.5" customHeight="1">
      <c r="B48" s="65"/>
      <c r="C48" s="52" t="s">
        <v>412</v>
      </c>
      <c r="D48" s="52"/>
      <c r="E48" s="54" t="s">
        <v>252</v>
      </c>
      <c r="F48" s="57"/>
      <c r="G48" s="314"/>
      <c r="H48" s="58"/>
    </row>
    <row r="49" spans="2:8" ht="13.5" customHeight="1">
      <c r="B49" s="65"/>
      <c r="C49" s="52" t="s">
        <v>275</v>
      </c>
      <c r="D49" s="52"/>
      <c r="E49" s="54" t="s">
        <v>251</v>
      </c>
      <c r="F49" s="57"/>
      <c r="G49" s="314"/>
      <c r="H49" s="58"/>
    </row>
    <row r="50" spans="2:8" ht="13.5" customHeight="1">
      <c r="B50" s="65"/>
      <c r="C50" s="52"/>
      <c r="D50" s="52"/>
      <c r="E50" s="54"/>
      <c r="F50" s="57"/>
      <c r="G50" s="52"/>
      <c r="H50" s="58"/>
    </row>
    <row r="51" spans="2:8" ht="13.5" customHeight="1">
      <c r="B51" s="65"/>
      <c r="C51" s="52"/>
      <c r="D51" s="52"/>
      <c r="E51" s="54"/>
      <c r="F51" s="57"/>
      <c r="G51" s="52"/>
      <c r="H51" s="58"/>
    </row>
    <row r="52" spans="2:8" ht="13.5" customHeight="1">
      <c r="B52" s="56"/>
      <c r="C52" s="52"/>
      <c r="D52" s="52"/>
      <c r="E52" s="54"/>
      <c r="F52" s="57"/>
      <c r="G52" s="52"/>
      <c r="H52" s="58"/>
    </row>
    <row r="53" spans="2:8" ht="13.5" customHeight="1">
      <c r="B53" s="56"/>
      <c r="C53" s="52"/>
      <c r="D53" s="52"/>
      <c r="E53" s="54"/>
      <c r="F53" s="57"/>
      <c r="G53" s="52"/>
      <c r="H53" s="58"/>
    </row>
    <row r="54" spans="2:8" ht="13.5" customHeight="1">
      <c r="B54" s="56"/>
      <c r="C54" s="52"/>
      <c r="D54" s="52"/>
      <c r="E54" s="54"/>
      <c r="F54" s="57"/>
      <c r="G54" s="52"/>
      <c r="H54" s="58"/>
    </row>
    <row r="55" spans="2:8" ht="13.5" customHeight="1">
      <c r="B55" s="56"/>
      <c r="C55" s="52"/>
      <c r="D55" s="52"/>
      <c r="E55" s="54"/>
      <c r="F55" s="57"/>
      <c r="G55" s="52"/>
      <c r="H55" s="58"/>
    </row>
    <row r="56" spans="2:8" ht="13.5" customHeight="1">
      <c r="B56" s="56"/>
      <c r="C56" s="52"/>
      <c r="D56" s="52"/>
      <c r="E56" s="54"/>
      <c r="F56" s="57"/>
      <c r="G56" s="52"/>
      <c r="H56" s="58"/>
    </row>
    <row r="57" spans="2:8" ht="13.5" customHeight="1">
      <c r="B57" s="56"/>
      <c r="C57" s="52"/>
      <c r="D57" s="52"/>
      <c r="E57" s="54"/>
      <c r="F57" s="57"/>
      <c r="G57" s="52"/>
      <c r="H57" s="58"/>
    </row>
    <row r="58" spans="2:8" ht="13.5" customHeight="1">
      <c r="B58" s="56"/>
      <c r="C58" s="52"/>
      <c r="D58" s="52"/>
      <c r="E58" s="54"/>
      <c r="F58" s="57"/>
      <c r="G58" s="52"/>
      <c r="H58" s="58"/>
    </row>
    <row r="59" spans="2:8" ht="13.5" customHeight="1">
      <c r="B59" s="56"/>
      <c r="C59" s="52"/>
      <c r="D59" s="52"/>
      <c r="E59" s="54"/>
      <c r="F59" s="57"/>
      <c r="G59" s="52"/>
      <c r="H59" s="58"/>
    </row>
    <row r="60" spans="2:8" ht="13.5" customHeight="1">
      <c r="B60" s="56"/>
      <c r="C60" s="52"/>
      <c r="D60" s="52"/>
      <c r="E60" s="54"/>
      <c r="F60" s="57"/>
      <c r="G60" s="52"/>
      <c r="H60" s="58"/>
    </row>
    <row r="61" spans="2:8" ht="13.5" customHeight="1">
      <c r="B61" s="56"/>
      <c r="C61" s="52"/>
      <c r="D61" s="52"/>
      <c r="E61" s="54"/>
      <c r="F61" s="57"/>
      <c r="G61" s="52"/>
      <c r="H61" s="58"/>
    </row>
    <row r="62" spans="2:8" ht="13.5" customHeight="1">
      <c r="B62" s="56"/>
      <c r="C62" s="52"/>
      <c r="D62" s="52"/>
      <c r="E62" s="54"/>
      <c r="F62" s="57"/>
      <c r="G62" s="52"/>
      <c r="H62" s="58"/>
    </row>
    <row r="63" spans="2:8" ht="13.5" customHeight="1">
      <c r="B63" s="56"/>
      <c r="C63" s="52"/>
      <c r="D63" s="52"/>
      <c r="E63" s="54"/>
      <c r="F63" s="57"/>
      <c r="G63" s="52"/>
      <c r="H63" s="58"/>
    </row>
    <row r="64" spans="2:8" ht="13.5" customHeight="1">
      <c r="B64" s="56"/>
      <c r="C64" s="52"/>
      <c r="D64" s="52"/>
      <c r="E64" s="54"/>
      <c r="F64" s="57"/>
      <c r="G64" s="52"/>
      <c r="H64" s="58"/>
    </row>
    <row r="65" spans="2:8" ht="13.5" customHeight="1">
      <c r="B65" s="56"/>
      <c r="C65" s="52"/>
      <c r="D65" s="52"/>
      <c r="E65" s="54"/>
      <c r="F65" s="57"/>
      <c r="G65" s="52"/>
      <c r="H65" s="58"/>
    </row>
    <row r="66" spans="2:8" ht="13.5" customHeight="1">
      <c r="B66" s="56"/>
      <c r="C66" s="57"/>
      <c r="D66" s="52"/>
      <c r="E66" s="54"/>
      <c r="F66" s="57"/>
      <c r="G66" s="52"/>
      <c r="H66" s="58"/>
    </row>
    <row r="67" spans="2:8" ht="13.5" customHeight="1">
      <c r="B67" s="56"/>
      <c r="C67" s="57"/>
      <c r="D67" s="52"/>
      <c r="E67" s="54"/>
      <c r="F67" s="57"/>
      <c r="G67" s="52"/>
      <c r="H67" s="58"/>
    </row>
    <row r="68" spans="2:8" ht="13.5" customHeight="1">
      <c r="B68" s="56"/>
      <c r="C68" s="57"/>
      <c r="D68" s="52"/>
      <c r="E68" s="54"/>
      <c r="F68" s="57"/>
      <c r="G68" s="52"/>
      <c r="H68" s="58"/>
    </row>
    <row r="69" spans="2:8" ht="13.5" customHeight="1" thickBot="1">
      <c r="B69" s="59"/>
      <c r="C69" s="60"/>
      <c r="D69" s="61"/>
      <c r="E69" s="50"/>
      <c r="F69" s="60"/>
      <c r="G69" s="61"/>
      <c r="H69" s="62"/>
    </row>
    <row r="72" spans="2:8" ht="13.5" customHeight="1">
      <c r="B72" s="37" t="s">
        <v>100</v>
      </c>
      <c r="C72" s="37" t="s">
        <v>393</v>
      </c>
      <c r="F72" s="38"/>
      <c r="G72" s="38"/>
    </row>
    <row r="73" spans="2:8" ht="13.5" customHeight="1">
      <c r="F73" s="63" t="s">
        <v>340</v>
      </c>
      <c r="G73" s="48"/>
    </row>
    <row r="74" spans="2:8" ht="13.5" customHeight="1" thickBot="1">
      <c r="B74" s="37" t="str">
        <f>点検対象設備一覧表!$E$6</f>
        <v>□□棟</v>
      </c>
      <c r="F74" s="63" t="s">
        <v>341</v>
      </c>
      <c r="G74" s="48"/>
    </row>
    <row r="75" spans="2:8" ht="13.5" customHeight="1">
      <c r="B75" s="551" t="s">
        <v>342</v>
      </c>
      <c r="C75" s="552"/>
      <c r="D75" s="552"/>
      <c r="E75" s="552"/>
      <c r="F75" s="565" t="s">
        <v>441</v>
      </c>
      <c r="G75" s="552"/>
      <c r="H75" s="566" t="s">
        <v>399</v>
      </c>
    </row>
    <row r="76" spans="2:8" ht="13.5" customHeight="1" thickBot="1">
      <c r="B76" s="49" t="s">
        <v>362</v>
      </c>
      <c r="C76" s="50" t="s">
        <v>344</v>
      </c>
      <c r="D76" s="50" t="s">
        <v>205</v>
      </c>
      <c r="E76" s="50" t="s">
        <v>398</v>
      </c>
      <c r="F76" s="50" t="s">
        <v>266</v>
      </c>
      <c r="G76" s="50" t="s">
        <v>267</v>
      </c>
      <c r="H76" s="567"/>
    </row>
    <row r="77" spans="2:8" ht="13.5" customHeight="1">
      <c r="B77" s="66" t="s">
        <v>393</v>
      </c>
      <c r="C77" s="67" t="s">
        <v>401</v>
      </c>
      <c r="D77" s="67"/>
      <c r="E77" s="422" t="s">
        <v>251</v>
      </c>
      <c r="F77" s="312"/>
      <c r="G77" s="357"/>
      <c r="H77" s="70"/>
    </row>
    <row r="78" spans="2:8" ht="13.5" customHeight="1">
      <c r="B78" s="65"/>
      <c r="C78" s="52" t="s">
        <v>410</v>
      </c>
      <c r="D78" s="52"/>
      <c r="E78" s="54" t="s">
        <v>252</v>
      </c>
      <c r="F78" s="57"/>
      <c r="G78" s="314"/>
      <c r="H78" s="58"/>
    </row>
    <row r="79" spans="2:8" ht="13.5" customHeight="1">
      <c r="B79" s="65"/>
      <c r="C79" s="52" t="s">
        <v>440</v>
      </c>
      <c r="D79" s="52"/>
      <c r="E79" s="54" t="s">
        <v>251</v>
      </c>
      <c r="F79" s="57"/>
      <c r="G79" s="314"/>
      <c r="H79" s="58"/>
    </row>
    <row r="80" spans="2:8" ht="13.5" customHeight="1">
      <c r="B80" s="65"/>
      <c r="C80" s="52" t="s">
        <v>268</v>
      </c>
      <c r="D80" s="52"/>
      <c r="E80" s="54" t="s">
        <v>253</v>
      </c>
      <c r="F80" s="57"/>
      <c r="G80" s="314"/>
      <c r="H80" s="58"/>
    </row>
    <row r="81" spans="2:8" ht="13.5" customHeight="1">
      <c r="B81" s="65"/>
      <c r="C81" s="52" t="s">
        <v>227</v>
      </c>
      <c r="D81" s="52"/>
      <c r="E81" s="54" t="s">
        <v>253</v>
      </c>
      <c r="F81" s="57"/>
      <c r="G81" s="314"/>
      <c r="H81" s="58"/>
    </row>
    <row r="82" spans="2:8" ht="13.5" customHeight="1">
      <c r="B82" s="65"/>
      <c r="C82" s="52" t="s">
        <v>209</v>
      </c>
      <c r="D82" s="52"/>
      <c r="E82" s="54" t="s">
        <v>252</v>
      </c>
      <c r="F82" s="57"/>
      <c r="G82" s="314"/>
      <c r="H82" s="58"/>
    </row>
    <row r="83" spans="2:8" ht="13.5" customHeight="1">
      <c r="B83" s="65"/>
      <c r="C83" s="52" t="s">
        <v>412</v>
      </c>
      <c r="D83" s="52"/>
      <c r="E83" s="54" t="s">
        <v>252</v>
      </c>
      <c r="F83" s="57"/>
      <c r="G83" s="314"/>
      <c r="H83" s="58"/>
    </row>
    <row r="84" spans="2:8" ht="13.5" customHeight="1">
      <c r="B84" s="65"/>
      <c r="C84" s="52" t="s">
        <v>275</v>
      </c>
      <c r="D84" s="52"/>
      <c r="E84" s="54" t="s">
        <v>251</v>
      </c>
      <c r="F84" s="57"/>
      <c r="G84" s="314"/>
      <c r="H84" s="58"/>
    </row>
    <row r="85" spans="2:8" ht="13.5" customHeight="1">
      <c r="B85" s="65"/>
      <c r="C85" s="52"/>
      <c r="D85" s="52"/>
      <c r="E85" s="54"/>
      <c r="F85" s="57"/>
      <c r="G85" s="52"/>
      <c r="H85" s="58"/>
    </row>
    <row r="86" spans="2:8" ht="13.5" customHeight="1">
      <c r="B86" s="65"/>
      <c r="C86" s="52"/>
      <c r="D86" s="52"/>
      <c r="E86" s="54"/>
      <c r="F86" s="57"/>
      <c r="G86" s="52"/>
      <c r="H86" s="58"/>
    </row>
    <row r="87" spans="2:8" ht="13.5" customHeight="1">
      <c r="B87" s="56"/>
      <c r="C87" s="52"/>
      <c r="D87" s="52"/>
      <c r="E87" s="54"/>
      <c r="F87" s="57"/>
      <c r="G87" s="52"/>
      <c r="H87" s="58"/>
    </row>
    <row r="88" spans="2:8" ht="13.5" customHeight="1">
      <c r="B88" s="56"/>
      <c r="C88" s="52"/>
      <c r="D88" s="52"/>
      <c r="E88" s="54"/>
      <c r="F88" s="57"/>
      <c r="G88" s="52"/>
      <c r="H88" s="58"/>
    </row>
    <row r="89" spans="2:8" ht="13.5" customHeight="1">
      <c r="B89" s="56"/>
      <c r="C89" s="52"/>
      <c r="D89" s="52"/>
      <c r="E89" s="54"/>
      <c r="F89" s="57"/>
      <c r="G89" s="52"/>
      <c r="H89" s="58"/>
    </row>
    <row r="90" spans="2:8" ht="13.5" customHeight="1">
      <c r="B90" s="56"/>
      <c r="C90" s="52"/>
      <c r="D90" s="52"/>
      <c r="E90" s="54"/>
      <c r="F90" s="57"/>
      <c r="G90" s="52"/>
      <c r="H90" s="58"/>
    </row>
    <row r="91" spans="2:8" ht="13.5" customHeight="1">
      <c r="B91" s="56"/>
      <c r="C91" s="52"/>
      <c r="D91" s="52"/>
      <c r="E91" s="54"/>
      <c r="F91" s="57"/>
      <c r="G91" s="52"/>
      <c r="H91" s="58"/>
    </row>
    <row r="92" spans="2:8" ht="13.5" customHeight="1">
      <c r="B92" s="56"/>
      <c r="C92" s="52"/>
      <c r="D92" s="52"/>
      <c r="E92" s="54"/>
      <c r="F92" s="57"/>
      <c r="G92" s="52"/>
      <c r="H92" s="58"/>
    </row>
    <row r="93" spans="2:8" ht="13.5" customHeight="1">
      <c r="B93" s="56"/>
      <c r="C93" s="52"/>
      <c r="D93" s="52"/>
      <c r="E93" s="54"/>
      <c r="F93" s="57"/>
      <c r="G93" s="52"/>
      <c r="H93" s="58"/>
    </row>
    <row r="94" spans="2:8" ht="13.5" customHeight="1">
      <c r="B94" s="56"/>
      <c r="C94" s="52"/>
      <c r="D94" s="52"/>
      <c r="E94" s="54"/>
      <c r="F94" s="57"/>
      <c r="G94" s="52"/>
      <c r="H94" s="58"/>
    </row>
    <row r="95" spans="2:8" ht="13.5" customHeight="1">
      <c r="B95" s="56"/>
      <c r="C95" s="52"/>
      <c r="D95" s="52"/>
      <c r="E95" s="54"/>
      <c r="F95" s="57"/>
      <c r="G95" s="52"/>
      <c r="H95" s="58"/>
    </row>
    <row r="96" spans="2:8" ht="13.5" customHeight="1">
      <c r="B96" s="56"/>
      <c r="C96" s="52"/>
      <c r="D96" s="52"/>
      <c r="E96" s="54"/>
      <c r="F96" s="57"/>
      <c r="G96" s="52"/>
      <c r="H96" s="58"/>
    </row>
    <row r="97" spans="2:8" ht="13.5" customHeight="1">
      <c r="B97" s="56"/>
      <c r="C97" s="52"/>
      <c r="D97" s="52"/>
      <c r="E97" s="54"/>
      <c r="F97" s="57"/>
      <c r="G97" s="52"/>
      <c r="H97" s="58"/>
    </row>
    <row r="98" spans="2:8" ht="13.5" customHeight="1">
      <c r="B98" s="56"/>
      <c r="C98" s="52"/>
      <c r="D98" s="52"/>
      <c r="E98" s="54"/>
      <c r="F98" s="57"/>
      <c r="G98" s="52"/>
      <c r="H98" s="58"/>
    </row>
    <row r="99" spans="2:8" ht="13.5" customHeight="1">
      <c r="B99" s="56"/>
      <c r="C99" s="52"/>
      <c r="D99" s="52"/>
      <c r="E99" s="54"/>
      <c r="F99" s="57"/>
      <c r="G99" s="52"/>
      <c r="H99" s="58"/>
    </row>
    <row r="100" spans="2:8" ht="13.5" customHeight="1">
      <c r="B100" s="56"/>
      <c r="C100" s="52"/>
      <c r="D100" s="52"/>
      <c r="E100" s="54"/>
      <c r="F100" s="57"/>
      <c r="G100" s="52"/>
      <c r="H100" s="58"/>
    </row>
    <row r="101" spans="2:8" ht="13.5" customHeight="1">
      <c r="B101" s="56"/>
      <c r="C101" s="57"/>
      <c r="D101" s="52"/>
      <c r="E101" s="54"/>
      <c r="F101" s="57"/>
      <c r="G101" s="52"/>
      <c r="H101" s="58"/>
    </row>
    <row r="102" spans="2:8" ht="13.5" customHeight="1">
      <c r="B102" s="56"/>
      <c r="C102" s="57"/>
      <c r="D102" s="52"/>
      <c r="E102" s="54"/>
      <c r="F102" s="57"/>
      <c r="G102" s="52"/>
      <c r="H102" s="58"/>
    </row>
    <row r="103" spans="2:8" ht="13.5" customHeight="1">
      <c r="B103" s="56"/>
      <c r="C103" s="57"/>
      <c r="D103" s="52"/>
      <c r="E103" s="54"/>
      <c r="F103" s="57"/>
      <c r="G103" s="52"/>
      <c r="H103" s="58"/>
    </row>
    <row r="104" spans="2:8" ht="13.5" customHeight="1" thickBot="1">
      <c r="B104" s="59"/>
      <c r="C104" s="60"/>
      <c r="D104" s="61"/>
      <c r="E104" s="50"/>
      <c r="F104" s="60"/>
      <c r="G104" s="61"/>
      <c r="H104" s="62"/>
    </row>
    <row r="107" spans="2:8" ht="13.5" customHeight="1">
      <c r="B107" s="37" t="s">
        <v>100</v>
      </c>
      <c r="C107" s="37" t="s">
        <v>393</v>
      </c>
      <c r="F107" s="38"/>
      <c r="G107" s="38"/>
    </row>
    <row r="108" spans="2:8" ht="13.5" customHeight="1">
      <c r="F108" s="63" t="s">
        <v>340</v>
      </c>
      <c r="G108" s="48"/>
    </row>
    <row r="109" spans="2:8" ht="13.5" customHeight="1" thickBot="1">
      <c r="B109" s="37" t="str">
        <f>点検対象設備一覧表!$F$6</f>
        <v>××棟</v>
      </c>
      <c r="F109" s="63" t="s">
        <v>341</v>
      </c>
      <c r="G109" s="48"/>
    </row>
    <row r="110" spans="2:8" ht="13.5" customHeight="1">
      <c r="B110" s="551" t="s">
        <v>342</v>
      </c>
      <c r="C110" s="552"/>
      <c r="D110" s="552"/>
      <c r="E110" s="552"/>
      <c r="F110" s="565" t="s">
        <v>441</v>
      </c>
      <c r="G110" s="552"/>
      <c r="H110" s="566" t="s">
        <v>399</v>
      </c>
    </row>
    <row r="111" spans="2:8" ht="13.5" customHeight="1" thickBot="1">
      <c r="B111" s="49" t="s">
        <v>362</v>
      </c>
      <c r="C111" s="50" t="s">
        <v>344</v>
      </c>
      <c r="D111" s="50" t="s">
        <v>205</v>
      </c>
      <c r="E111" s="50" t="s">
        <v>398</v>
      </c>
      <c r="F111" s="50" t="s">
        <v>266</v>
      </c>
      <c r="G111" s="50" t="s">
        <v>267</v>
      </c>
      <c r="H111" s="567"/>
    </row>
    <row r="112" spans="2:8" ht="13.5" customHeight="1">
      <c r="B112" s="66" t="s">
        <v>393</v>
      </c>
      <c r="C112" s="67" t="s">
        <v>401</v>
      </c>
      <c r="D112" s="67"/>
      <c r="E112" s="422" t="s">
        <v>251</v>
      </c>
      <c r="F112" s="312"/>
      <c r="G112" s="357"/>
      <c r="H112" s="70"/>
    </row>
    <row r="113" spans="2:8" ht="13.5" customHeight="1">
      <c r="B113" s="65"/>
      <c r="C113" s="52" t="s">
        <v>410</v>
      </c>
      <c r="D113" s="52"/>
      <c r="E113" s="54" t="s">
        <v>252</v>
      </c>
      <c r="F113" s="57"/>
      <c r="G113" s="314"/>
      <c r="H113" s="58"/>
    </row>
    <row r="114" spans="2:8" ht="13.5" customHeight="1">
      <c r="B114" s="65"/>
      <c r="C114" s="52" t="s">
        <v>440</v>
      </c>
      <c r="D114" s="52"/>
      <c r="E114" s="54" t="s">
        <v>251</v>
      </c>
      <c r="F114" s="57"/>
      <c r="G114" s="314"/>
      <c r="H114" s="58"/>
    </row>
    <row r="115" spans="2:8" ht="13.5" customHeight="1">
      <c r="B115" s="65"/>
      <c r="C115" s="52" t="s">
        <v>268</v>
      </c>
      <c r="D115" s="52"/>
      <c r="E115" s="54" t="s">
        <v>253</v>
      </c>
      <c r="F115" s="57"/>
      <c r="G115" s="314"/>
      <c r="H115" s="58"/>
    </row>
    <row r="116" spans="2:8" ht="13.5" customHeight="1">
      <c r="B116" s="65"/>
      <c r="C116" s="52" t="s">
        <v>227</v>
      </c>
      <c r="D116" s="52"/>
      <c r="E116" s="54" t="s">
        <v>253</v>
      </c>
      <c r="F116" s="57"/>
      <c r="G116" s="314"/>
      <c r="H116" s="58"/>
    </row>
    <row r="117" spans="2:8" ht="13.5" customHeight="1">
      <c r="B117" s="65"/>
      <c r="C117" s="52" t="s">
        <v>209</v>
      </c>
      <c r="D117" s="52"/>
      <c r="E117" s="54" t="s">
        <v>252</v>
      </c>
      <c r="F117" s="57"/>
      <c r="G117" s="314"/>
      <c r="H117" s="58"/>
    </row>
    <row r="118" spans="2:8" ht="13.5" customHeight="1">
      <c r="B118" s="65"/>
      <c r="C118" s="52" t="s">
        <v>412</v>
      </c>
      <c r="D118" s="52"/>
      <c r="E118" s="54" t="s">
        <v>252</v>
      </c>
      <c r="F118" s="57"/>
      <c r="G118" s="314"/>
      <c r="H118" s="58"/>
    </row>
    <row r="119" spans="2:8" ht="13.5" customHeight="1">
      <c r="B119" s="65"/>
      <c r="C119" s="52" t="s">
        <v>275</v>
      </c>
      <c r="D119" s="52"/>
      <c r="E119" s="54" t="s">
        <v>251</v>
      </c>
      <c r="F119" s="57"/>
      <c r="G119" s="314"/>
      <c r="H119" s="58"/>
    </row>
    <row r="120" spans="2:8" ht="13.5" customHeight="1">
      <c r="B120" s="65"/>
      <c r="C120" s="52"/>
      <c r="D120" s="52"/>
      <c r="E120" s="54"/>
      <c r="F120" s="57"/>
      <c r="G120" s="52"/>
      <c r="H120" s="58"/>
    </row>
    <row r="121" spans="2:8" ht="13.5" customHeight="1">
      <c r="B121" s="65"/>
      <c r="C121" s="52"/>
      <c r="D121" s="52"/>
      <c r="E121" s="54"/>
      <c r="F121" s="57"/>
      <c r="G121" s="52"/>
      <c r="H121" s="58"/>
    </row>
    <row r="122" spans="2:8" ht="13.5" customHeight="1">
      <c r="B122" s="56"/>
      <c r="C122" s="52"/>
      <c r="D122" s="52"/>
      <c r="E122" s="54"/>
      <c r="F122" s="57"/>
      <c r="G122" s="52"/>
      <c r="H122" s="58"/>
    </row>
    <row r="123" spans="2:8" ht="13.5" customHeight="1">
      <c r="B123" s="56"/>
      <c r="C123" s="52"/>
      <c r="D123" s="52"/>
      <c r="E123" s="54"/>
      <c r="F123" s="57"/>
      <c r="G123" s="52"/>
      <c r="H123" s="58"/>
    </row>
    <row r="124" spans="2:8" ht="13.5" customHeight="1">
      <c r="B124" s="56"/>
      <c r="C124" s="52"/>
      <c r="D124" s="52"/>
      <c r="E124" s="54"/>
      <c r="F124" s="57"/>
      <c r="G124" s="52"/>
      <c r="H124" s="58"/>
    </row>
    <row r="125" spans="2:8" ht="13.5" customHeight="1">
      <c r="B125" s="56"/>
      <c r="C125" s="52"/>
      <c r="D125" s="52"/>
      <c r="E125" s="54"/>
      <c r="F125" s="57"/>
      <c r="G125" s="52"/>
      <c r="H125" s="58"/>
    </row>
    <row r="126" spans="2:8" ht="13.5" customHeight="1">
      <c r="B126" s="56"/>
      <c r="C126" s="52"/>
      <c r="D126" s="52"/>
      <c r="E126" s="54"/>
      <c r="F126" s="57"/>
      <c r="G126" s="52"/>
      <c r="H126" s="58"/>
    </row>
    <row r="127" spans="2:8" ht="13.5" customHeight="1">
      <c r="B127" s="56"/>
      <c r="C127" s="52"/>
      <c r="D127" s="52"/>
      <c r="E127" s="54"/>
      <c r="F127" s="57"/>
      <c r="G127" s="52"/>
      <c r="H127" s="58"/>
    </row>
    <row r="128" spans="2:8" ht="13.5" customHeight="1">
      <c r="B128" s="56"/>
      <c r="C128" s="52"/>
      <c r="D128" s="52"/>
      <c r="E128" s="54"/>
      <c r="F128" s="57"/>
      <c r="G128" s="52"/>
      <c r="H128" s="58"/>
    </row>
    <row r="129" spans="2:8" ht="13.5" customHeight="1">
      <c r="B129" s="56"/>
      <c r="C129" s="52"/>
      <c r="D129" s="52"/>
      <c r="E129" s="54"/>
      <c r="F129" s="57"/>
      <c r="G129" s="52"/>
      <c r="H129" s="58"/>
    </row>
    <row r="130" spans="2:8" ht="13.5" customHeight="1">
      <c r="B130" s="56"/>
      <c r="C130" s="52"/>
      <c r="D130" s="52"/>
      <c r="E130" s="54"/>
      <c r="F130" s="57"/>
      <c r="G130" s="52"/>
      <c r="H130" s="58"/>
    </row>
    <row r="131" spans="2:8" ht="13.5" customHeight="1">
      <c r="B131" s="56"/>
      <c r="C131" s="52"/>
      <c r="D131" s="52"/>
      <c r="E131" s="54"/>
      <c r="F131" s="57"/>
      <c r="G131" s="52"/>
      <c r="H131" s="58"/>
    </row>
    <row r="132" spans="2:8" ht="13.5" customHeight="1">
      <c r="B132" s="56"/>
      <c r="C132" s="52"/>
      <c r="D132" s="52"/>
      <c r="E132" s="54"/>
      <c r="F132" s="57"/>
      <c r="G132" s="52"/>
      <c r="H132" s="58"/>
    </row>
    <row r="133" spans="2:8" ht="13.5" customHeight="1">
      <c r="B133" s="56"/>
      <c r="C133" s="52"/>
      <c r="D133" s="52"/>
      <c r="E133" s="54"/>
      <c r="F133" s="57"/>
      <c r="G133" s="52"/>
      <c r="H133" s="58"/>
    </row>
    <row r="134" spans="2:8" ht="13.5" customHeight="1">
      <c r="B134" s="56"/>
      <c r="C134" s="52"/>
      <c r="D134" s="52"/>
      <c r="E134" s="54"/>
      <c r="F134" s="57"/>
      <c r="G134" s="52"/>
      <c r="H134" s="58"/>
    </row>
    <row r="135" spans="2:8" ht="13.5" customHeight="1">
      <c r="B135" s="56"/>
      <c r="C135" s="52"/>
      <c r="D135" s="52"/>
      <c r="E135" s="54"/>
      <c r="F135" s="57"/>
      <c r="G135" s="52"/>
      <c r="H135" s="58"/>
    </row>
    <row r="136" spans="2:8" ht="13.5" customHeight="1">
      <c r="B136" s="56"/>
      <c r="C136" s="57"/>
      <c r="D136" s="52"/>
      <c r="E136" s="54"/>
      <c r="F136" s="57"/>
      <c r="G136" s="52"/>
      <c r="H136" s="58"/>
    </row>
    <row r="137" spans="2:8" ht="13.5" customHeight="1">
      <c r="B137" s="56"/>
      <c r="C137" s="57"/>
      <c r="D137" s="52"/>
      <c r="E137" s="54"/>
      <c r="F137" s="57"/>
      <c r="G137" s="52"/>
      <c r="H137" s="58"/>
    </row>
    <row r="138" spans="2:8" ht="13.5" customHeight="1">
      <c r="B138" s="56"/>
      <c r="C138" s="57"/>
      <c r="D138" s="52"/>
      <c r="E138" s="54"/>
      <c r="F138" s="57"/>
      <c r="G138" s="52"/>
      <c r="H138" s="58"/>
    </row>
    <row r="139" spans="2:8" ht="13.5" customHeight="1" thickBot="1">
      <c r="B139" s="59"/>
      <c r="C139" s="60"/>
      <c r="D139" s="61"/>
      <c r="E139" s="50"/>
      <c r="F139" s="60"/>
      <c r="G139" s="61"/>
      <c r="H139" s="62"/>
    </row>
    <row r="142" spans="2:8" ht="13.5" customHeight="1">
      <c r="B142" s="37" t="s">
        <v>100</v>
      </c>
      <c r="C142" s="37" t="s">
        <v>393</v>
      </c>
      <c r="F142" s="38"/>
      <c r="G142" s="38"/>
    </row>
    <row r="143" spans="2:8" ht="13.5" customHeight="1">
      <c r="F143" s="63" t="s">
        <v>340</v>
      </c>
      <c r="G143" s="48"/>
    </row>
    <row r="144" spans="2:8" ht="13.5" customHeight="1" thickBot="1">
      <c r="B144" s="37" t="str">
        <f>点検対象設備一覧表!$G$6</f>
        <v>――棟</v>
      </c>
      <c r="F144" s="63" t="s">
        <v>341</v>
      </c>
      <c r="G144" s="48"/>
    </row>
    <row r="145" spans="2:8" ht="13.5" customHeight="1">
      <c r="B145" s="551" t="s">
        <v>342</v>
      </c>
      <c r="C145" s="552"/>
      <c r="D145" s="552"/>
      <c r="E145" s="552"/>
      <c r="F145" s="565" t="s">
        <v>441</v>
      </c>
      <c r="G145" s="552"/>
      <c r="H145" s="566" t="s">
        <v>399</v>
      </c>
    </row>
    <row r="146" spans="2:8" ht="13.5" customHeight="1" thickBot="1">
      <c r="B146" s="49" t="s">
        <v>362</v>
      </c>
      <c r="C146" s="50" t="s">
        <v>344</v>
      </c>
      <c r="D146" s="50" t="s">
        <v>205</v>
      </c>
      <c r="E146" s="50" t="s">
        <v>398</v>
      </c>
      <c r="F146" s="50" t="s">
        <v>266</v>
      </c>
      <c r="G146" s="50" t="s">
        <v>267</v>
      </c>
      <c r="H146" s="567"/>
    </row>
    <row r="147" spans="2:8" ht="13.5" customHeight="1">
      <c r="B147" s="66" t="s">
        <v>393</v>
      </c>
      <c r="C147" s="67" t="s">
        <v>401</v>
      </c>
      <c r="D147" s="67"/>
      <c r="E147" s="422" t="s">
        <v>251</v>
      </c>
      <c r="F147" s="312"/>
      <c r="G147" s="357"/>
      <c r="H147" s="70"/>
    </row>
    <row r="148" spans="2:8" ht="13.5" customHeight="1">
      <c r="B148" s="65"/>
      <c r="C148" s="52" t="s">
        <v>410</v>
      </c>
      <c r="D148" s="52"/>
      <c r="E148" s="54" t="s">
        <v>252</v>
      </c>
      <c r="F148" s="57"/>
      <c r="G148" s="314"/>
      <c r="H148" s="58"/>
    </row>
    <row r="149" spans="2:8" ht="13.5" customHeight="1">
      <c r="B149" s="65"/>
      <c r="C149" s="52" t="s">
        <v>440</v>
      </c>
      <c r="D149" s="52"/>
      <c r="E149" s="54" t="s">
        <v>251</v>
      </c>
      <c r="F149" s="57"/>
      <c r="G149" s="314"/>
      <c r="H149" s="58"/>
    </row>
    <row r="150" spans="2:8" ht="13.5" customHeight="1">
      <c r="B150" s="65"/>
      <c r="C150" s="52" t="s">
        <v>268</v>
      </c>
      <c r="D150" s="52"/>
      <c r="E150" s="54" t="s">
        <v>253</v>
      </c>
      <c r="F150" s="57"/>
      <c r="G150" s="314"/>
      <c r="H150" s="58"/>
    </row>
    <row r="151" spans="2:8" ht="13.5" customHeight="1">
      <c r="B151" s="65"/>
      <c r="C151" s="52" t="s">
        <v>227</v>
      </c>
      <c r="D151" s="52"/>
      <c r="E151" s="54" t="s">
        <v>253</v>
      </c>
      <c r="F151" s="57"/>
      <c r="G151" s="314"/>
      <c r="H151" s="58"/>
    </row>
    <row r="152" spans="2:8" ht="13.5" customHeight="1">
      <c r="B152" s="65"/>
      <c r="C152" s="52" t="s">
        <v>209</v>
      </c>
      <c r="D152" s="52"/>
      <c r="E152" s="54" t="s">
        <v>252</v>
      </c>
      <c r="F152" s="57"/>
      <c r="G152" s="314"/>
      <c r="H152" s="58"/>
    </row>
    <row r="153" spans="2:8" ht="13.5" customHeight="1">
      <c r="B153" s="65"/>
      <c r="C153" s="52" t="s">
        <v>412</v>
      </c>
      <c r="D153" s="52"/>
      <c r="E153" s="54" t="s">
        <v>252</v>
      </c>
      <c r="F153" s="57"/>
      <c r="G153" s="314"/>
      <c r="H153" s="58"/>
    </row>
    <row r="154" spans="2:8" ht="13.5" customHeight="1">
      <c r="B154" s="65"/>
      <c r="C154" s="52" t="s">
        <v>275</v>
      </c>
      <c r="D154" s="52"/>
      <c r="E154" s="54" t="s">
        <v>251</v>
      </c>
      <c r="F154" s="57"/>
      <c r="G154" s="314"/>
      <c r="H154" s="58"/>
    </row>
    <row r="155" spans="2:8" ht="13.5" customHeight="1">
      <c r="B155" s="65"/>
      <c r="C155" s="52"/>
      <c r="D155" s="52"/>
      <c r="E155" s="54"/>
      <c r="F155" s="57"/>
      <c r="G155" s="52"/>
      <c r="H155" s="58"/>
    </row>
    <row r="156" spans="2:8" ht="13.5" customHeight="1">
      <c r="B156" s="65"/>
      <c r="C156" s="52"/>
      <c r="D156" s="52"/>
      <c r="E156" s="54"/>
      <c r="F156" s="57"/>
      <c r="G156" s="52"/>
      <c r="H156" s="58"/>
    </row>
    <row r="157" spans="2:8" ht="13.5" customHeight="1">
      <c r="B157" s="56"/>
      <c r="C157" s="52"/>
      <c r="D157" s="52"/>
      <c r="E157" s="54"/>
      <c r="F157" s="57"/>
      <c r="G157" s="52"/>
      <c r="H157" s="58"/>
    </row>
    <row r="158" spans="2:8" ht="13.5" customHeight="1">
      <c r="B158" s="56"/>
      <c r="C158" s="52"/>
      <c r="D158" s="52"/>
      <c r="E158" s="54"/>
      <c r="F158" s="57"/>
      <c r="G158" s="52"/>
      <c r="H158" s="58"/>
    </row>
    <row r="159" spans="2:8" ht="13.5" customHeight="1">
      <c r="B159" s="56"/>
      <c r="C159" s="52"/>
      <c r="D159" s="52"/>
      <c r="E159" s="54"/>
      <c r="F159" s="57"/>
      <c r="G159" s="52"/>
      <c r="H159" s="58"/>
    </row>
    <row r="160" spans="2:8" ht="13.5" customHeight="1">
      <c r="B160" s="56"/>
      <c r="C160" s="52"/>
      <c r="D160" s="52"/>
      <c r="E160" s="54"/>
      <c r="F160" s="57"/>
      <c r="G160" s="52"/>
      <c r="H160" s="58"/>
    </row>
    <row r="161" spans="2:8" ht="13.5" customHeight="1">
      <c r="B161" s="56"/>
      <c r="C161" s="52"/>
      <c r="D161" s="52"/>
      <c r="E161" s="54"/>
      <c r="F161" s="57"/>
      <c r="G161" s="52"/>
      <c r="H161" s="58"/>
    </row>
    <row r="162" spans="2:8" ht="13.5" customHeight="1">
      <c r="B162" s="56"/>
      <c r="C162" s="52"/>
      <c r="D162" s="52"/>
      <c r="E162" s="54"/>
      <c r="F162" s="57"/>
      <c r="G162" s="52"/>
      <c r="H162" s="58"/>
    </row>
    <row r="163" spans="2:8" ht="13.5" customHeight="1">
      <c r="B163" s="56"/>
      <c r="C163" s="52"/>
      <c r="D163" s="52"/>
      <c r="E163" s="54"/>
      <c r="F163" s="57"/>
      <c r="G163" s="52"/>
      <c r="H163" s="58"/>
    </row>
    <row r="164" spans="2:8" ht="13.5" customHeight="1">
      <c r="B164" s="56"/>
      <c r="C164" s="52"/>
      <c r="D164" s="52"/>
      <c r="E164" s="54"/>
      <c r="F164" s="57"/>
      <c r="G164" s="52"/>
      <c r="H164" s="58"/>
    </row>
    <row r="165" spans="2:8" ht="13.5" customHeight="1">
      <c r="B165" s="56"/>
      <c r="C165" s="52"/>
      <c r="D165" s="52"/>
      <c r="E165" s="54"/>
      <c r="F165" s="57"/>
      <c r="G165" s="52"/>
      <c r="H165" s="58"/>
    </row>
    <row r="166" spans="2:8" ht="13.5" customHeight="1">
      <c r="B166" s="56"/>
      <c r="C166" s="52"/>
      <c r="D166" s="52"/>
      <c r="E166" s="54"/>
      <c r="F166" s="57"/>
      <c r="G166" s="52"/>
      <c r="H166" s="58"/>
    </row>
    <row r="167" spans="2:8" ht="13.5" customHeight="1">
      <c r="B167" s="56"/>
      <c r="C167" s="52"/>
      <c r="D167" s="52"/>
      <c r="E167" s="54"/>
      <c r="F167" s="57"/>
      <c r="G167" s="52"/>
      <c r="H167" s="58"/>
    </row>
    <row r="168" spans="2:8" ht="13.5" customHeight="1">
      <c r="B168" s="56"/>
      <c r="C168" s="52"/>
      <c r="D168" s="52"/>
      <c r="E168" s="54"/>
      <c r="F168" s="57"/>
      <c r="G168" s="52"/>
      <c r="H168" s="58"/>
    </row>
    <row r="169" spans="2:8" ht="13.5" customHeight="1">
      <c r="B169" s="56"/>
      <c r="C169" s="52"/>
      <c r="D169" s="52"/>
      <c r="E169" s="54"/>
      <c r="F169" s="57"/>
      <c r="G169" s="52"/>
      <c r="H169" s="58"/>
    </row>
    <row r="170" spans="2:8" ht="13.5" customHeight="1">
      <c r="B170" s="56"/>
      <c r="C170" s="52"/>
      <c r="D170" s="52"/>
      <c r="E170" s="54"/>
      <c r="F170" s="57"/>
      <c r="G170" s="52"/>
      <c r="H170" s="58"/>
    </row>
    <row r="171" spans="2:8" ht="13.5" customHeight="1">
      <c r="B171" s="56"/>
      <c r="C171" s="57"/>
      <c r="D171" s="52"/>
      <c r="E171" s="54"/>
      <c r="F171" s="57"/>
      <c r="G171" s="52"/>
      <c r="H171" s="58"/>
    </row>
    <row r="172" spans="2:8" ht="13.5" customHeight="1">
      <c r="B172" s="56"/>
      <c r="C172" s="57"/>
      <c r="D172" s="52"/>
      <c r="E172" s="54"/>
      <c r="F172" s="57"/>
      <c r="G172" s="52"/>
      <c r="H172" s="58"/>
    </row>
    <row r="173" spans="2:8" ht="13.5" customHeight="1">
      <c r="B173" s="56"/>
      <c r="C173" s="57"/>
      <c r="D173" s="52"/>
      <c r="E173" s="54"/>
      <c r="F173" s="57"/>
      <c r="G173" s="52"/>
      <c r="H173" s="58"/>
    </row>
    <row r="174" spans="2:8" ht="13.5" customHeight="1" thickBot="1">
      <c r="B174" s="59"/>
      <c r="C174" s="60"/>
      <c r="D174" s="61"/>
      <c r="E174" s="50"/>
      <c r="F174" s="60"/>
      <c r="G174" s="61"/>
      <c r="H174" s="62"/>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H174"/>
  <sheetViews>
    <sheetView view="pageBreakPreview" zoomScaleNormal="70" zoomScaleSheetLayoutView="100" workbookViewId="0"/>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16384" width="9" style="37"/>
  </cols>
  <sheetData>
    <row r="2" spans="2:8" ht="13.5" customHeight="1">
      <c r="B2" s="37" t="s">
        <v>100</v>
      </c>
      <c r="C2" s="37" t="s">
        <v>394</v>
      </c>
      <c r="F2" s="38"/>
      <c r="G2" s="38"/>
    </row>
    <row r="3" spans="2:8" ht="13.5" customHeight="1">
      <c r="F3" s="63" t="s">
        <v>340</v>
      </c>
      <c r="G3" s="48"/>
    </row>
    <row r="4" spans="2:8" ht="13.5" customHeight="1" thickBot="1">
      <c r="B4" s="37" t="str">
        <f>点検対象設備一覧表!$C$6</f>
        <v>○○棟</v>
      </c>
      <c r="F4" s="63" t="s">
        <v>341</v>
      </c>
      <c r="G4" s="48"/>
    </row>
    <row r="5" spans="2:8" ht="13.5" customHeight="1">
      <c r="B5" s="551" t="s">
        <v>342</v>
      </c>
      <c r="C5" s="552"/>
      <c r="D5" s="552"/>
      <c r="E5" s="552"/>
      <c r="F5" s="565" t="s">
        <v>441</v>
      </c>
      <c r="G5" s="552"/>
      <c r="H5" s="566" t="s">
        <v>399</v>
      </c>
    </row>
    <row r="6" spans="2:8" ht="13.5" customHeight="1" thickBot="1">
      <c r="B6" s="49" t="s">
        <v>362</v>
      </c>
      <c r="C6" s="50" t="s">
        <v>344</v>
      </c>
      <c r="D6" s="50" t="s">
        <v>205</v>
      </c>
      <c r="E6" s="50" t="s">
        <v>398</v>
      </c>
      <c r="F6" s="50" t="s">
        <v>266</v>
      </c>
      <c r="G6" s="50" t="s">
        <v>267</v>
      </c>
      <c r="H6" s="567"/>
    </row>
    <row r="7" spans="2:8" ht="13.5" customHeight="1">
      <c r="B7" s="66" t="s">
        <v>394</v>
      </c>
      <c r="C7" s="67" t="s">
        <v>278</v>
      </c>
      <c r="D7" s="67"/>
      <c r="E7" s="69" t="s">
        <v>253</v>
      </c>
      <c r="F7" s="312"/>
      <c r="G7" s="357"/>
      <c r="H7" s="70"/>
    </row>
    <row r="8" spans="2:8" ht="13.5" customHeight="1">
      <c r="B8" s="65"/>
      <c r="C8" s="52" t="s">
        <v>279</v>
      </c>
      <c r="D8" s="67"/>
      <c r="E8" s="54" t="s">
        <v>253</v>
      </c>
      <c r="F8" s="303"/>
      <c r="G8" s="314"/>
      <c r="H8" s="58"/>
    </row>
    <row r="9" spans="2:8" ht="13.5" customHeight="1">
      <c r="B9" s="65"/>
      <c r="C9" s="52"/>
      <c r="D9" s="52"/>
      <c r="E9" s="54"/>
      <c r="F9" s="303"/>
      <c r="G9" s="52"/>
      <c r="H9" s="58"/>
    </row>
    <row r="10" spans="2:8" ht="13.5" customHeight="1">
      <c r="B10" s="65"/>
      <c r="C10" s="52"/>
      <c r="D10" s="52"/>
      <c r="E10" s="54"/>
      <c r="F10" s="303"/>
      <c r="G10" s="52"/>
      <c r="H10" s="58"/>
    </row>
    <row r="11" spans="2:8" ht="13.5" customHeight="1">
      <c r="B11" s="65"/>
      <c r="C11" s="52"/>
      <c r="D11" s="52"/>
      <c r="E11" s="54"/>
      <c r="F11" s="303"/>
      <c r="G11" s="52"/>
      <c r="H11" s="58"/>
    </row>
    <row r="12" spans="2:8" ht="13.5" customHeight="1">
      <c r="B12" s="65"/>
      <c r="C12" s="52"/>
      <c r="D12" s="52"/>
      <c r="E12" s="54"/>
      <c r="F12" s="303"/>
      <c r="G12" s="52"/>
      <c r="H12" s="58"/>
    </row>
    <row r="13" spans="2:8" ht="13.5" customHeight="1">
      <c r="B13" s="65"/>
      <c r="C13" s="52"/>
      <c r="D13" s="52"/>
      <c r="E13" s="54"/>
      <c r="F13" s="303"/>
      <c r="G13" s="52"/>
      <c r="H13" s="58"/>
    </row>
    <row r="14" spans="2:8" ht="13.5" customHeight="1">
      <c r="B14" s="65"/>
      <c r="C14" s="52"/>
      <c r="D14" s="52"/>
      <c r="E14" s="54"/>
      <c r="F14" s="303"/>
      <c r="G14" s="52"/>
      <c r="H14" s="58"/>
    </row>
    <row r="15" spans="2:8" ht="13.5" customHeight="1">
      <c r="B15" s="65"/>
      <c r="C15" s="52"/>
      <c r="D15" s="52"/>
      <c r="E15" s="54"/>
      <c r="F15" s="303"/>
      <c r="G15" s="52"/>
      <c r="H15" s="58"/>
    </row>
    <row r="16" spans="2:8" ht="13.5" customHeight="1">
      <c r="B16" s="65"/>
      <c r="C16" s="52"/>
      <c r="D16" s="52"/>
      <c r="E16" s="54"/>
      <c r="F16" s="303"/>
      <c r="G16" s="52"/>
      <c r="H16" s="58"/>
    </row>
    <row r="17" spans="2:8" ht="13.5" customHeight="1">
      <c r="B17" s="56"/>
      <c r="C17" s="52"/>
      <c r="D17" s="52"/>
      <c r="E17" s="54"/>
      <c r="F17" s="303"/>
      <c r="G17" s="52"/>
      <c r="H17" s="58"/>
    </row>
    <row r="18" spans="2:8" ht="13.5" customHeight="1">
      <c r="B18" s="56"/>
      <c r="C18" s="52"/>
      <c r="D18" s="52"/>
      <c r="E18" s="54"/>
      <c r="F18" s="303"/>
      <c r="G18" s="52"/>
      <c r="H18" s="58"/>
    </row>
    <row r="19" spans="2:8" ht="13.5" customHeight="1">
      <c r="B19" s="56"/>
      <c r="C19" s="52"/>
      <c r="D19" s="52"/>
      <c r="E19" s="54"/>
      <c r="F19" s="303"/>
      <c r="G19" s="52"/>
      <c r="H19" s="58"/>
    </row>
    <row r="20" spans="2:8" ht="13.5" customHeight="1">
      <c r="B20" s="56"/>
      <c r="C20" s="52"/>
      <c r="D20" s="52"/>
      <c r="E20" s="54"/>
      <c r="F20" s="303"/>
      <c r="G20" s="52"/>
      <c r="H20" s="58"/>
    </row>
    <row r="21" spans="2:8" ht="13.5" customHeight="1">
      <c r="B21" s="56"/>
      <c r="C21" s="52"/>
      <c r="D21" s="52"/>
      <c r="E21" s="54"/>
      <c r="F21" s="303"/>
      <c r="G21" s="52"/>
      <c r="H21" s="58"/>
    </row>
    <row r="22" spans="2:8" ht="13.5" customHeight="1">
      <c r="B22" s="56"/>
      <c r="C22" s="52"/>
      <c r="D22" s="52"/>
      <c r="E22" s="54"/>
      <c r="F22" s="303"/>
      <c r="G22" s="52"/>
      <c r="H22" s="58"/>
    </row>
    <row r="23" spans="2:8" ht="13.5" customHeight="1">
      <c r="B23" s="56"/>
      <c r="C23" s="52"/>
      <c r="D23" s="52"/>
      <c r="E23" s="54"/>
      <c r="F23" s="303"/>
      <c r="G23" s="52"/>
      <c r="H23" s="58"/>
    </row>
    <row r="24" spans="2:8" ht="13.5" customHeight="1">
      <c r="B24" s="56"/>
      <c r="C24" s="52"/>
      <c r="D24" s="52"/>
      <c r="E24" s="54"/>
      <c r="F24" s="303"/>
      <c r="G24" s="52"/>
      <c r="H24" s="58"/>
    </row>
    <row r="25" spans="2:8" ht="13.5" customHeight="1">
      <c r="B25" s="56"/>
      <c r="C25" s="52"/>
      <c r="D25" s="52"/>
      <c r="E25" s="54"/>
      <c r="F25" s="303"/>
      <c r="G25" s="52"/>
      <c r="H25" s="58"/>
    </row>
    <row r="26" spans="2:8" ht="13.5" customHeight="1">
      <c r="B26" s="56"/>
      <c r="C26" s="52"/>
      <c r="D26" s="52"/>
      <c r="E26" s="54"/>
      <c r="F26" s="303"/>
      <c r="G26" s="52"/>
      <c r="H26" s="58"/>
    </row>
    <row r="27" spans="2:8" ht="13.5" customHeight="1">
      <c r="B27" s="56"/>
      <c r="C27" s="52"/>
      <c r="D27" s="52"/>
      <c r="E27" s="54"/>
      <c r="F27" s="303"/>
      <c r="G27" s="52"/>
      <c r="H27" s="58"/>
    </row>
    <row r="28" spans="2:8" ht="13.5" customHeight="1">
      <c r="B28" s="56"/>
      <c r="C28" s="52"/>
      <c r="D28" s="52"/>
      <c r="E28" s="54"/>
      <c r="F28" s="303"/>
      <c r="G28" s="52"/>
      <c r="H28" s="58"/>
    </row>
    <row r="29" spans="2:8" ht="13.5" customHeight="1">
      <c r="B29" s="56"/>
      <c r="C29" s="52"/>
      <c r="D29" s="52"/>
      <c r="E29" s="54"/>
      <c r="F29" s="303"/>
      <c r="G29" s="52"/>
      <c r="H29" s="58"/>
    </row>
    <row r="30" spans="2:8" ht="13.5" customHeight="1">
      <c r="B30" s="56"/>
      <c r="C30" s="52"/>
      <c r="D30" s="52"/>
      <c r="E30" s="54"/>
      <c r="F30" s="303"/>
      <c r="G30" s="52"/>
      <c r="H30" s="58"/>
    </row>
    <row r="31" spans="2:8" ht="13.5" customHeight="1">
      <c r="B31" s="56"/>
      <c r="C31" s="57"/>
      <c r="D31" s="52"/>
      <c r="E31" s="54"/>
      <c r="F31" s="303"/>
      <c r="G31" s="52"/>
      <c r="H31" s="58"/>
    </row>
    <row r="32" spans="2:8" ht="13.5" customHeight="1">
      <c r="B32" s="56"/>
      <c r="C32" s="57"/>
      <c r="D32" s="52"/>
      <c r="E32" s="54"/>
      <c r="F32" s="303"/>
      <c r="G32" s="52"/>
      <c r="H32" s="58"/>
    </row>
    <row r="33" spans="2:8" ht="13.5" customHeight="1">
      <c r="B33" s="56"/>
      <c r="C33" s="57"/>
      <c r="D33" s="52"/>
      <c r="E33" s="54"/>
      <c r="F33" s="303"/>
      <c r="G33" s="52"/>
      <c r="H33" s="58"/>
    </row>
    <row r="34" spans="2:8" ht="13.5" customHeight="1" thickBot="1">
      <c r="B34" s="59"/>
      <c r="C34" s="60"/>
      <c r="D34" s="61"/>
      <c r="E34" s="50"/>
      <c r="F34" s="311"/>
      <c r="G34" s="61"/>
      <c r="H34" s="62"/>
    </row>
    <row r="37" spans="2:8" ht="13.5" customHeight="1">
      <c r="B37" s="37" t="s">
        <v>100</v>
      </c>
      <c r="C37" s="37" t="s">
        <v>394</v>
      </c>
      <c r="F37" s="38"/>
      <c r="G37" s="38"/>
    </row>
    <row r="38" spans="2:8" ht="13.5" customHeight="1">
      <c r="F38" s="63" t="s">
        <v>340</v>
      </c>
      <c r="G38" s="48"/>
    </row>
    <row r="39" spans="2:8" ht="13.5" customHeight="1" thickBot="1">
      <c r="B39" s="41" t="str">
        <f>点検対象設備一覧表!$D$6</f>
        <v>△△棟</v>
      </c>
      <c r="F39" s="63" t="s">
        <v>341</v>
      </c>
      <c r="G39" s="48"/>
    </row>
    <row r="40" spans="2:8" ht="13.5" customHeight="1">
      <c r="B40" s="551" t="s">
        <v>342</v>
      </c>
      <c r="C40" s="552"/>
      <c r="D40" s="552"/>
      <c r="E40" s="552"/>
      <c r="F40" s="565" t="s">
        <v>441</v>
      </c>
      <c r="G40" s="552"/>
      <c r="H40" s="566" t="s">
        <v>399</v>
      </c>
    </row>
    <row r="41" spans="2:8" ht="13.5" customHeight="1" thickBot="1">
      <c r="B41" s="49" t="s">
        <v>362</v>
      </c>
      <c r="C41" s="50" t="s">
        <v>344</v>
      </c>
      <c r="D41" s="50" t="s">
        <v>205</v>
      </c>
      <c r="E41" s="50" t="s">
        <v>398</v>
      </c>
      <c r="F41" s="50" t="s">
        <v>266</v>
      </c>
      <c r="G41" s="50" t="s">
        <v>267</v>
      </c>
      <c r="H41" s="567"/>
    </row>
    <row r="42" spans="2:8" ht="13.5" customHeight="1">
      <c r="B42" s="66" t="s">
        <v>394</v>
      </c>
      <c r="C42" s="67" t="s">
        <v>278</v>
      </c>
      <c r="D42" s="67"/>
      <c r="E42" s="422" t="s">
        <v>253</v>
      </c>
      <c r="F42" s="312"/>
      <c r="G42" s="357"/>
      <c r="H42" s="70"/>
    </row>
    <row r="43" spans="2:8" ht="13.5" customHeight="1">
      <c r="B43" s="65"/>
      <c r="C43" s="52" t="s">
        <v>279</v>
      </c>
      <c r="D43" s="67"/>
      <c r="E43" s="54" t="s">
        <v>253</v>
      </c>
      <c r="F43" s="303"/>
      <c r="G43" s="314"/>
      <c r="H43" s="58"/>
    </row>
    <row r="44" spans="2:8" ht="13.5" customHeight="1">
      <c r="B44" s="65"/>
      <c r="C44" s="52"/>
      <c r="D44" s="52"/>
      <c r="E44" s="54"/>
      <c r="F44" s="303"/>
      <c r="G44" s="52"/>
      <c r="H44" s="58"/>
    </row>
    <row r="45" spans="2:8" ht="13.5" customHeight="1">
      <c r="B45" s="65"/>
      <c r="C45" s="52"/>
      <c r="D45" s="52"/>
      <c r="E45" s="54"/>
      <c r="F45" s="303"/>
      <c r="G45" s="52"/>
      <c r="H45" s="58"/>
    </row>
    <row r="46" spans="2:8" ht="13.5" customHeight="1">
      <c r="B46" s="65"/>
      <c r="C46" s="52"/>
      <c r="D46" s="52"/>
      <c r="E46" s="54"/>
      <c r="F46" s="303"/>
      <c r="G46" s="52"/>
      <c r="H46" s="58"/>
    </row>
    <row r="47" spans="2:8" ht="13.5" customHeight="1">
      <c r="B47" s="65"/>
      <c r="C47" s="52"/>
      <c r="D47" s="52"/>
      <c r="E47" s="54"/>
      <c r="F47" s="303"/>
      <c r="G47" s="52"/>
      <c r="H47" s="58"/>
    </row>
    <row r="48" spans="2:8" ht="13.5" customHeight="1">
      <c r="B48" s="65"/>
      <c r="C48" s="52"/>
      <c r="D48" s="52"/>
      <c r="E48" s="54"/>
      <c r="F48" s="303"/>
      <c r="G48" s="52"/>
      <c r="H48" s="58"/>
    </row>
    <row r="49" spans="2:8" ht="13.5" customHeight="1">
      <c r="B49" s="65"/>
      <c r="C49" s="52"/>
      <c r="D49" s="52"/>
      <c r="E49" s="54"/>
      <c r="F49" s="303"/>
      <c r="G49" s="52"/>
      <c r="H49" s="58"/>
    </row>
    <row r="50" spans="2:8" ht="13.5" customHeight="1">
      <c r="B50" s="65"/>
      <c r="C50" s="52"/>
      <c r="D50" s="52"/>
      <c r="E50" s="54"/>
      <c r="F50" s="303"/>
      <c r="G50" s="52"/>
      <c r="H50" s="58"/>
    </row>
    <row r="51" spans="2:8" ht="13.5" customHeight="1">
      <c r="B51" s="65"/>
      <c r="C51" s="52"/>
      <c r="D51" s="52"/>
      <c r="E51" s="54"/>
      <c r="F51" s="303"/>
      <c r="G51" s="52"/>
      <c r="H51" s="58"/>
    </row>
    <row r="52" spans="2:8" ht="13.5" customHeight="1">
      <c r="B52" s="56"/>
      <c r="C52" s="52"/>
      <c r="D52" s="52"/>
      <c r="E52" s="54"/>
      <c r="F52" s="303"/>
      <c r="G52" s="52"/>
      <c r="H52" s="58"/>
    </row>
    <row r="53" spans="2:8" ht="13.5" customHeight="1">
      <c r="B53" s="56"/>
      <c r="C53" s="52"/>
      <c r="D53" s="52"/>
      <c r="E53" s="54"/>
      <c r="F53" s="303"/>
      <c r="G53" s="52"/>
      <c r="H53" s="58"/>
    </row>
    <row r="54" spans="2:8" ht="13.5" customHeight="1">
      <c r="B54" s="56"/>
      <c r="C54" s="52"/>
      <c r="D54" s="52"/>
      <c r="E54" s="54"/>
      <c r="F54" s="303"/>
      <c r="G54" s="52"/>
      <c r="H54" s="58"/>
    </row>
    <row r="55" spans="2:8" ht="13.5" customHeight="1">
      <c r="B55" s="56"/>
      <c r="C55" s="52"/>
      <c r="D55" s="52"/>
      <c r="E55" s="54"/>
      <c r="F55" s="303"/>
      <c r="G55" s="52"/>
      <c r="H55" s="58"/>
    </row>
    <row r="56" spans="2:8" ht="13.5" customHeight="1">
      <c r="B56" s="56"/>
      <c r="C56" s="52"/>
      <c r="D56" s="52"/>
      <c r="E56" s="54"/>
      <c r="F56" s="303"/>
      <c r="G56" s="52"/>
      <c r="H56" s="58"/>
    </row>
    <row r="57" spans="2:8" ht="13.5" customHeight="1">
      <c r="B57" s="56"/>
      <c r="C57" s="52"/>
      <c r="D57" s="52"/>
      <c r="E57" s="54"/>
      <c r="F57" s="303"/>
      <c r="G57" s="52"/>
      <c r="H57" s="58"/>
    </row>
    <row r="58" spans="2:8" ht="13.5" customHeight="1">
      <c r="B58" s="56"/>
      <c r="C58" s="52"/>
      <c r="D58" s="52"/>
      <c r="E58" s="54"/>
      <c r="F58" s="303"/>
      <c r="G58" s="52"/>
      <c r="H58" s="58"/>
    </row>
    <row r="59" spans="2:8" ht="13.5" customHeight="1">
      <c r="B59" s="56"/>
      <c r="C59" s="52"/>
      <c r="D59" s="52"/>
      <c r="E59" s="54"/>
      <c r="F59" s="303"/>
      <c r="G59" s="52"/>
      <c r="H59" s="58"/>
    </row>
    <row r="60" spans="2:8" ht="13.5" customHeight="1">
      <c r="B60" s="56"/>
      <c r="C60" s="52"/>
      <c r="D60" s="52"/>
      <c r="E60" s="54"/>
      <c r="F60" s="303"/>
      <c r="G60" s="52"/>
      <c r="H60" s="58"/>
    </row>
    <row r="61" spans="2:8" ht="13.5" customHeight="1">
      <c r="B61" s="56"/>
      <c r="C61" s="52"/>
      <c r="D61" s="52"/>
      <c r="E61" s="54"/>
      <c r="F61" s="303"/>
      <c r="G61" s="52"/>
      <c r="H61" s="58"/>
    </row>
    <row r="62" spans="2:8" ht="13.5" customHeight="1">
      <c r="B62" s="56"/>
      <c r="C62" s="52"/>
      <c r="D62" s="52"/>
      <c r="E62" s="54"/>
      <c r="F62" s="303"/>
      <c r="G62" s="52"/>
      <c r="H62" s="58"/>
    </row>
    <row r="63" spans="2:8" ht="13.5" customHeight="1">
      <c r="B63" s="56"/>
      <c r="C63" s="52"/>
      <c r="D63" s="52"/>
      <c r="E63" s="54"/>
      <c r="F63" s="303"/>
      <c r="G63" s="52"/>
      <c r="H63" s="58"/>
    </row>
    <row r="64" spans="2:8" ht="13.5" customHeight="1">
      <c r="B64" s="56"/>
      <c r="C64" s="52"/>
      <c r="D64" s="52"/>
      <c r="E64" s="54"/>
      <c r="F64" s="303"/>
      <c r="G64" s="52"/>
      <c r="H64" s="58"/>
    </row>
    <row r="65" spans="2:8" ht="13.5" customHeight="1">
      <c r="B65" s="56"/>
      <c r="C65" s="52"/>
      <c r="D65" s="52"/>
      <c r="E65" s="54"/>
      <c r="F65" s="303"/>
      <c r="G65" s="52"/>
      <c r="H65" s="58"/>
    </row>
    <row r="66" spans="2:8" ht="13.5" customHeight="1">
      <c r="B66" s="56"/>
      <c r="C66" s="57"/>
      <c r="D66" s="52"/>
      <c r="E66" s="54"/>
      <c r="F66" s="303"/>
      <c r="G66" s="52"/>
      <c r="H66" s="58"/>
    </row>
    <row r="67" spans="2:8" ht="13.5" customHeight="1">
      <c r="B67" s="56"/>
      <c r="C67" s="57"/>
      <c r="D67" s="52"/>
      <c r="E67" s="54"/>
      <c r="F67" s="303"/>
      <c r="G67" s="52"/>
      <c r="H67" s="58"/>
    </row>
    <row r="68" spans="2:8" ht="13.5" customHeight="1">
      <c r="B68" s="56"/>
      <c r="C68" s="57"/>
      <c r="D68" s="52"/>
      <c r="E68" s="54"/>
      <c r="F68" s="303"/>
      <c r="G68" s="52"/>
      <c r="H68" s="58"/>
    </row>
    <row r="69" spans="2:8" ht="13.5" customHeight="1" thickBot="1">
      <c r="B69" s="59"/>
      <c r="C69" s="60"/>
      <c r="D69" s="61"/>
      <c r="E69" s="50"/>
      <c r="F69" s="311"/>
      <c r="G69" s="61"/>
      <c r="H69" s="62"/>
    </row>
    <row r="72" spans="2:8" ht="13.5" customHeight="1">
      <c r="B72" s="37" t="s">
        <v>100</v>
      </c>
      <c r="C72" s="37" t="s">
        <v>394</v>
      </c>
      <c r="F72" s="38"/>
      <c r="G72" s="38"/>
    </row>
    <row r="73" spans="2:8" ht="13.5" customHeight="1">
      <c r="F73" s="63" t="s">
        <v>340</v>
      </c>
      <c r="G73" s="48"/>
    </row>
    <row r="74" spans="2:8" ht="13.5" customHeight="1" thickBot="1">
      <c r="B74" s="37" t="str">
        <f>点検対象設備一覧表!$E$6</f>
        <v>□□棟</v>
      </c>
      <c r="F74" s="63" t="s">
        <v>341</v>
      </c>
      <c r="G74" s="48"/>
    </row>
    <row r="75" spans="2:8" ht="13.5" customHeight="1">
      <c r="B75" s="551" t="s">
        <v>342</v>
      </c>
      <c r="C75" s="552"/>
      <c r="D75" s="552"/>
      <c r="E75" s="552"/>
      <c r="F75" s="565" t="s">
        <v>441</v>
      </c>
      <c r="G75" s="552"/>
      <c r="H75" s="566" t="s">
        <v>399</v>
      </c>
    </row>
    <row r="76" spans="2:8" ht="13.5" customHeight="1" thickBot="1">
      <c r="B76" s="49" t="s">
        <v>362</v>
      </c>
      <c r="C76" s="50" t="s">
        <v>344</v>
      </c>
      <c r="D76" s="50" t="s">
        <v>205</v>
      </c>
      <c r="E76" s="50" t="s">
        <v>398</v>
      </c>
      <c r="F76" s="50" t="s">
        <v>266</v>
      </c>
      <c r="G76" s="50" t="s">
        <v>267</v>
      </c>
      <c r="H76" s="567"/>
    </row>
    <row r="77" spans="2:8" ht="13.5" customHeight="1">
      <c r="B77" s="66" t="s">
        <v>394</v>
      </c>
      <c r="C77" s="67" t="s">
        <v>278</v>
      </c>
      <c r="D77" s="67"/>
      <c r="E77" s="422" t="s">
        <v>253</v>
      </c>
      <c r="F77" s="312"/>
      <c r="G77" s="357"/>
      <c r="H77" s="70"/>
    </row>
    <row r="78" spans="2:8" ht="13.5" customHeight="1">
      <c r="B78" s="65"/>
      <c r="C78" s="52" t="s">
        <v>279</v>
      </c>
      <c r="D78" s="67"/>
      <c r="E78" s="54" t="s">
        <v>253</v>
      </c>
      <c r="F78" s="303"/>
      <c r="G78" s="314"/>
      <c r="H78" s="58"/>
    </row>
    <row r="79" spans="2:8" ht="13.5" customHeight="1">
      <c r="B79" s="65"/>
      <c r="C79" s="52"/>
      <c r="D79" s="52"/>
      <c r="E79" s="54"/>
      <c r="F79" s="303"/>
      <c r="G79" s="52"/>
      <c r="H79" s="58"/>
    </row>
    <row r="80" spans="2:8" ht="13.5" customHeight="1">
      <c r="B80" s="65"/>
      <c r="C80" s="52"/>
      <c r="D80" s="52"/>
      <c r="E80" s="54"/>
      <c r="F80" s="303"/>
      <c r="G80" s="52"/>
      <c r="H80" s="58"/>
    </row>
    <row r="81" spans="2:8" ht="13.5" customHeight="1">
      <c r="B81" s="65"/>
      <c r="C81" s="52"/>
      <c r="D81" s="52"/>
      <c r="E81" s="54"/>
      <c r="F81" s="303"/>
      <c r="G81" s="52"/>
      <c r="H81" s="58"/>
    </row>
    <row r="82" spans="2:8" ht="13.5" customHeight="1">
      <c r="B82" s="65"/>
      <c r="C82" s="52"/>
      <c r="D82" s="52"/>
      <c r="E82" s="54"/>
      <c r="F82" s="303"/>
      <c r="G82" s="52"/>
      <c r="H82" s="58"/>
    </row>
    <row r="83" spans="2:8" ht="13.5" customHeight="1">
      <c r="B83" s="65"/>
      <c r="C83" s="52"/>
      <c r="D83" s="52"/>
      <c r="E83" s="54"/>
      <c r="F83" s="303"/>
      <c r="G83" s="52"/>
      <c r="H83" s="58"/>
    </row>
    <row r="84" spans="2:8" ht="13.5" customHeight="1">
      <c r="B84" s="65"/>
      <c r="C84" s="52"/>
      <c r="D84" s="52"/>
      <c r="E84" s="54"/>
      <c r="F84" s="303"/>
      <c r="G84" s="52"/>
      <c r="H84" s="58"/>
    </row>
    <row r="85" spans="2:8" ht="13.5" customHeight="1">
      <c r="B85" s="65"/>
      <c r="C85" s="52"/>
      <c r="D85" s="52"/>
      <c r="E85" s="54"/>
      <c r="F85" s="303"/>
      <c r="G85" s="52"/>
      <c r="H85" s="58"/>
    </row>
    <row r="86" spans="2:8" ht="13.5" customHeight="1">
      <c r="B86" s="65"/>
      <c r="C86" s="52"/>
      <c r="D86" s="52"/>
      <c r="E86" s="54"/>
      <c r="F86" s="303"/>
      <c r="G86" s="52"/>
      <c r="H86" s="58"/>
    </row>
    <row r="87" spans="2:8" ht="13.5" customHeight="1">
      <c r="B87" s="56"/>
      <c r="C87" s="52"/>
      <c r="D87" s="52"/>
      <c r="E87" s="54"/>
      <c r="F87" s="303"/>
      <c r="G87" s="52"/>
      <c r="H87" s="58"/>
    </row>
    <row r="88" spans="2:8" ht="13.5" customHeight="1">
      <c r="B88" s="56"/>
      <c r="C88" s="52"/>
      <c r="D88" s="52"/>
      <c r="E88" s="54"/>
      <c r="F88" s="303"/>
      <c r="G88" s="52"/>
      <c r="H88" s="58"/>
    </row>
    <row r="89" spans="2:8" ht="13.5" customHeight="1">
      <c r="B89" s="56"/>
      <c r="C89" s="52"/>
      <c r="D89" s="52"/>
      <c r="E89" s="54"/>
      <c r="F89" s="303"/>
      <c r="G89" s="52"/>
      <c r="H89" s="58"/>
    </row>
    <row r="90" spans="2:8" ht="13.5" customHeight="1">
      <c r="B90" s="56"/>
      <c r="C90" s="52"/>
      <c r="D90" s="52"/>
      <c r="E90" s="54"/>
      <c r="F90" s="303"/>
      <c r="G90" s="52"/>
      <c r="H90" s="58"/>
    </row>
    <row r="91" spans="2:8" ht="13.5" customHeight="1">
      <c r="B91" s="56"/>
      <c r="C91" s="52"/>
      <c r="D91" s="52"/>
      <c r="E91" s="54"/>
      <c r="F91" s="303"/>
      <c r="G91" s="52"/>
      <c r="H91" s="58"/>
    </row>
    <row r="92" spans="2:8" ht="13.5" customHeight="1">
      <c r="B92" s="56"/>
      <c r="C92" s="52"/>
      <c r="D92" s="52"/>
      <c r="E92" s="54"/>
      <c r="F92" s="303"/>
      <c r="G92" s="52"/>
      <c r="H92" s="58"/>
    </row>
    <row r="93" spans="2:8" ht="13.5" customHeight="1">
      <c r="B93" s="56"/>
      <c r="C93" s="52"/>
      <c r="D93" s="52"/>
      <c r="E93" s="54"/>
      <c r="F93" s="303"/>
      <c r="G93" s="52"/>
      <c r="H93" s="58"/>
    </row>
    <row r="94" spans="2:8" ht="13.5" customHeight="1">
      <c r="B94" s="56"/>
      <c r="C94" s="52"/>
      <c r="D94" s="52"/>
      <c r="E94" s="54"/>
      <c r="F94" s="303"/>
      <c r="G94" s="52"/>
      <c r="H94" s="58"/>
    </row>
    <row r="95" spans="2:8" ht="13.5" customHeight="1">
      <c r="B95" s="56"/>
      <c r="C95" s="52"/>
      <c r="D95" s="52"/>
      <c r="E95" s="54"/>
      <c r="F95" s="303"/>
      <c r="G95" s="52"/>
      <c r="H95" s="58"/>
    </row>
    <row r="96" spans="2:8" ht="13.5" customHeight="1">
      <c r="B96" s="56"/>
      <c r="C96" s="52"/>
      <c r="D96" s="52"/>
      <c r="E96" s="54"/>
      <c r="F96" s="303"/>
      <c r="G96" s="52"/>
      <c r="H96" s="58"/>
    </row>
    <row r="97" spans="2:8" ht="13.5" customHeight="1">
      <c r="B97" s="56"/>
      <c r="C97" s="52"/>
      <c r="D97" s="52"/>
      <c r="E97" s="54"/>
      <c r="F97" s="303"/>
      <c r="G97" s="52"/>
      <c r="H97" s="58"/>
    </row>
    <row r="98" spans="2:8" ht="13.5" customHeight="1">
      <c r="B98" s="56"/>
      <c r="C98" s="52"/>
      <c r="D98" s="52"/>
      <c r="E98" s="54"/>
      <c r="F98" s="303"/>
      <c r="G98" s="52"/>
      <c r="H98" s="58"/>
    </row>
    <row r="99" spans="2:8" ht="13.5" customHeight="1">
      <c r="B99" s="56"/>
      <c r="C99" s="52"/>
      <c r="D99" s="52"/>
      <c r="E99" s="54"/>
      <c r="F99" s="303"/>
      <c r="G99" s="52"/>
      <c r="H99" s="58"/>
    </row>
    <row r="100" spans="2:8" ht="13.5" customHeight="1">
      <c r="B100" s="56"/>
      <c r="C100" s="52"/>
      <c r="D100" s="52"/>
      <c r="E100" s="54"/>
      <c r="F100" s="303"/>
      <c r="G100" s="52"/>
      <c r="H100" s="58"/>
    </row>
    <row r="101" spans="2:8" ht="13.5" customHeight="1">
      <c r="B101" s="56"/>
      <c r="C101" s="57"/>
      <c r="D101" s="52"/>
      <c r="E101" s="54"/>
      <c r="F101" s="303"/>
      <c r="G101" s="52"/>
      <c r="H101" s="58"/>
    </row>
    <row r="102" spans="2:8" ht="13.5" customHeight="1">
      <c r="B102" s="56"/>
      <c r="C102" s="57"/>
      <c r="D102" s="52"/>
      <c r="E102" s="54"/>
      <c r="F102" s="303"/>
      <c r="G102" s="52"/>
      <c r="H102" s="58"/>
    </row>
    <row r="103" spans="2:8" ht="13.5" customHeight="1">
      <c r="B103" s="56"/>
      <c r="C103" s="57"/>
      <c r="D103" s="52"/>
      <c r="E103" s="54"/>
      <c r="F103" s="303"/>
      <c r="G103" s="52"/>
      <c r="H103" s="58"/>
    </row>
    <row r="104" spans="2:8" ht="13.5" customHeight="1" thickBot="1">
      <c r="B104" s="59"/>
      <c r="C104" s="60"/>
      <c r="D104" s="61"/>
      <c r="E104" s="50"/>
      <c r="F104" s="311"/>
      <c r="G104" s="61"/>
      <c r="H104" s="62"/>
    </row>
    <row r="107" spans="2:8" ht="13.5" customHeight="1">
      <c r="B107" s="37" t="s">
        <v>100</v>
      </c>
      <c r="C107" s="37" t="s">
        <v>394</v>
      </c>
      <c r="F107" s="38"/>
      <c r="G107" s="38"/>
    </row>
    <row r="108" spans="2:8" ht="13.5" customHeight="1">
      <c r="F108" s="63" t="s">
        <v>340</v>
      </c>
      <c r="G108" s="48"/>
    </row>
    <row r="109" spans="2:8" ht="13.5" customHeight="1" thickBot="1">
      <c r="B109" s="37" t="str">
        <f>点検対象設備一覧表!$F$6</f>
        <v>××棟</v>
      </c>
      <c r="F109" s="63" t="s">
        <v>341</v>
      </c>
      <c r="G109" s="48"/>
    </row>
    <row r="110" spans="2:8" ht="13.5" customHeight="1">
      <c r="B110" s="551" t="s">
        <v>342</v>
      </c>
      <c r="C110" s="552"/>
      <c r="D110" s="552"/>
      <c r="E110" s="552"/>
      <c r="F110" s="565" t="s">
        <v>441</v>
      </c>
      <c r="G110" s="552"/>
      <c r="H110" s="566" t="s">
        <v>399</v>
      </c>
    </row>
    <row r="111" spans="2:8" ht="13.5" customHeight="1" thickBot="1">
      <c r="B111" s="49" t="s">
        <v>362</v>
      </c>
      <c r="C111" s="50" t="s">
        <v>344</v>
      </c>
      <c r="D111" s="50" t="s">
        <v>205</v>
      </c>
      <c r="E111" s="50" t="s">
        <v>398</v>
      </c>
      <c r="F111" s="50" t="s">
        <v>266</v>
      </c>
      <c r="G111" s="50" t="s">
        <v>267</v>
      </c>
      <c r="H111" s="567"/>
    </row>
    <row r="112" spans="2:8" ht="13.5" customHeight="1">
      <c r="B112" s="66" t="s">
        <v>394</v>
      </c>
      <c r="C112" s="67" t="s">
        <v>278</v>
      </c>
      <c r="D112" s="67"/>
      <c r="E112" s="422" t="s">
        <v>253</v>
      </c>
      <c r="F112" s="312"/>
      <c r="G112" s="357"/>
      <c r="H112" s="70"/>
    </row>
    <row r="113" spans="2:8" ht="13.5" customHeight="1">
      <c r="B113" s="65"/>
      <c r="C113" s="52" t="s">
        <v>279</v>
      </c>
      <c r="D113" s="67"/>
      <c r="E113" s="54" t="s">
        <v>253</v>
      </c>
      <c r="F113" s="303"/>
      <c r="G113" s="314"/>
      <c r="H113" s="58"/>
    </row>
    <row r="114" spans="2:8" ht="13.5" customHeight="1">
      <c r="B114" s="65"/>
      <c r="C114" s="52"/>
      <c r="D114" s="52"/>
      <c r="E114" s="54"/>
      <c r="F114" s="303"/>
      <c r="G114" s="52"/>
      <c r="H114" s="58"/>
    </row>
    <row r="115" spans="2:8" ht="13.5" customHeight="1">
      <c r="B115" s="65"/>
      <c r="C115" s="52"/>
      <c r="D115" s="52"/>
      <c r="E115" s="54"/>
      <c r="F115" s="303"/>
      <c r="G115" s="52"/>
      <c r="H115" s="58"/>
    </row>
    <row r="116" spans="2:8" ht="13.5" customHeight="1">
      <c r="B116" s="65"/>
      <c r="C116" s="52"/>
      <c r="D116" s="52"/>
      <c r="E116" s="54"/>
      <c r="F116" s="303"/>
      <c r="G116" s="52"/>
      <c r="H116" s="58"/>
    </row>
    <row r="117" spans="2:8" ht="13.5" customHeight="1">
      <c r="B117" s="65"/>
      <c r="C117" s="52"/>
      <c r="D117" s="52"/>
      <c r="E117" s="54"/>
      <c r="F117" s="303"/>
      <c r="G117" s="52"/>
      <c r="H117" s="58"/>
    </row>
    <row r="118" spans="2:8" ht="13.5" customHeight="1">
      <c r="B118" s="65"/>
      <c r="C118" s="52"/>
      <c r="D118" s="52"/>
      <c r="E118" s="54"/>
      <c r="F118" s="303"/>
      <c r="G118" s="52"/>
      <c r="H118" s="58"/>
    </row>
    <row r="119" spans="2:8" ht="13.5" customHeight="1">
      <c r="B119" s="65"/>
      <c r="C119" s="52"/>
      <c r="D119" s="52"/>
      <c r="E119" s="54"/>
      <c r="F119" s="303"/>
      <c r="G119" s="52"/>
      <c r="H119" s="58"/>
    </row>
    <row r="120" spans="2:8" ht="13.5" customHeight="1">
      <c r="B120" s="65"/>
      <c r="C120" s="52"/>
      <c r="D120" s="52"/>
      <c r="E120" s="54"/>
      <c r="F120" s="303"/>
      <c r="G120" s="52"/>
      <c r="H120" s="58"/>
    </row>
    <row r="121" spans="2:8" ht="13.5" customHeight="1">
      <c r="B121" s="65"/>
      <c r="C121" s="52"/>
      <c r="D121" s="52"/>
      <c r="E121" s="54"/>
      <c r="F121" s="303"/>
      <c r="G121" s="52"/>
      <c r="H121" s="58"/>
    </row>
    <row r="122" spans="2:8" ht="13.5" customHeight="1">
      <c r="B122" s="56"/>
      <c r="C122" s="52"/>
      <c r="D122" s="52"/>
      <c r="E122" s="54"/>
      <c r="F122" s="303"/>
      <c r="G122" s="52"/>
      <c r="H122" s="58"/>
    </row>
    <row r="123" spans="2:8" ht="13.5" customHeight="1">
      <c r="B123" s="56"/>
      <c r="C123" s="52"/>
      <c r="D123" s="52"/>
      <c r="E123" s="54"/>
      <c r="F123" s="303"/>
      <c r="G123" s="52"/>
      <c r="H123" s="58"/>
    </row>
    <row r="124" spans="2:8" ht="13.5" customHeight="1">
      <c r="B124" s="56"/>
      <c r="C124" s="52"/>
      <c r="D124" s="52"/>
      <c r="E124" s="54"/>
      <c r="F124" s="303"/>
      <c r="G124" s="52"/>
      <c r="H124" s="58"/>
    </row>
    <row r="125" spans="2:8" ht="13.5" customHeight="1">
      <c r="B125" s="56"/>
      <c r="C125" s="52"/>
      <c r="D125" s="52"/>
      <c r="E125" s="54"/>
      <c r="F125" s="303"/>
      <c r="G125" s="52"/>
      <c r="H125" s="58"/>
    </row>
    <row r="126" spans="2:8" ht="13.5" customHeight="1">
      <c r="B126" s="56"/>
      <c r="C126" s="52"/>
      <c r="D126" s="52"/>
      <c r="E126" s="54"/>
      <c r="F126" s="303"/>
      <c r="G126" s="52"/>
      <c r="H126" s="58"/>
    </row>
    <row r="127" spans="2:8" ht="13.5" customHeight="1">
      <c r="B127" s="56"/>
      <c r="C127" s="52"/>
      <c r="D127" s="52"/>
      <c r="E127" s="54"/>
      <c r="F127" s="303"/>
      <c r="G127" s="52"/>
      <c r="H127" s="58"/>
    </row>
    <row r="128" spans="2:8" ht="13.5" customHeight="1">
      <c r="B128" s="56"/>
      <c r="C128" s="52"/>
      <c r="D128" s="52"/>
      <c r="E128" s="54"/>
      <c r="F128" s="303"/>
      <c r="G128" s="52"/>
      <c r="H128" s="58"/>
    </row>
    <row r="129" spans="2:8" ht="13.5" customHeight="1">
      <c r="B129" s="56"/>
      <c r="C129" s="52"/>
      <c r="D129" s="52"/>
      <c r="E129" s="54"/>
      <c r="F129" s="303"/>
      <c r="G129" s="52"/>
      <c r="H129" s="58"/>
    </row>
    <row r="130" spans="2:8" ht="13.5" customHeight="1">
      <c r="B130" s="56"/>
      <c r="C130" s="52"/>
      <c r="D130" s="52"/>
      <c r="E130" s="54"/>
      <c r="F130" s="303"/>
      <c r="G130" s="52"/>
      <c r="H130" s="58"/>
    </row>
    <row r="131" spans="2:8" ht="13.5" customHeight="1">
      <c r="B131" s="56"/>
      <c r="C131" s="52"/>
      <c r="D131" s="52"/>
      <c r="E131" s="54"/>
      <c r="F131" s="303"/>
      <c r="G131" s="52"/>
      <c r="H131" s="58"/>
    </row>
    <row r="132" spans="2:8" ht="13.5" customHeight="1">
      <c r="B132" s="56"/>
      <c r="C132" s="52"/>
      <c r="D132" s="52"/>
      <c r="E132" s="54"/>
      <c r="F132" s="303"/>
      <c r="G132" s="52"/>
      <c r="H132" s="58"/>
    </row>
    <row r="133" spans="2:8" ht="13.5" customHeight="1">
      <c r="B133" s="56"/>
      <c r="C133" s="52"/>
      <c r="D133" s="52"/>
      <c r="E133" s="54"/>
      <c r="F133" s="303"/>
      <c r="G133" s="52"/>
      <c r="H133" s="58"/>
    </row>
    <row r="134" spans="2:8" ht="13.5" customHeight="1">
      <c r="B134" s="56"/>
      <c r="C134" s="52"/>
      <c r="D134" s="52"/>
      <c r="E134" s="54"/>
      <c r="F134" s="303"/>
      <c r="G134" s="52"/>
      <c r="H134" s="58"/>
    </row>
    <row r="135" spans="2:8" ht="13.5" customHeight="1">
      <c r="B135" s="56"/>
      <c r="C135" s="52"/>
      <c r="D135" s="52"/>
      <c r="E135" s="54"/>
      <c r="F135" s="303"/>
      <c r="G135" s="52"/>
      <c r="H135" s="58"/>
    </row>
    <row r="136" spans="2:8" ht="13.5" customHeight="1">
      <c r="B136" s="56"/>
      <c r="C136" s="57"/>
      <c r="D136" s="52"/>
      <c r="E136" s="54"/>
      <c r="F136" s="303"/>
      <c r="G136" s="52"/>
      <c r="H136" s="58"/>
    </row>
    <row r="137" spans="2:8" ht="13.5" customHeight="1">
      <c r="B137" s="56"/>
      <c r="C137" s="57"/>
      <c r="D137" s="52"/>
      <c r="E137" s="54"/>
      <c r="F137" s="303"/>
      <c r="G137" s="52"/>
      <c r="H137" s="58"/>
    </row>
    <row r="138" spans="2:8" ht="13.5" customHeight="1">
      <c r="B138" s="56"/>
      <c r="C138" s="57"/>
      <c r="D138" s="52"/>
      <c r="E138" s="54"/>
      <c r="F138" s="303"/>
      <c r="G138" s="52"/>
      <c r="H138" s="58"/>
    </row>
    <row r="139" spans="2:8" ht="13.5" customHeight="1" thickBot="1">
      <c r="B139" s="59"/>
      <c r="C139" s="60"/>
      <c r="D139" s="61"/>
      <c r="E139" s="50"/>
      <c r="F139" s="311"/>
      <c r="G139" s="61"/>
      <c r="H139" s="62"/>
    </row>
    <row r="142" spans="2:8" ht="13.5" customHeight="1">
      <c r="B142" s="37" t="s">
        <v>100</v>
      </c>
      <c r="C142" s="37" t="s">
        <v>394</v>
      </c>
      <c r="F142" s="38"/>
      <c r="G142" s="38"/>
    </row>
    <row r="143" spans="2:8" ht="13.5" customHeight="1">
      <c r="F143" s="63" t="s">
        <v>340</v>
      </c>
      <c r="G143" s="48"/>
    </row>
    <row r="144" spans="2:8" ht="13.5" customHeight="1" thickBot="1">
      <c r="B144" s="37" t="str">
        <f>点検対象設備一覧表!$G$6</f>
        <v>――棟</v>
      </c>
      <c r="F144" s="63" t="s">
        <v>341</v>
      </c>
      <c r="G144" s="48"/>
    </row>
    <row r="145" spans="2:8" ht="13.5" customHeight="1">
      <c r="B145" s="551" t="s">
        <v>342</v>
      </c>
      <c r="C145" s="552"/>
      <c r="D145" s="552"/>
      <c r="E145" s="552"/>
      <c r="F145" s="565" t="s">
        <v>441</v>
      </c>
      <c r="G145" s="552"/>
      <c r="H145" s="566" t="s">
        <v>399</v>
      </c>
    </row>
    <row r="146" spans="2:8" ht="13.5" customHeight="1" thickBot="1">
      <c r="B146" s="49" t="s">
        <v>362</v>
      </c>
      <c r="C146" s="50" t="s">
        <v>344</v>
      </c>
      <c r="D146" s="50" t="s">
        <v>205</v>
      </c>
      <c r="E146" s="50" t="s">
        <v>398</v>
      </c>
      <c r="F146" s="50" t="s">
        <v>266</v>
      </c>
      <c r="G146" s="50" t="s">
        <v>267</v>
      </c>
      <c r="H146" s="567"/>
    </row>
    <row r="147" spans="2:8" ht="13.5" customHeight="1">
      <c r="B147" s="66" t="s">
        <v>394</v>
      </c>
      <c r="C147" s="67" t="s">
        <v>278</v>
      </c>
      <c r="D147" s="67"/>
      <c r="E147" s="422" t="s">
        <v>253</v>
      </c>
      <c r="F147" s="312"/>
      <c r="G147" s="357"/>
      <c r="H147" s="70"/>
    </row>
    <row r="148" spans="2:8" ht="13.5" customHeight="1">
      <c r="B148" s="65"/>
      <c r="C148" s="52" t="s">
        <v>279</v>
      </c>
      <c r="D148" s="67"/>
      <c r="E148" s="54" t="s">
        <v>253</v>
      </c>
      <c r="F148" s="303"/>
      <c r="G148" s="314"/>
      <c r="H148" s="58"/>
    </row>
    <row r="149" spans="2:8" ht="13.5" customHeight="1">
      <c r="B149" s="65"/>
      <c r="C149" s="52"/>
      <c r="D149" s="52"/>
      <c r="E149" s="54"/>
      <c r="F149" s="303"/>
      <c r="G149" s="52"/>
      <c r="H149" s="58"/>
    </row>
    <row r="150" spans="2:8" ht="13.5" customHeight="1">
      <c r="B150" s="65"/>
      <c r="C150" s="52"/>
      <c r="D150" s="52"/>
      <c r="E150" s="54"/>
      <c r="F150" s="303"/>
      <c r="G150" s="52"/>
      <c r="H150" s="58"/>
    </row>
    <row r="151" spans="2:8" ht="13.5" customHeight="1">
      <c r="B151" s="65"/>
      <c r="C151" s="52"/>
      <c r="D151" s="52"/>
      <c r="E151" s="54"/>
      <c r="F151" s="303"/>
      <c r="G151" s="52"/>
      <c r="H151" s="58"/>
    </row>
    <row r="152" spans="2:8" ht="13.5" customHeight="1">
      <c r="B152" s="65"/>
      <c r="C152" s="52"/>
      <c r="D152" s="52"/>
      <c r="E152" s="54"/>
      <c r="F152" s="303"/>
      <c r="G152" s="52"/>
      <c r="H152" s="58"/>
    </row>
    <row r="153" spans="2:8" ht="13.5" customHeight="1">
      <c r="B153" s="65"/>
      <c r="C153" s="52"/>
      <c r="D153" s="52"/>
      <c r="E153" s="54"/>
      <c r="F153" s="303"/>
      <c r="G153" s="52"/>
      <c r="H153" s="58"/>
    </row>
    <row r="154" spans="2:8" ht="13.5" customHeight="1">
      <c r="B154" s="65"/>
      <c r="C154" s="52"/>
      <c r="D154" s="52"/>
      <c r="E154" s="54"/>
      <c r="F154" s="303"/>
      <c r="G154" s="52"/>
      <c r="H154" s="58"/>
    </row>
    <row r="155" spans="2:8" ht="13.5" customHeight="1">
      <c r="B155" s="65"/>
      <c r="C155" s="52"/>
      <c r="D155" s="52"/>
      <c r="E155" s="54"/>
      <c r="F155" s="303"/>
      <c r="G155" s="52"/>
      <c r="H155" s="58"/>
    </row>
    <row r="156" spans="2:8" ht="13.5" customHeight="1">
      <c r="B156" s="65"/>
      <c r="C156" s="52"/>
      <c r="D156" s="52"/>
      <c r="E156" s="54"/>
      <c r="F156" s="303"/>
      <c r="G156" s="52"/>
      <c r="H156" s="58"/>
    </row>
    <row r="157" spans="2:8" ht="13.5" customHeight="1">
      <c r="B157" s="56"/>
      <c r="C157" s="52"/>
      <c r="D157" s="52"/>
      <c r="E157" s="54"/>
      <c r="F157" s="303"/>
      <c r="G157" s="52"/>
      <c r="H157" s="58"/>
    </row>
    <row r="158" spans="2:8" ht="13.5" customHeight="1">
      <c r="B158" s="56"/>
      <c r="C158" s="52"/>
      <c r="D158" s="52"/>
      <c r="E158" s="54"/>
      <c r="F158" s="303"/>
      <c r="G158" s="52"/>
      <c r="H158" s="58"/>
    </row>
    <row r="159" spans="2:8" ht="13.5" customHeight="1">
      <c r="B159" s="56"/>
      <c r="C159" s="52"/>
      <c r="D159" s="52"/>
      <c r="E159" s="54"/>
      <c r="F159" s="303"/>
      <c r="G159" s="52"/>
      <c r="H159" s="58"/>
    </row>
    <row r="160" spans="2:8" ht="13.5" customHeight="1">
      <c r="B160" s="56"/>
      <c r="C160" s="52"/>
      <c r="D160" s="52"/>
      <c r="E160" s="54"/>
      <c r="F160" s="303"/>
      <c r="G160" s="52"/>
      <c r="H160" s="58"/>
    </row>
    <row r="161" spans="2:8" ht="13.5" customHeight="1">
      <c r="B161" s="56"/>
      <c r="C161" s="52"/>
      <c r="D161" s="52"/>
      <c r="E161" s="54"/>
      <c r="F161" s="303"/>
      <c r="G161" s="52"/>
      <c r="H161" s="58"/>
    </row>
    <row r="162" spans="2:8" ht="13.5" customHeight="1">
      <c r="B162" s="56"/>
      <c r="C162" s="52"/>
      <c r="D162" s="52"/>
      <c r="E162" s="54"/>
      <c r="F162" s="303"/>
      <c r="G162" s="52"/>
      <c r="H162" s="58"/>
    </row>
    <row r="163" spans="2:8" ht="13.5" customHeight="1">
      <c r="B163" s="56"/>
      <c r="C163" s="52"/>
      <c r="D163" s="52"/>
      <c r="E163" s="54"/>
      <c r="F163" s="303"/>
      <c r="G163" s="52"/>
      <c r="H163" s="58"/>
    </row>
    <row r="164" spans="2:8" ht="13.5" customHeight="1">
      <c r="B164" s="56"/>
      <c r="C164" s="52"/>
      <c r="D164" s="52"/>
      <c r="E164" s="54"/>
      <c r="F164" s="303"/>
      <c r="G164" s="52"/>
      <c r="H164" s="58"/>
    </row>
    <row r="165" spans="2:8" ht="13.5" customHeight="1">
      <c r="B165" s="56"/>
      <c r="C165" s="52"/>
      <c r="D165" s="52"/>
      <c r="E165" s="54"/>
      <c r="F165" s="303"/>
      <c r="G165" s="52"/>
      <c r="H165" s="58"/>
    </row>
    <row r="166" spans="2:8" ht="13.5" customHeight="1">
      <c r="B166" s="56"/>
      <c r="C166" s="52"/>
      <c r="D166" s="52"/>
      <c r="E166" s="54"/>
      <c r="F166" s="303"/>
      <c r="G166" s="52"/>
      <c r="H166" s="58"/>
    </row>
    <row r="167" spans="2:8" ht="13.5" customHeight="1">
      <c r="B167" s="56"/>
      <c r="C167" s="52"/>
      <c r="D167" s="52"/>
      <c r="E167" s="54"/>
      <c r="F167" s="303"/>
      <c r="G167" s="52"/>
      <c r="H167" s="58"/>
    </row>
    <row r="168" spans="2:8" ht="13.5" customHeight="1">
      <c r="B168" s="56"/>
      <c r="C168" s="52"/>
      <c r="D168" s="52"/>
      <c r="E168" s="54"/>
      <c r="F168" s="303"/>
      <c r="G168" s="52"/>
      <c r="H168" s="58"/>
    </row>
    <row r="169" spans="2:8" ht="13.5" customHeight="1">
      <c r="B169" s="56"/>
      <c r="C169" s="52"/>
      <c r="D169" s="52"/>
      <c r="E169" s="54"/>
      <c r="F169" s="303"/>
      <c r="G169" s="52"/>
      <c r="H169" s="58"/>
    </row>
    <row r="170" spans="2:8" ht="13.5" customHeight="1">
      <c r="B170" s="56"/>
      <c r="C170" s="52"/>
      <c r="D170" s="52"/>
      <c r="E170" s="54"/>
      <c r="F170" s="303"/>
      <c r="G170" s="52"/>
      <c r="H170" s="58"/>
    </row>
    <row r="171" spans="2:8" ht="13.5" customHeight="1">
      <c r="B171" s="56"/>
      <c r="C171" s="57"/>
      <c r="D171" s="52"/>
      <c r="E171" s="54"/>
      <c r="F171" s="303"/>
      <c r="G171" s="52"/>
      <c r="H171" s="58"/>
    </row>
    <row r="172" spans="2:8" ht="13.5" customHeight="1">
      <c r="B172" s="56"/>
      <c r="C172" s="57"/>
      <c r="D172" s="52"/>
      <c r="E172" s="54"/>
      <c r="F172" s="303"/>
      <c r="G172" s="52"/>
      <c r="H172" s="58"/>
    </row>
    <row r="173" spans="2:8" ht="13.5" customHeight="1">
      <c r="B173" s="56"/>
      <c r="C173" s="57"/>
      <c r="D173" s="52"/>
      <c r="E173" s="54"/>
      <c r="F173" s="303"/>
      <c r="G173" s="52"/>
      <c r="H173" s="58"/>
    </row>
    <row r="174" spans="2:8" ht="13.5" customHeight="1" thickBot="1">
      <c r="B174" s="59"/>
      <c r="C174" s="60"/>
      <c r="D174" s="61"/>
      <c r="E174" s="50"/>
      <c r="F174" s="311"/>
      <c r="G174" s="61"/>
      <c r="H174" s="62"/>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H174"/>
  <sheetViews>
    <sheetView view="pageBreakPreview" zoomScaleNormal="70" zoomScaleSheetLayoutView="100" workbookViewId="0"/>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16384" width="9" style="37"/>
  </cols>
  <sheetData>
    <row r="2" spans="2:8" ht="13.5" customHeight="1">
      <c r="B2" s="37" t="s">
        <v>100</v>
      </c>
      <c r="C2" s="37" t="s">
        <v>395</v>
      </c>
      <c r="F2" s="38"/>
      <c r="G2" s="38"/>
    </row>
    <row r="3" spans="2:8" ht="13.5" customHeight="1">
      <c r="F3" s="63" t="s">
        <v>340</v>
      </c>
      <c r="G3" s="48"/>
    </row>
    <row r="4" spans="2:8" ht="13.5" customHeight="1" thickBot="1">
      <c r="B4" s="248" t="str">
        <f>点検対象設備一覧表!$C$6</f>
        <v>○○棟</v>
      </c>
      <c r="C4" s="248"/>
      <c r="D4" s="248"/>
      <c r="E4" s="249"/>
      <c r="F4" s="250" t="s">
        <v>341</v>
      </c>
      <c r="G4" s="251"/>
      <c r="H4" s="248"/>
    </row>
    <row r="5" spans="2:8" ht="13.5" customHeight="1">
      <c r="B5" s="600" t="s">
        <v>342</v>
      </c>
      <c r="C5" s="565"/>
      <c r="D5" s="565"/>
      <c r="E5" s="565"/>
      <c r="F5" s="565" t="s">
        <v>441</v>
      </c>
      <c r="G5" s="552"/>
      <c r="H5" s="601" t="s">
        <v>399</v>
      </c>
    </row>
    <row r="6" spans="2:8" ht="13.5" customHeight="1" thickBot="1">
      <c r="B6" s="252" t="s">
        <v>362</v>
      </c>
      <c r="C6" s="253" t="s">
        <v>344</v>
      </c>
      <c r="D6" s="253" t="s">
        <v>205</v>
      </c>
      <c r="E6" s="253" t="s">
        <v>398</v>
      </c>
      <c r="F6" s="253" t="s">
        <v>266</v>
      </c>
      <c r="G6" s="253" t="s">
        <v>267</v>
      </c>
      <c r="H6" s="613"/>
    </row>
    <row r="7" spans="2:8" ht="13.5" customHeight="1">
      <c r="B7" s="242" t="s">
        <v>395</v>
      </c>
      <c r="C7" s="227" t="s">
        <v>280</v>
      </c>
      <c r="D7" s="227"/>
      <c r="E7" s="254" t="s">
        <v>253</v>
      </c>
      <c r="F7" s="313"/>
      <c r="G7" s="360"/>
      <c r="H7" s="255"/>
    </row>
    <row r="8" spans="2:8" ht="13.5" customHeight="1">
      <c r="B8" s="244"/>
      <c r="C8" s="205" t="s">
        <v>281</v>
      </c>
      <c r="D8" s="205"/>
      <c r="E8" s="226" t="s">
        <v>253</v>
      </c>
      <c r="F8" s="231"/>
      <c r="G8" s="315"/>
      <c r="H8" s="256"/>
    </row>
    <row r="9" spans="2:8" ht="13.5" customHeight="1">
      <c r="B9" s="244"/>
      <c r="C9" s="205" t="s">
        <v>282</v>
      </c>
      <c r="D9" s="205"/>
      <c r="E9" s="226" t="s">
        <v>253</v>
      </c>
      <c r="F9" s="231"/>
      <c r="G9" s="315"/>
      <c r="H9" s="256"/>
    </row>
    <row r="10" spans="2:8" ht="13.5" customHeight="1">
      <c r="B10" s="244"/>
      <c r="C10" s="205" t="s">
        <v>647</v>
      </c>
      <c r="D10" s="205"/>
      <c r="E10" s="226" t="s">
        <v>253</v>
      </c>
      <c r="F10" s="231"/>
      <c r="G10" s="315"/>
      <c r="H10" s="256"/>
    </row>
    <row r="11" spans="2:8" ht="13.5" customHeight="1">
      <c r="B11" s="244"/>
      <c r="C11" s="205" t="s">
        <v>283</v>
      </c>
      <c r="D11" s="205"/>
      <c r="E11" s="226" t="s">
        <v>365</v>
      </c>
      <c r="F11" s="231"/>
      <c r="G11" s="315"/>
      <c r="H11" s="256"/>
    </row>
    <row r="12" spans="2:8" ht="13.5" customHeight="1">
      <c r="B12" s="244"/>
      <c r="C12" s="205" t="s">
        <v>284</v>
      </c>
      <c r="D12" s="205"/>
      <c r="E12" s="226" t="s">
        <v>273</v>
      </c>
      <c r="F12" s="231"/>
      <c r="G12" s="315"/>
      <c r="H12" s="256"/>
    </row>
    <row r="13" spans="2:8" ht="13.5" customHeight="1">
      <c r="B13" s="244"/>
      <c r="C13" s="205"/>
      <c r="D13" s="205"/>
      <c r="E13" s="226"/>
      <c r="F13" s="231"/>
      <c r="G13" s="205"/>
      <c r="H13" s="256"/>
    </row>
    <row r="14" spans="2:8" ht="13.5" customHeight="1">
      <c r="B14" s="244"/>
      <c r="C14" s="205"/>
      <c r="D14" s="205"/>
      <c r="E14" s="226"/>
      <c r="F14" s="231"/>
      <c r="G14" s="205"/>
      <c r="H14" s="256"/>
    </row>
    <row r="15" spans="2:8" ht="13.5" customHeight="1">
      <c r="B15" s="244"/>
      <c r="C15" s="205"/>
      <c r="D15" s="205"/>
      <c r="E15" s="226"/>
      <c r="F15" s="231"/>
      <c r="G15" s="205"/>
      <c r="H15" s="256"/>
    </row>
    <row r="16" spans="2:8" ht="13.5" customHeight="1">
      <c r="B16" s="244"/>
      <c r="C16" s="205"/>
      <c r="D16" s="205"/>
      <c r="E16" s="226"/>
      <c r="F16" s="231"/>
      <c r="G16" s="205"/>
      <c r="H16" s="256"/>
    </row>
    <row r="17" spans="2:8" ht="13.5" customHeight="1">
      <c r="B17" s="257"/>
      <c r="C17" s="205"/>
      <c r="D17" s="205"/>
      <c r="E17" s="226"/>
      <c r="F17" s="231"/>
      <c r="G17" s="205"/>
      <c r="H17" s="256"/>
    </row>
    <row r="18" spans="2:8" ht="13.5" customHeight="1">
      <c r="B18" s="257"/>
      <c r="C18" s="205"/>
      <c r="D18" s="205"/>
      <c r="E18" s="226"/>
      <c r="F18" s="231"/>
      <c r="G18" s="205"/>
      <c r="H18" s="256"/>
    </row>
    <row r="19" spans="2:8" ht="13.5" customHeight="1">
      <c r="B19" s="257"/>
      <c r="C19" s="205"/>
      <c r="D19" s="205"/>
      <c r="E19" s="226"/>
      <c r="F19" s="231"/>
      <c r="G19" s="205"/>
      <c r="H19" s="256"/>
    </row>
    <row r="20" spans="2:8" ht="13.5" customHeight="1">
      <c r="B20" s="257"/>
      <c r="C20" s="205"/>
      <c r="D20" s="205"/>
      <c r="E20" s="226"/>
      <c r="F20" s="231"/>
      <c r="G20" s="205"/>
      <c r="H20" s="256"/>
    </row>
    <row r="21" spans="2:8" ht="13.5" customHeight="1">
      <c r="B21" s="257"/>
      <c r="C21" s="205"/>
      <c r="D21" s="205"/>
      <c r="E21" s="226"/>
      <c r="F21" s="231"/>
      <c r="G21" s="205"/>
      <c r="H21" s="256"/>
    </row>
    <row r="22" spans="2:8" ht="13.5" customHeight="1">
      <c r="B22" s="257"/>
      <c r="C22" s="205"/>
      <c r="D22" s="205"/>
      <c r="E22" s="226"/>
      <c r="F22" s="231"/>
      <c r="G22" s="205"/>
      <c r="H22" s="256"/>
    </row>
    <row r="23" spans="2:8" ht="13.5" customHeight="1">
      <c r="B23" s="257"/>
      <c r="C23" s="205"/>
      <c r="D23" s="205"/>
      <c r="E23" s="226"/>
      <c r="F23" s="231"/>
      <c r="G23" s="205"/>
      <c r="H23" s="256"/>
    </row>
    <row r="24" spans="2:8" ht="13.5" customHeight="1">
      <c r="B24" s="257"/>
      <c r="C24" s="205"/>
      <c r="D24" s="205"/>
      <c r="E24" s="226"/>
      <c r="F24" s="231"/>
      <c r="G24" s="205"/>
      <c r="H24" s="256"/>
    </row>
    <row r="25" spans="2:8" ht="13.5" customHeight="1">
      <c r="B25" s="257"/>
      <c r="C25" s="205"/>
      <c r="D25" s="205"/>
      <c r="E25" s="226"/>
      <c r="F25" s="231"/>
      <c r="G25" s="205"/>
      <c r="H25" s="256"/>
    </row>
    <row r="26" spans="2:8" ht="13.5" customHeight="1">
      <c r="B26" s="257"/>
      <c r="C26" s="205"/>
      <c r="D26" s="205"/>
      <c r="E26" s="226"/>
      <c r="F26" s="231"/>
      <c r="G26" s="205"/>
      <c r="H26" s="256"/>
    </row>
    <row r="27" spans="2:8" ht="13.5" customHeight="1">
      <c r="B27" s="257"/>
      <c r="C27" s="205"/>
      <c r="D27" s="205"/>
      <c r="E27" s="226"/>
      <c r="F27" s="231"/>
      <c r="G27" s="205"/>
      <c r="H27" s="256"/>
    </row>
    <row r="28" spans="2:8" ht="13.5" customHeight="1">
      <c r="B28" s="257"/>
      <c r="C28" s="205"/>
      <c r="D28" s="205"/>
      <c r="E28" s="226"/>
      <c r="F28" s="231"/>
      <c r="G28" s="205"/>
      <c r="H28" s="256"/>
    </row>
    <row r="29" spans="2:8" ht="13.5" customHeight="1">
      <c r="B29" s="257"/>
      <c r="C29" s="205"/>
      <c r="D29" s="205"/>
      <c r="E29" s="226"/>
      <c r="F29" s="231"/>
      <c r="G29" s="205"/>
      <c r="H29" s="256"/>
    </row>
    <row r="30" spans="2:8" ht="13.5" customHeight="1">
      <c r="B30" s="257"/>
      <c r="C30" s="205"/>
      <c r="D30" s="205"/>
      <c r="E30" s="226"/>
      <c r="F30" s="231"/>
      <c r="G30" s="205"/>
      <c r="H30" s="256"/>
    </row>
    <row r="31" spans="2:8" ht="13.5" customHeight="1">
      <c r="B31" s="257"/>
      <c r="C31" s="247"/>
      <c r="D31" s="205"/>
      <c r="E31" s="226"/>
      <c r="F31" s="231"/>
      <c r="G31" s="205"/>
      <c r="H31" s="256"/>
    </row>
    <row r="32" spans="2:8" ht="13.5" customHeight="1">
      <c r="B32" s="257"/>
      <c r="C32" s="247"/>
      <c r="D32" s="205"/>
      <c r="E32" s="226"/>
      <c r="F32" s="231"/>
      <c r="G32" s="205"/>
      <c r="H32" s="256"/>
    </row>
    <row r="33" spans="2:8" ht="13.5" customHeight="1">
      <c r="B33" s="257"/>
      <c r="C33" s="247"/>
      <c r="D33" s="205"/>
      <c r="E33" s="226"/>
      <c r="F33" s="231"/>
      <c r="G33" s="205"/>
      <c r="H33" s="256"/>
    </row>
    <row r="34" spans="2:8" ht="13.5" customHeight="1" thickBot="1">
      <c r="B34" s="259"/>
      <c r="C34" s="260"/>
      <c r="D34" s="228"/>
      <c r="E34" s="253"/>
      <c r="F34" s="304"/>
      <c r="G34" s="228"/>
      <c r="H34" s="261"/>
    </row>
    <row r="35" spans="2:8" ht="13.5" customHeight="1">
      <c r="B35" s="248"/>
      <c r="C35" s="248"/>
      <c r="D35" s="248"/>
      <c r="E35" s="249"/>
      <c r="F35" s="248"/>
      <c r="G35" s="248"/>
      <c r="H35" s="248"/>
    </row>
    <row r="36" spans="2:8" ht="13.5" customHeight="1">
      <c r="B36" s="248"/>
      <c r="C36" s="248"/>
      <c r="D36" s="248"/>
      <c r="E36" s="249"/>
      <c r="F36" s="248"/>
      <c r="G36" s="248"/>
      <c r="H36" s="248"/>
    </row>
    <row r="37" spans="2:8" ht="13.5" customHeight="1">
      <c r="B37" s="248" t="s">
        <v>100</v>
      </c>
      <c r="C37" s="248" t="s">
        <v>395</v>
      </c>
      <c r="D37" s="248"/>
      <c r="E37" s="249"/>
      <c r="F37" s="249"/>
      <c r="G37" s="249"/>
      <c r="H37" s="248"/>
    </row>
    <row r="38" spans="2:8" ht="13.5" customHeight="1">
      <c r="B38" s="248"/>
      <c r="C38" s="248"/>
      <c r="D38" s="248"/>
      <c r="E38" s="249"/>
      <c r="F38" s="250" t="s">
        <v>340</v>
      </c>
      <c r="G38" s="251"/>
      <c r="H38" s="248"/>
    </row>
    <row r="39" spans="2:8" ht="13.5" customHeight="1" thickBot="1">
      <c r="B39" s="248" t="str">
        <f>点検対象設備一覧表!$D$6</f>
        <v>△△棟</v>
      </c>
      <c r="C39" s="248"/>
      <c r="D39" s="248"/>
      <c r="E39" s="249"/>
      <c r="F39" s="250" t="s">
        <v>341</v>
      </c>
      <c r="G39" s="251"/>
      <c r="H39" s="248"/>
    </row>
    <row r="40" spans="2:8" ht="13.5" customHeight="1">
      <c r="B40" s="600" t="s">
        <v>342</v>
      </c>
      <c r="C40" s="565"/>
      <c r="D40" s="565"/>
      <c r="E40" s="565"/>
      <c r="F40" s="565" t="s">
        <v>441</v>
      </c>
      <c r="G40" s="552"/>
      <c r="H40" s="601" t="s">
        <v>399</v>
      </c>
    </row>
    <row r="41" spans="2:8" ht="13.5" customHeight="1" thickBot="1">
      <c r="B41" s="252" t="s">
        <v>362</v>
      </c>
      <c r="C41" s="253" t="s">
        <v>344</v>
      </c>
      <c r="D41" s="253" t="s">
        <v>205</v>
      </c>
      <c r="E41" s="253" t="s">
        <v>398</v>
      </c>
      <c r="F41" s="253" t="s">
        <v>266</v>
      </c>
      <c r="G41" s="253" t="s">
        <v>267</v>
      </c>
      <c r="H41" s="613"/>
    </row>
    <row r="42" spans="2:8" ht="13.5" customHeight="1">
      <c r="B42" s="242" t="s">
        <v>395</v>
      </c>
      <c r="C42" s="227" t="s">
        <v>280</v>
      </c>
      <c r="D42" s="227"/>
      <c r="E42" s="254" t="s">
        <v>253</v>
      </c>
      <c r="F42" s="429"/>
      <c r="G42" s="360"/>
      <c r="H42" s="255"/>
    </row>
    <row r="43" spans="2:8" ht="13.5" customHeight="1">
      <c r="B43" s="244"/>
      <c r="C43" s="205" t="s">
        <v>281</v>
      </c>
      <c r="D43" s="205"/>
      <c r="E43" s="226" t="s">
        <v>253</v>
      </c>
      <c r="F43" s="231"/>
      <c r="G43" s="315"/>
      <c r="H43" s="256"/>
    </row>
    <row r="44" spans="2:8" ht="13.5" customHeight="1">
      <c r="B44" s="244"/>
      <c r="C44" s="205" t="s">
        <v>282</v>
      </c>
      <c r="D44" s="205"/>
      <c r="E44" s="226" t="s">
        <v>253</v>
      </c>
      <c r="F44" s="231"/>
      <c r="G44" s="315"/>
      <c r="H44" s="256"/>
    </row>
    <row r="45" spans="2:8" ht="13.5" customHeight="1">
      <c r="B45" s="244"/>
      <c r="C45" s="205" t="s">
        <v>647</v>
      </c>
      <c r="D45" s="205"/>
      <c r="E45" s="226" t="s">
        <v>253</v>
      </c>
      <c r="F45" s="231"/>
      <c r="G45" s="315"/>
      <c r="H45" s="256"/>
    </row>
    <row r="46" spans="2:8" ht="13.5" customHeight="1">
      <c r="B46" s="244"/>
      <c r="C46" s="205" t="s">
        <v>283</v>
      </c>
      <c r="D46" s="205"/>
      <c r="E46" s="226" t="s">
        <v>365</v>
      </c>
      <c r="F46" s="231"/>
      <c r="G46" s="315"/>
      <c r="H46" s="256"/>
    </row>
    <row r="47" spans="2:8" ht="13.5" customHeight="1">
      <c r="B47" s="244"/>
      <c r="C47" s="205" t="s">
        <v>284</v>
      </c>
      <c r="D47" s="205"/>
      <c r="E47" s="226" t="s">
        <v>273</v>
      </c>
      <c r="F47" s="231"/>
      <c r="G47" s="315"/>
      <c r="H47" s="256"/>
    </row>
    <row r="48" spans="2:8" ht="13.5" customHeight="1">
      <c r="B48" s="244"/>
      <c r="C48" s="205"/>
      <c r="D48" s="205"/>
      <c r="E48" s="226"/>
      <c r="F48" s="231"/>
      <c r="G48" s="205"/>
      <c r="H48" s="256"/>
    </row>
    <row r="49" spans="2:8" ht="13.5" customHeight="1">
      <c r="B49" s="244"/>
      <c r="C49" s="205"/>
      <c r="D49" s="205"/>
      <c r="E49" s="226"/>
      <c r="F49" s="231"/>
      <c r="G49" s="205"/>
      <c r="H49" s="256"/>
    </row>
    <row r="50" spans="2:8" ht="13.5" customHeight="1">
      <c r="B50" s="244"/>
      <c r="C50" s="205"/>
      <c r="D50" s="205"/>
      <c r="E50" s="226"/>
      <c r="F50" s="231"/>
      <c r="G50" s="205"/>
      <c r="H50" s="256"/>
    </row>
    <row r="51" spans="2:8" ht="13.5" customHeight="1">
      <c r="B51" s="244"/>
      <c r="C51" s="205"/>
      <c r="D51" s="205"/>
      <c r="E51" s="226"/>
      <c r="F51" s="231"/>
      <c r="G51" s="205"/>
      <c r="H51" s="256"/>
    </row>
    <row r="52" spans="2:8" ht="13.5" customHeight="1">
      <c r="B52" s="257"/>
      <c r="C52" s="205"/>
      <c r="D52" s="205"/>
      <c r="E52" s="226"/>
      <c r="F52" s="231"/>
      <c r="G52" s="205"/>
      <c r="H52" s="256"/>
    </row>
    <row r="53" spans="2:8" ht="13.5" customHeight="1">
      <c r="B53" s="257"/>
      <c r="C53" s="205"/>
      <c r="D53" s="205"/>
      <c r="E53" s="226"/>
      <c r="F53" s="231"/>
      <c r="G53" s="205"/>
      <c r="H53" s="256"/>
    </row>
    <row r="54" spans="2:8" ht="13.5" customHeight="1">
      <c r="B54" s="257"/>
      <c r="C54" s="205"/>
      <c r="D54" s="205"/>
      <c r="E54" s="226"/>
      <c r="F54" s="231"/>
      <c r="G54" s="205"/>
      <c r="H54" s="256"/>
    </row>
    <row r="55" spans="2:8" ht="13.5" customHeight="1">
      <c r="B55" s="257"/>
      <c r="C55" s="205"/>
      <c r="D55" s="205"/>
      <c r="E55" s="226"/>
      <c r="F55" s="231"/>
      <c r="G55" s="205"/>
      <c r="H55" s="256"/>
    </row>
    <row r="56" spans="2:8" ht="13.5" customHeight="1">
      <c r="B56" s="257"/>
      <c r="C56" s="205"/>
      <c r="D56" s="205"/>
      <c r="E56" s="226"/>
      <c r="F56" s="231"/>
      <c r="G56" s="205"/>
      <c r="H56" s="256"/>
    </row>
    <row r="57" spans="2:8" ht="13.5" customHeight="1">
      <c r="B57" s="257"/>
      <c r="C57" s="205"/>
      <c r="D57" s="205"/>
      <c r="E57" s="226"/>
      <c r="F57" s="231"/>
      <c r="G57" s="205"/>
      <c r="H57" s="256"/>
    </row>
    <row r="58" spans="2:8" ht="13.5" customHeight="1">
      <c r="B58" s="257"/>
      <c r="C58" s="205"/>
      <c r="D58" s="205"/>
      <c r="E58" s="226"/>
      <c r="F58" s="231"/>
      <c r="G58" s="205"/>
      <c r="H58" s="256"/>
    </row>
    <row r="59" spans="2:8" ht="13.5" customHeight="1">
      <c r="B59" s="257"/>
      <c r="C59" s="205"/>
      <c r="D59" s="205"/>
      <c r="E59" s="226"/>
      <c r="F59" s="231"/>
      <c r="G59" s="205"/>
      <c r="H59" s="256"/>
    </row>
    <row r="60" spans="2:8" ht="13.5" customHeight="1">
      <c r="B60" s="257"/>
      <c r="C60" s="205"/>
      <c r="D60" s="205"/>
      <c r="E60" s="226"/>
      <c r="F60" s="231"/>
      <c r="G60" s="205"/>
      <c r="H60" s="256"/>
    </row>
    <row r="61" spans="2:8" ht="13.5" customHeight="1">
      <c r="B61" s="257"/>
      <c r="C61" s="205"/>
      <c r="D61" s="205"/>
      <c r="E61" s="226"/>
      <c r="F61" s="231"/>
      <c r="G61" s="205"/>
      <c r="H61" s="256"/>
    </row>
    <row r="62" spans="2:8" ht="13.5" customHeight="1">
      <c r="B62" s="257"/>
      <c r="C62" s="205"/>
      <c r="D62" s="205"/>
      <c r="E62" s="226"/>
      <c r="F62" s="231"/>
      <c r="G62" s="205"/>
      <c r="H62" s="256"/>
    </row>
    <row r="63" spans="2:8" ht="13.5" customHeight="1">
      <c r="B63" s="257"/>
      <c r="C63" s="205"/>
      <c r="D63" s="205"/>
      <c r="E63" s="226"/>
      <c r="F63" s="231"/>
      <c r="G63" s="205"/>
      <c r="H63" s="256"/>
    </row>
    <row r="64" spans="2:8" ht="13.5" customHeight="1">
      <c r="B64" s="257"/>
      <c r="C64" s="205"/>
      <c r="D64" s="205"/>
      <c r="E64" s="226"/>
      <c r="F64" s="231"/>
      <c r="G64" s="205"/>
      <c r="H64" s="256"/>
    </row>
    <row r="65" spans="2:8" ht="13.5" customHeight="1">
      <c r="B65" s="257"/>
      <c r="C65" s="205"/>
      <c r="D65" s="205"/>
      <c r="E65" s="226"/>
      <c r="F65" s="231"/>
      <c r="G65" s="205"/>
      <c r="H65" s="256"/>
    </row>
    <row r="66" spans="2:8" ht="13.5" customHeight="1">
      <c r="B66" s="257"/>
      <c r="C66" s="247"/>
      <c r="D66" s="205"/>
      <c r="E66" s="226"/>
      <c r="F66" s="231"/>
      <c r="G66" s="205"/>
      <c r="H66" s="256"/>
    </row>
    <row r="67" spans="2:8" ht="13.5" customHeight="1">
      <c r="B67" s="257"/>
      <c r="C67" s="247"/>
      <c r="D67" s="205"/>
      <c r="E67" s="226"/>
      <c r="F67" s="231"/>
      <c r="G67" s="205"/>
      <c r="H67" s="256"/>
    </row>
    <row r="68" spans="2:8" ht="13.5" customHeight="1">
      <c r="B68" s="257"/>
      <c r="C68" s="247"/>
      <c r="D68" s="205"/>
      <c r="E68" s="226"/>
      <c r="F68" s="231"/>
      <c r="G68" s="205"/>
      <c r="H68" s="256"/>
    </row>
    <row r="69" spans="2:8" ht="13.5" customHeight="1" thickBot="1">
      <c r="B69" s="259"/>
      <c r="C69" s="260"/>
      <c r="D69" s="228"/>
      <c r="E69" s="253"/>
      <c r="F69" s="304"/>
      <c r="G69" s="228"/>
      <c r="H69" s="261"/>
    </row>
    <row r="70" spans="2:8" ht="13.5" customHeight="1">
      <c r="B70" s="248"/>
      <c r="C70" s="248"/>
      <c r="D70" s="248"/>
      <c r="E70" s="249"/>
      <c r="F70" s="248"/>
      <c r="G70" s="248"/>
      <c r="H70" s="248"/>
    </row>
    <row r="71" spans="2:8" ht="13.5" customHeight="1">
      <c r="B71" s="248"/>
      <c r="C71" s="248"/>
      <c r="D71" s="248"/>
      <c r="E71" s="249"/>
      <c r="F71" s="248"/>
      <c r="G71" s="248"/>
      <c r="H71" s="248"/>
    </row>
    <row r="72" spans="2:8" ht="13.5" customHeight="1">
      <c r="B72" s="248" t="s">
        <v>100</v>
      </c>
      <c r="C72" s="248" t="s">
        <v>395</v>
      </c>
      <c r="D72" s="248"/>
      <c r="E72" s="249"/>
      <c r="F72" s="249"/>
      <c r="G72" s="249"/>
      <c r="H72" s="248"/>
    </row>
    <row r="73" spans="2:8" ht="13.5" customHeight="1">
      <c r="B73" s="248"/>
      <c r="C73" s="248"/>
      <c r="D73" s="248"/>
      <c r="E73" s="249"/>
      <c r="F73" s="250" t="s">
        <v>340</v>
      </c>
      <c r="G73" s="251"/>
      <c r="H73" s="248"/>
    </row>
    <row r="74" spans="2:8" ht="13.5" customHeight="1" thickBot="1">
      <c r="B74" s="248" t="str">
        <f>点検対象設備一覧表!$E$6</f>
        <v>□□棟</v>
      </c>
      <c r="C74" s="248"/>
      <c r="D74" s="248"/>
      <c r="E74" s="249"/>
      <c r="F74" s="250" t="s">
        <v>341</v>
      </c>
      <c r="G74" s="251"/>
      <c r="H74" s="248"/>
    </row>
    <row r="75" spans="2:8" ht="13.5" customHeight="1">
      <c r="B75" s="600" t="s">
        <v>342</v>
      </c>
      <c r="C75" s="565"/>
      <c r="D75" s="565"/>
      <c r="E75" s="565"/>
      <c r="F75" s="565" t="s">
        <v>441</v>
      </c>
      <c r="G75" s="552"/>
      <c r="H75" s="601" t="s">
        <v>399</v>
      </c>
    </row>
    <row r="76" spans="2:8" ht="13.5" customHeight="1" thickBot="1">
      <c r="B76" s="252" t="s">
        <v>362</v>
      </c>
      <c r="C76" s="253" t="s">
        <v>344</v>
      </c>
      <c r="D76" s="253" t="s">
        <v>205</v>
      </c>
      <c r="E76" s="253" t="s">
        <v>398</v>
      </c>
      <c r="F76" s="253" t="s">
        <v>266</v>
      </c>
      <c r="G76" s="253" t="s">
        <v>267</v>
      </c>
      <c r="H76" s="613"/>
    </row>
    <row r="77" spans="2:8" ht="13.5" customHeight="1">
      <c r="B77" s="242" t="s">
        <v>395</v>
      </c>
      <c r="C77" s="227" t="s">
        <v>280</v>
      </c>
      <c r="D77" s="227"/>
      <c r="E77" s="254" t="s">
        <v>253</v>
      </c>
      <c r="F77" s="429"/>
      <c r="G77" s="360"/>
      <c r="H77" s="255"/>
    </row>
    <row r="78" spans="2:8" ht="13.5" customHeight="1">
      <c r="B78" s="244"/>
      <c r="C78" s="205" t="s">
        <v>281</v>
      </c>
      <c r="D78" s="205"/>
      <c r="E78" s="226" t="s">
        <v>253</v>
      </c>
      <c r="F78" s="231"/>
      <c r="G78" s="315"/>
      <c r="H78" s="256"/>
    </row>
    <row r="79" spans="2:8" ht="13.5" customHeight="1">
      <c r="B79" s="244"/>
      <c r="C79" s="205" t="s">
        <v>282</v>
      </c>
      <c r="D79" s="205"/>
      <c r="E79" s="226" t="s">
        <v>253</v>
      </c>
      <c r="F79" s="231"/>
      <c r="G79" s="315"/>
      <c r="H79" s="256"/>
    </row>
    <row r="80" spans="2:8" ht="13.5" customHeight="1">
      <c r="B80" s="244"/>
      <c r="C80" s="205" t="s">
        <v>647</v>
      </c>
      <c r="D80" s="205"/>
      <c r="E80" s="226" t="s">
        <v>253</v>
      </c>
      <c r="F80" s="231"/>
      <c r="G80" s="315"/>
      <c r="H80" s="256"/>
    </row>
    <row r="81" spans="2:8" ht="13.5" customHeight="1">
      <c r="B81" s="244"/>
      <c r="C81" s="205" t="s">
        <v>283</v>
      </c>
      <c r="D81" s="205"/>
      <c r="E81" s="226" t="s">
        <v>365</v>
      </c>
      <c r="F81" s="231"/>
      <c r="G81" s="315"/>
      <c r="H81" s="256"/>
    </row>
    <row r="82" spans="2:8" ht="13.5" customHeight="1">
      <c r="B82" s="244"/>
      <c r="C82" s="205" t="s">
        <v>284</v>
      </c>
      <c r="D82" s="205"/>
      <c r="E82" s="226" t="s">
        <v>273</v>
      </c>
      <c r="F82" s="231"/>
      <c r="G82" s="315"/>
      <c r="H82" s="256"/>
    </row>
    <row r="83" spans="2:8" ht="13.5" customHeight="1">
      <c r="B83" s="244"/>
      <c r="C83" s="205"/>
      <c r="D83" s="205"/>
      <c r="E83" s="226"/>
      <c r="F83" s="231"/>
      <c r="G83" s="205"/>
      <c r="H83" s="256"/>
    </row>
    <row r="84" spans="2:8" ht="13.5" customHeight="1">
      <c r="B84" s="244"/>
      <c r="C84" s="205"/>
      <c r="D84" s="205"/>
      <c r="E84" s="226"/>
      <c r="F84" s="231"/>
      <c r="G84" s="205"/>
      <c r="H84" s="256"/>
    </row>
    <row r="85" spans="2:8" ht="13.5" customHeight="1">
      <c r="B85" s="244"/>
      <c r="C85" s="205"/>
      <c r="D85" s="205"/>
      <c r="E85" s="226"/>
      <c r="F85" s="231"/>
      <c r="G85" s="205"/>
      <c r="H85" s="256"/>
    </row>
    <row r="86" spans="2:8" ht="13.5" customHeight="1">
      <c r="B86" s="244"/>
      <c r="C86" s="205"/>
      <c r="D86" s="205"/>
      <c r="E86" s="226"/>
      <c r="F86" s="231"/>
      <c r="G86" s="205"/>
      <c r="H86" s="256"/>
    </row>
    <row r="87" spans="2:8" ht="13.5" customHeight="1">
      <c r="B87" s="257"/>
      <c r="C87" s="205"/>
      <c r="D87" s="205"/>
      <c r="E87" s="226"/>
      <c r="F87" s="231"/>
      <c r="G87" s="205"/>
      <c r="H87" s="256"/>
    </row>
    <row r="88" spans="2:8" ht="13.5" customHeight="1">
      <c r="B88" s="257"/>
      <c r="C88" s="205"/>
      <c r="D88" s="205"/>
      <c r="E88" s="226"/>
      <c r="F88" s="231"/>
      <c r="G88" s="205"/>
      <c r="H88" s="256"/>
    </row>
    <row r="89" spans="2:8" ht="13.5" customHeight="1">
      <c r="B89" s="257"/>
      <c r="C89" s="205"/>
      <c r="D89" s="205"/>
      <c r="E89" s="226"/>
      <c r="F89" s="231"/>
      <c r="G89" s="205"/>
      <c r="H89" s="256"/>
    </row>
    <row r="90" spans="2:8" ht="13.5" customHeight="1">
      <c r="B90" s="257"/>
      <c r="C90" s="205"/>
      <c r="D90" s="205"/>
      <c r="E90" s="226"/>
      <c r="F90" s="231"/>
      <c r="G90" s="205"/>
      <c r="H90" s="256"/>
    </row>
    <row r="91" spans="2:8" ht="13.5" customHeight="1">
      <c r="B91" s="257"/>
      <c r="C91" s="205"/>
      <c r="D91" s="205"/>
      <c r="E91" s="226"/>
      <c r="F91" s="231"/>
      <c r="G91" s="205"/>
      <c r="H91" s="256"/>
    </row>
    <row r="92" spans="2:8" ht="13.5" customHeight="1">
      <c r="B92" s="257"/>
      <c r="C92" s="205"/>
      <c r="D92" s="205"/>
      <c r="E92" s="226"/>
      <c r="F92" s="231"/>
      <c r="G92" s="205"/>
      <c r="H92" s="256"/>
    </row>
    <row r="93" spans="2:8" ht="13.5" customHeight="1">
      <c r="B93" s="257"/>
      <c r="C93" s="205"/>
      <c r="D93" s="205"/>
      <c r="E93" s="226"/>
      <c r="F93" s="231"/>
      <c r="G93" s="205"/>
      <c r="H93" s="256"/>
    </row>
    <row r="94" spans="2:8" ht="13.5" customHeight="1">
      <c r="B94" s="257"/>
      <c r="C94" s="205"/>
      <c r="D94" s="205"/>
      <c r="E94" s="226"/>
      <c r="F94" s="231"/>
      <c r="G94" s="205"/>
      <c r="H94" s="256"/>
    </row>
    <row r="95" spans="2:8" ht="13.5" customHeight="1">
      <c r="B95" s="257"/>
      <c r="C95" s="205"/>
      <c r="D95" s="205"/>
      <c r="E95" s="226"/>
      <c r="F95" s="231"/>
      <c r="G95" s="205"/>
      <c r="H95" s="256"/>
    </row>
    <row r="96" spans="2:8" ht="13.5" customHeight="1">
      <c r="B96" s="257"/>
      <c r="C96" s="205"/>
      <c r="D96" s="205"/>
      <c r="E96" s="226"/>
      <c r="F96" s="231"/>
      <c r="G96" s="205"/>
      <c r="H96" s="256"/>
    </row>
    <row r="97" spans="2:8" ht="13.5" customHeight="1">
      <c r="B97" s="257"/>
      <c r="C97" s="205"/>
      <c r="D97" s="205"/>
      <c r="E97" s="226"/>
      <c r="F97" s="231"/>
      <c r="G97" s="205"/>
      <c r="H97" s="256"/>
    </row>
    <row r="98" spans="2:8" ht="13.5" customHeight="1">
      <c r="B98" s="257"/>
      <c r="C98" s="205"/>
      <c r="D98" s="205"/>
      <c r="E98" s="226"/>
      <c r="F98" s="231"/>
      <c r="G98" s="205"/>
      <c r="H98" s="256"/>
    </row>
    <row r="99" spans="2:8" ht="13.5" customHeight="1">
      <c r="B99" s="257"/>
      <c r="C99" s="205"/>
      <c r="D99" s="205"/>
      <c r="E99" s="226"/>
      <c r="F99" s="231"/>
      <c r="G99" s="205"/>
      <c r="H99" s="256"/>
    </row>
    <row r="100" spans="2:8" ht="13.5" customHeight="1">
      <c r="B100" s="257"/>
      <c r="C100" s="205"/>
      <c r="D100" s="205"/>
      <c r="E100" s="226"/>
      <c r="F100" s="231"/>
      <c r="G100" s="205"/>
      <c r="H100" s="256"/>
    </row>
    <row r="101" spans="2:8" ht="13.5" customHeight="1">
      <c r="B101" s="257"/>
      <c r="C101" s="247"/>
      <c r="D101" s="205"/>
      <c r="E101" s="226"/>
      <c r="F101" s="231"/>
      <c r="G101" s="205"/>
      <c r="H101" s="256"/>
    </row>
    <row r="102" spans="2:8" ht="13.5" customHeight="1">
      <c r="B102" s="257"/>
      <c r="C102" s="247"/>
      <c r="D102" s="205"/>
      <c r="E102" s="226"/>
      <c r="F102" s="231"/>
      <c r="G102" s="205"/>
      <c r="H102" s="256"/>
    </row>
    <row r="103" spans="2:8" ht="13.5" customHeight="1">
      <c r="B103" s="257"/>
      <c r="C103" s="247"/>
      <c r="D103" s="205"/>
      <c r="E103" s="226"/>
      <c r="F103" s="231"/>
      <c r="G103" s="205"/>
      <c r="H103" s="256"/>
    </row>
    <row r="104" spans="2:8" ht="13.5" customHeight="1" thickBot="1">
      <c r="B104" s="259"/>
      <c r="C104" s="260"/>
      <c r="D104" s="228"/>
      <c r="E104" s="253"/>
      <c r="F104" s="304"/>
      <c r="G104" s="228"/>
      <c r="H104" s="261"/>
    </row>
    <row r="105" spans="2:8" ht="13.5" customHeight="1">
      <c r="B105" s="248"/>
      <c r="C105" s="248"/>
      <c r="D105" s="248"/>
      <c r="E105" s="249"/>
      <c r="F105" s="248"/>
      <c r="G105" s="248"/>
      <c r="H105" s="248"/>
    </row>
    <row r="106" spans="2:8" ht="13.5" customHeight="1">
      <c r="B106" s="248"/>
      <c r="C106" s="248"/>
      <c r="D106" s="248"/>
      <c r="E106" s="249"/>
      <c r="F106" s="248"/>
      <c r="G106" s="248"/>
      <c r="H106" s="248"/>
    </row>
    <row r="107" spans="2:8" ht="13.5" customHeight="1">
      <c r="B107" s="248" t="s">
        <v>100</v>
      </c>
      <c r="C107" s="248" t="s">
        <v>395</v>
      </c>
      <c r="D107" s="248"/>
      <c r="E107" s="249"/>
      <c r="F107" s="249"/>
      <c r="G107" s="249"/>
      <c r="H107" s="248"/>
    </row>
    <row r="108" spans="2:8" ht="13.5" customHeight="1">
      <c r="B108" s="248"/>
      <c r="C108" s="248"/>
      <c r="D108" s="248"/>
      <c r="E108" s="249"/>
      <c r="F108" s="250" t="s">
        <v>340</v>
      </c>
      <c r="G108" s="251"/>
      <c r="H108" s="248"/>
    </row>
    <row r="109" spans="2:8" ht="13.5" customHeight="1" thickBot="1">
      <c r="B109" s="248" t="str">
        <f>点検対象設備一覧表!$F$6</f>
        <v>××棟</v>
      </c>
      <c r="C109" s="248"/>
      <c r="D109" s="248"/>
      <c r="E109" s="249"/>
      <c r="F109" s="250" t="s">
        <v>341</v>
      </c>
      <c r="G109" s="251"/>
      <c r="H109" s="248"/>
    </row>
    <row r="110" spans="2:8" ht="13.5" customHeight="1">
      <c r="B110" s="600" t="s">
        <v>342</v>
      </c>
      <c r="C110" s="565"/>
      <c r="D110" s="565"/>
      <c r="E110" s="565"/>
      <c r="F110" s="565" t="s">
        <v>441</v>
      </c>
      <c r="G110" s="552"/>
      <c r="H110" s="601" t="s">
        <v>399</v>
      </c>
    </row>
    <row r="111" spans="2:8" ht="13.5" customHeight="1" thickBot="1">
      <c r="B111" s="252" t="s">
        <v>362</v>
      </c>
      <c r="C111" s="253" t="s">
        <v>344</v>
      </c>
      <c r="D111" s="253" t="s">
        <v>205</v>
      </c>
      <c r="E111" s="253" t="s">
        <v>398</v>
      </c>
      <c r="F111" s="253" t="s">
        <v>266</v>
      </c>
      <c r="G111" s="253" t="s">
        <v>267</v>
      </c>
      <c r="H111" s="613"/>
    </row>
    <row r="112" spans="2:8" ht="13.5" customHeight="1">
      <c r="B112" s="242" t="s">
        <v>395</v>
      </c>
      <c r="C112" s="227" t="s">
        <v>280</v>
      </c>
      <c r="D112" s="227"/>
      <c r="E112" s="254" t="s">
        <v>253</v>
      </c>
      <c r="F112" s="429"/>
      <c r="G112" s="360"/>
      <c r="H112" s="255"/>
    </row>
    <row r="113" spans="2:8" ht="13.5" customHeight="1">
      <c r="B113" s="244"/>
      <c r="C113" s="205" t="s">
        <v>281</v>
      </c>
      <c r="D113" s="205"/>
      <c r="E113" s="226" t="s">
        <v>253</v>
      </c>
      <c r="F113" s="231"/>
      <c r="G113" s="315"/>
      <c r="H113" s="256"/>
    </row>
    <row r="114" spans="2:8" ht="13.5" customHeight="1">
      <c r="B114" s="244"/>
      <c r="C114" s="205" t="s">
        <v>282</v>
      </c>
      <c r="D114" s="205"/>
      <c r="E114" s="226" t="s">
        <v>253</v>
      </c>
      <c r="F114" s="231"/>
      <c r="G114" s="315"/>
      <c r="H114" s="256"/>
    </row>
    <row r="115" spans="2:8" ht="13.5" customHeight="1">
      <c r="B115" s="244"/>
      <c r="C115" s="205" t="s">
        <v>647</v>
      </c>
      <c r="D115" s="205"/>
      <c r="E115" s="226" t="s">
        <v>253</v>
      </c>
      <c r="F115" s="231"/>
      <c r="G115" s="315"/>
      <c r="H115" s="256"/>
    </row>
    <row r="116" spans="2:8" ht="13.5" customHeight="1">
      <c r="B116" s="244"/>
      <c r="C116" s="205" t="s">
        <v>283</v>
      </c>
      <c r="D116" s="205"/>
      <c r="E116" s="226" t="s">
        <v>365</v>
      </c>
      <c r="F116" s="231"/>
      <c r="G116" s="315"/>
      <c r="H116" s="256"/>
    </row>
    <row r="117" spans="2:8" ht="13.5" customHeight="1">
      <c r="B117" s="244"/>
      <c r="C117" s="205" t="s">
        <v>284</v>
      </c>
      <c r="D117" s="205"/>
      <c r="E117" s="226" t="s">
        <v>273</v>
      </c>
      <c r="F117" s="231"/>
      <c r="G117" s="315"/>
      <c r="H117" s="256"/>
    </row>
    <row r="118" spans="2:8" ht="13.5" customHeight="1">
      <c r="B118" s="244"/>
      <c r="C118" s="205"/>
      <c r="D118" s="205"/>
      <c r="E118" s="226"/>
      <c r="F118" s="231"/>
      <c r="G118" s="205"/>
      <c r="H118" s="256"/>
    </row>
    <row r="119" spans="2:8" ht="13.5" customHeight="1">
      <c r="B119" s="244"/>
      <c r="C119" s="205"/>
      <c r="D119" s="205"/>
      <c r="E119" s="226"/>
      <c r="F119" s="231"/>
      <c r="G119" s="205"/>
      <c r="H119" s="256"/>
    </row>
    <row r="120" spans="2:8" ht="13.5" customHeight="1">
      <c r="B120" s="244"/>
      <c r="C120" s="205"/>
      <c r="D120" s="205"/>
      <c r="E120" s="226"/>
      <c r="F120" s="231"/>
      <c r="G120" s="205"/>
      <c r="H120" s="256"/>
    </row>
    <row r="121" spans="2:8" ht="13.5" customHeight="1">
      <c r="B121" s="244"/>
      <c r="C121" s="205"/>
      <c r="D121" s="205"/>
      <c r="E121" s="226"/>
      <c r="F121" s="231"/>
      <c r="G121" s="205"/>
      <c r="H121" s="256"/>
    </row>
    <row r="122" spans="2:8" ht="13.5" customHeight="1">
      <c r="B122" s="257"/>
      <c r="C122" s="205"/>
      <c r="D122" s="205"/>
      <c r="E122" s="226"/>
      <c r="F122" s="231"/>
      <c r="G122" s="205"/>
      <c r="H122" s="256"/>
    </row>
    <row r="123" spans="2:8" ht="13.5" customHeight="1">
      <c r="B123" s="257"/>
      <c r="C123" s="205"/>
      <c r="D123" s="205"/>
      <c r="E123" s="226"/>
      <c r="F123" s="231"/>
      <c r="G123" s="205"/>
      <c r="H123" s="256"/>
    </row>
    <row r="124" spans="2:8" ht="13.5" customHeight="1">
      <c r="B124" s="257"/>
      <c r="C124" s="205"/>
      <c r="D124" s="205"/>
      <c r="E124" s="226"/>
      <c r="F124" s="231"/>
      <c r="G124" s="205"/>
      <c r="H124" s="256"/>
    </row>
    <row r="125" spans="2:8" ht="13.5" customHeight="1">
      <c r="B125" s="257"/>
      <c r="C125" s="205"/>
      <c r="D125" s="205"/>
      <c r="E125" s="226"/>
      <c r="F125" s="231"/>
      <c r="G125" s="205"/>
      <c r="H125" s="256"/>
    </row>
    <row r="126" spans="2:8" ht="13.5" customHeight="1">
      <c r="B126" s="257"/>
      <c r="C126" s="205"/>
      <c r="D126" s="205"/>
      <c r="E126" s="226"/>
      <c r="F126" s="231"/>
      <c r="G126" s="205"/>
      <c r="H126" s="256"/>
    </row>
    <row r="127" spans="2:8" ht="13.5" customHeight="1">
      <c r="B127" s="257"/>
      <c r="C127" s="205"/>
      <c r="D127" s="205"/>
      <c r="E127" s="226"/>
      <c r="F127" s="231"/>
      <c r="G127" s="205"/>
      <c r="H127" s="256"/>
    </row>
    <row r="128" spans="2:8" ht="13.5" customHeight="1">
      <c r="B128" s="257"/>
      <c r="C128" s="205"/>
      <c r="D128" s="205"/>
      <c r="E128" s="226"/>
      <c r="F128" s="231"/>
      <c r="G128" s="205"/>
      <c r="H128" s="256"/>
    </row>
    <row r="129" spans="2:8" ht="13.5" customHeight="1">
      <c r="B129" s="257"/>
      <c r="C129" s="205"/>
      <c r="D129" s="205"/>
      <c r="E129" s="226"/>
      <c r="F129" s="231"/>
      <c r="G129" s="205"/>
      <c r="H129" s="256"/>
    </row>
    <row r="130" spans="2:8" ht="13.5" customHeight="1">
      <c r="B130" s="257"/>
      <c r="C130" s="205"/>
      <c r="D130" s="205"/>
      <c r="E130" s="226"/>
      <c r="F130" s="231"/>
      <c r="G130" s="205"/>
      <c r="H130" s="256"/>
    </row>
    <row r="131" spans="2:8" ht="13.5" customHeight="1">
      <c r="B131" s="257"/>
      <c r="C131" s="205"/>
      <c r="D131" s="205"/>
      <c r="E131" s="226"/>
      <c r="F131" s="231"/>
      <c r="G131" s="205"/>
      <c r="H131" s="256"/>
    </row>
    <row r="132" spans="2:8" ht="13.5" customHeight="1">
      <c r="B132" s="257"/>
      <c r="C132" s="205"/>
      <c r="D132" s="205"/>
      <c r="E132" s="226"/>
      <c r="F132" s="231"/>
      <c r="G132" s="205"/>
      <c r="H132" s="256"/>
    </row>
    <row r="133" spans="2:8" ht="13.5" customHeight="1">
      <c r="B133" s="257"/>
      <c r="C133" s="205"/>
      <c r="D133" s="205"/>
      <c r="E133" s="226"/>
      <c r="F133" s="231"/>
      <c r="G133" s="205"/>
      <c r="H133" s="256"/>
    </row>
    <row r="134" spans="2:8" ht="13.5" customHeight="1">
      <c r="B134" s="257"/>
      <c r="C134" s="205"/>
      <c r="D134" s="205"/>
      <c r="E134" s="226"/>
      <c r="F134" s="231"/>
      <c r="G134" s="205"/>
      <c r="H134" s="256"/>
    </row>
    <row r="135" spans="2:8" ht="13.5" customHeight="1">
      <c r="B135" s="257"/>
      <c r="C135" s="205"/>
      <c r="D135" s="205"/>
      <c r="E135" s="226"/>
      <c r="F135" s="231"/>
      <c r="G135" s="205"/>
      <c r="H135" s="256"/>
    </row>
    <row r="136" spans="2:8" ht="13.5" customHeight="1">
      <c r="B136" s="257"/>
      <c r="C136" s="247"/>
      <c r="D136" s="205"/>
      <c r="E136" s="226"/>
      <c r="F136" s="231"/>
      <c r="G136" s="205"/>
      <c r="H136" s="256"/>
    </row>
    <row r="137" spans="2:8" ht="13.5" customHeight="1">
      <c r="B137" s="257"/>
      <c r="C137" s="247"/>
      <c r="D137" s="205"/>
      <c r="E137" s="226"/>
      <c r="F137" s="231"/>
      <c r="G137" s="205"/>
      <c r="H137" s="256"/>
    </row>
    <row r="138" spans="2:8" ht="13.5" customHeight="1">
      <c r="B138" s="257"/>
      <c r="C138" s="247"/>
      <c r="D138" s="205"/>
      <c r="E138" s="226"/>
      <c r="F138" s="231"/>
      <c r="G138" s="205"/>
      <c r="H138" s="256"/>
    </row>
    <row r="139" spans="2:8" ht="13.5" customHeight="1" thickBot="1">
      <c r="B139" s="259"/>
      <c r="C139" s="260"/>
      <c r="D139" s="228"/>
      <c r="E139" s="253"/>
      <c r="F139" s="304"/>
      <c r="G139" s="228"/>
      <c r="H139" s="261"/>
    </row>
    <row r="140" spans="2:8" ht="13.5" customHeight="1">
      <c r="B140" s="248"/>
      <c r="C140" s="248"/>
      <c r="D140" s="248"/>
      <c r="E140" s="249"/>
      <c r="F140" s="248"/>
      <c r="G140" s="248"/>
      <c r="H140" s="248"/>
    </row>
    <row r="141" spans="2:8" ht="13.5" customHeight="1">
      <c r="B141" s="248"/>
      <c r="C141" s="248"/>
      <c r="D141" s="248"/>
      <c r="E141" s="249"/>
      <c r="F141" s="248"/>
      <c r="G141" s="248"/>
      <c r="H141" s="248"/>
    </row>
    <row r="142" spans="2:8" ht="13.5" customHeight="1">
      <c r="B142" s="248" t="s">
        <v>100</v>
      </c>
      <c r="C142" s="248" t="s">
        <v>395</v>
      </c>
      <c r="D142" s="248"/>
      <c r="E142" s="249"/>
      <c r="F142" s="249"/>
      <c r="G142" s="249"/>
      <c r="H142" s="248"/>
    </row>
    <row r="143" spans="2:8" ht="13.5" customHeight="1">
      <c r="B143" s="248"/>
      <c r="C143" s="248"/>
      <c r="D143" s="248"/>
      <c r="E143" s="249"/>
      <c r="F143" s="250" t="s">
        <v>340</v>
      </c>
      <c r="G143" s="251"/>
      <c r="H143" s="248"/>
    </row>
    <row r="144" spans="2:8" ht="13.5" customHeight="1" thickBot="1">
      <c r="B144" s="248" t="str">
        <f>点検対象設備一覧表!$G$6</f>
        <v>――棟</v>
      </c>
      <c r="C144" s="248"/>
      <c r="D144" s="248"/>
      <c r="E144" s="249"/>
      <c r="F144" s="250" t="s">
        <v>341</v>
      </c>
      <c r="G144" s="251"/>
      <c r="H144" s="248"/>
    </row>
    <row r="145" spans="2:8" ht="13.5" customHeight="1">
      <c r="B145" s="600" t="s">
        <v>342</v>
      </c>
      <c r="C145" s="565"/>
      <c r="D145" s="565"/>
      <c r="E145" s="565"/>
      <c r="F145" s="565" t="s">
        <v>441</v>
      </c>
      <c r="G145" s="552"/>
      <c r="H145" s="601" t="s">
        <v>399</v>
      </c>
    </row>
    <row r="146" spans="2:8" ht="13.5" customHeight="1" thickBot="1">
      <c r="B146" s="252" t="s">
        <v>362</v>
      </c>
      <c r="C146" s="253" t="s">
        <v>344</v>
      </c>
      <c r="D146" s="253" t="s">
        <v>205</v>
      </c>
      <c r="E146" s="253" t="s">
        <v>398</v>
      </c>
      <c r="F146" s="253" t="s">
        <v>266</v>
      </c>
      <c r="G146" s="253" t="s">
        <v>267</v>
      </c>
      <c r="H146" s="613"/>
    </row>
    <row r="147" spans="2:8" ht="13.5" customHeight="1">
      <c r="B147" s="242" t="s">
        <v>395</v>
      </c>
      <c r="C147" s="227" t="s">
        <v>280</v>
      </c>
      <c r="D147" s="227"/>
      <c r="E147" s="254" t="s">
        <v>253</v>
      </c>
      <c r="F147" s="429"/>
      <c r="G147" s="360"/>
      <c r="H147" s="255"/>
    </row>
    <row r="148" spans="2:8" ht="13.5" customHeight="1">
      <c r="B148" s="244"/>
      <c r="C148" s="205" t="s">
        <v>281</v>
      </c>
      <c r="D148" s="205"/>
      <c r="E148" s="226" t="s">
        <v>253</v>
      </c>
      <c r="F148" s="231"/>
      <c r="G148" s="315"/>
      <c r="H148" s="256"/>
    </row>
    <row r="149" spans="2:8" ht="13.5" customHeight="1">
      <c r="B149" s="244"/>
      <c r="C149" s="205" t="s">
        <v>282</v>
      </c>
      <c r="D149" s="205"/>
      <c r="E149" s="226" t="s">
        <v>253</v>
      </c>
      <c r="F149" s="231"/>
      <c r="G149" s="315"/>
      <c r="H149" s="256"/>
    </row>
    <row r="150" spans="2:8" ht="13.5" customHeight="1">
      <c r="B150" s="244"/>
      <c r="C150" s="205" t="s">
        <v>647</v>
      </c>
      <c r="D150" s="205"/>
      <c r="E150" s="226" t="s">
        <v>253</v>
      </c>
      <c r="F150" s="231"/>
      <c r="G150" s="315"/>
      <c r="H150" s="256"/>
    </row>
    <row r="151" spans="2:8" ht="13.5" customHeight="1">
      <c r="B151" s="244"/>
      <c r="C151" s="205" t="s">
        <v>283</v>
      </c>
      <c r="D151" s="205"/>
      <c r="E151" s="226" t="s">
        <v>365</v>
      </c>
      <c r="F151" s="231"/>
      <c r="G151" s="315"/>
      <c r="H151" s="256"/>
    </row>
    <row r="152" spans="2:8" ht="13.5" customHeight="1">
      <c r="B152" s="244"/>
      <c r="C152" s="205" t="s">
        <v>284</v>
      </c>
      <c r="D152" s="205"/>
      <c r="E152" s="226" t="s">
        <v>273</v>
      </c>
      <c r="F152" s="231"/>
      <c r="G152" s="315"/>
      <c r="H152" s="256"/>
    </row>
    <row r="153" spans="2:8" ht="13.5" customHeight="1">
      <c r="B153" s="244"/>
      <c r="C153" s="205"/>
      <c r="D153" s="205"/>
      <c r="E153" s="226"/>
      <c r="F153" s="231"/>
      <c r="G153" s="205"/>
      <c r="H153" s="256"/>
    </row>
    <row r="154" spans="2:8" ht="13.5" customHeight="1">
      <c r="B154" s="244"/>
      <c r="C154" s="205"/>
      <c r="D154" s="205"/>
      <c r="E154" s="226"/>
      <c r="F154" s="231"/>
      <c r="G154" s="205"/>
      <c r="H154" s="256"/>
    </row>
    <row r="155" spans="2:8" ht="13.5" customHeight="1">
      <c r="B155" s="244"/>
      <c r="C155" s="205"/>
      <c r="D155" s="205"/>
      <c r="E155" s="226"/>
      <c r="F155" s="231"/>
      <c r="G155" s="205"/>
      <c r="H155" s="256"/>
    </row>
    <row r="156" spans="2:8" ht="13.5" customHeight="1">
      <c r="B156" s="244"/>
      <c r="C156" s="205"/>
      <c r="D156" s="205"/>
      <c r="E156" s="226"/>
      <c r="F156" s="231"/>
      <c r="G156" s="205"/>
      <c r="H156" s="256"/>
    </row>
    <row r="157" spans="2:8" ht="13.5" customHeight="1">
      <c r="B157" s="257"/>
      <c r="C157" s="205"/>
      <c r="D157" s="205"/>
      <c r="E157" s="226"/>
      <c r="F157" s="231"/>
      <c r="G157" s="205"/>
      <c r="H157" s="256"/>
    </row>
    <row r="158" spans="2:8" ht="13.5" customHeight="1">
      <c r="B158" s="257"/>
      <c r="C158" s="205"/>
      <c r="D158" s="205"/>
      <c r="E158" s="226"/>
      <c r="F158" s="231"/>
      <c r="G158" s="205"/>
      <c r="H158" s="256"/>
    </row>
    <row r="159" spans="2:8" ht="13.5" customHeight="1">
      <c r="B159" s="257"/>
      <c r="C159" s="205"/>
      <c r="D159" s="205"/>
      <c r="E159" s="226"/>
      <c r="F159" s="231"/>
      <c r="G159" s="205"/>
      <c r="H159" s="256"/>
    </row>
    <row r="160" spans="2:8" ht="13.5" customHeight="1">
      <c r="B160" s="257"/>
      <c r="C160" s="205"/>
      <c r="D160" s="205"/>
      <c r="E160" s="226"/>
      <c r="F160" s="231"/>
      <c r="G160" s="205"/>
      <c r="H160" s="256"/>
    </row>
    <row r="161" spans="2:8" ht="13.5" customHeight="1">
      <c r="B161" s="257"/>
      <c r="C161" s="205"/>
      <c r="D161" s="205"/>
      <c r="E161" s="226"/>
      <c r="F161" s="231"/>
      <c r="G161" s="205"/>
      <c r="H161" s="256"/>
    </row>
    <row r="162" spans="2:8" ht="13.5" customHeight="1">
      <c r="B162" s="257"/>
      <c r="C162" s="205"/>
      <c r="D162" s="205"/>
      <c r="E162" s="226"/>
      <c r="F162" s="231"/>
      <c r="G162" s="205"/>
      <c r="H162" s="256"/>
    </row>
    <row r="163" spans="2:8" ht="13.5" customHeight="1">
      <c r="B163" s="257"/>
      <c r="C163" s="205"/>
      <c r="D163" s="205"/>
      <c r="E163" s="226"/>
      <c r="F163" s="231"/>
      <c r="G163" s="205"/>
      <c r="H163" s="256"/>
    </row>
    <row r="164" spans="2:8" ht="13.5" customHeight="1">
      <c r="B164" s="257"/>
      <c r="C164" s="205"/>
      <c r="D164" s="205"/>
      <c r="E164" s="226"/>
      <c r="F164" s="231"/>
      <c r="G164" s="205"/>
      <c r="H164" s="256"/>
    </row>
    <row r="165" spans="2:8" ht="13.5" customHeight="1">
      <c r="B165" s="257"/>
      <c r="C165" s="205"/>
      <c r="D165" s="205"/>
      <c r="E165" s="226"/>
      <c r="F165" s="231"/>
      <c r="G165" s="205"/>
      <c r="H165" s="256"/>
    </row>
    <row r="166" spans="2:8" ht="13.5" customHeight="1">
      <c r="B166" s="257"/>
      <c r="C166" s="205"/>
      <c r="D166" s="205"/>
      <c r="E166" s="226"/>
      <c r="F166" s="231"/>
      <c r="G166" s="205"/>
      <c r="H166" s="256"/>
    </row>
    <row r="167" spans="2:8" ht="13.5" customHeight="1">
      <c r="B167" s="257"/>
      <c r="C167" s="205"/>
      <c r="D167" s="205"/>
      <c r="E167" s="226"/>
      <c r="F167" s="231"/>
      <c r="G167" s="205"/>
      <c r="H167" s="256"/>
    </row>
    <row r="168" spans="2:8" ht="13.5" customHeight="1">
      <c r="B168" s="257"/>
      <c r="C168" s="205"/>
      <c r="D168" s="205"/>
      <c r="E168" s="226"/>
      <c r="F168" s="231"/>
      <c r="G168" s="205"/>
      <c r="H168" s="256"/>
    </row>
    <row r="169" spans="2:8" ht="13.5" customHeight="1">
      <c r="B169" s="257"/>
      <c r="C169" s="205"/>
      <c r="D169" s="205"/>
      <c r="E169" s="226"/>
      <c r="F169" s="231"/>
      <c r="G169" s="205"/>
      <c r="H169" s="256"/>
    </row>
    <row r="170" spans="2:8" ht="13.5" customHeight="1">
      <c r="B170" s="257"/>
      <c r="C170" s="205"/>
      <c r="D170" s="205"/>
      <c r="E170" s="226"/>
      <c r="F170" s="231"/>
      <c r="G170" s="205"/>
      <c r="H170" s="256"/>
    </row>
    <row r="171" spans="2:8" ht="13.5" customHeight="1">
      <c r="B171" s="56"/>
      <c r="C171" s="57"/>
      <c r="D171" s="205"/>
      <c r="E171" s="226"/>
      <c r="F171" s="231"/>
      <c r="G171" s="205"/>
      <c r="H171" s="58"/>
    </row>
    <row r="172" spans="2:8" ht="13.5" customHeight="1">
      <c r="B172" s="56"/>
      <c r="C172" s="57"/>
      <c r="D172" s="205"/>
      <c r="E172" s="226"/>
      <c r="F172" s="231"/>
      <c r="G172" s="205"/>
      <c r="H172" s="58"/>
    </row>
    <row r="173" spans="2:8" ht="13.5" customHeight="1">
      <c r="B173" s="56"/>
      <c r="C173" s="57"/>
      <c r="D173" s="205"/>
      <c r="E173" s="226"/>
      <c r="F173" s="231"/>
      <c r="G173" s="205"/>
      <c r="H173" s="58"/>
    </row>
    <row r="174" spans="2:8" ht="13.5" customHeight="1" thickBot="1">
      <c r="B174" s="59"/>
      <c r="C174" s="60"/>
      <c r="D174" s="228"/>
      <c r="E174" s="253"/>
      <c r="F174" s="304"/>
      <c r="G174" s="228"/>
      <c r="H174" s="62"/>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H174"/>
  <sheetViews>
    <sheetView view="pageBreakPreview" zoomScaleNormal="85" zoomScaleSheetLayoutView="100" workbookViewId="0">
      <selection activeCell="H19" sqref="H19"/>
    </sheetView>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16384" width="9" style="37"/>
  </cols>
  <sheetData>
    <row r="2" spans="2:8" ht="13.5" customHeight="1">
      <c r="B2" s="37" t="s">
        <v>100</v>
      </c>
      <c r="C2" s="37" t="s">
        <v>396</v>
      </c>
      <c r="F2" s="38"/>
      <c r="G2" s="38"/>
    </row>
    <row r="3" spans="2:8" ht="13.5" customHeight="1">
      <c r="F3" s="63" t="s">
        <v>340</v>
      </c>
      <c r="G3" s="48"/>
    </row>
    <row r="4" spans="2:8" ht="13.5" customHeight="1" thickBot="1">
      <c r="B4" s="37" t="str">
        <f>点検対象設備一覧表!$C$6</f>
        <v>○○棟</v>
      </c>
      <c r="F4" s="63" t="s">
        <v>341</v>
      </c>
      <c r="G4" s="48"/>
    </row>
    <row r="5" spans="2:8" ht="13.5" customHeight="1">
      <c r="B5" s="551" t="s">
        <v>342</v>
      </c>
      <c r="C5" s="552"/>
      <c r="D5" s="552"/>
      <c r="E5" s="552"/>
      <c r="F5" s="565" t="s">
        <v>441</v>
      </c>
      <c r="G5" s="552"/>
      <c r="H5" s="566" t="s">
        <v>399</v>
      </c>
    </row>
    <row r="6" spans="2:8" ht="13.5" customHeight="1" thickBot="1">
      <c r="B6" s="49" t="s">
        <v>362</v>
      </c>
      <c r="C6" s="50" t="s">
        <v>344</v>
      </c>
      <c r="D6" s="50" t="s">
        <v>205</v>
      </c>
      <c r="E6" s="50" t="s">
        <v>398</v>
      </c>
      <c r="F6" s="50" t="s">
        <v>266</v>
      </c>
      <c r="G6" s="50" t="s">
        <v>267</v>
      </c>
      <c r="H6" s="567"/>
    </row>
    <row r="7" spans="2:8" ht="13.5" customHeight="1">
      <c r="B7" s="66" t="s">
        <v>396</v>
      </c>
      <c r="C7" s="67" t="s">
        <v>285</v>
      </c>
      <c r="D7" s="67"/>
      <c r="E7" s="69" t="s">
        <v>365</v>
      </c>
      <c r="F7" s="312"/>
      <c r="G7" s="312"/>
      <c r="H7" s="70"/>
    </row>
    <row r="8" spans="2:8" ht="13.5" customHeight="1">
      <c r="B8" s="65"/>
      <c r="C8" s="52" t="s">
        <v>372</v>
      </c>
      <c r="D8" s="52"/>
      <c r="E8" s="54" t="s">
        <v>365</v>
      </c>
      <c r="F8" s="303"/>
      <c r="G8" s="303"/>
      <c r="H8" s="58"/>
    </row>
    <row r="9" spans="2:8" ht="13.5" customHeight="1">
      <c r="B9" s="65"/>
      <c r="C9" s="52" t="s">
        <v>373</v>
      </c>
      <c r="D9" s="52"/>
      <c r="E9" s="54" t="s">
        <v>365</v>
      </c>
      <c r="F9" s="303"/>
      <c r="G9" s="303"/>
      <c r="H9" s="58"/>
    </row>
    <row r="10" spans="2:8" ht="13.5" customHeight="1">
      <c r="B10" s="65"/>
      <c r="C10" s="52" t="s">
        <v>374</v>
      </c>
      <c r="D10" s="52"/>
      <c r="E10" s="54" t="s">
        <v>251</v>
      </c>
      <c r="F10" s="314"/>
      <c r="G10" s="52"/>
      <c r="H10" s="58"/>
    </row>
    <row r="11" spans="2:8" ht="13.5" customHeight="1">
      <c r="B11" s="65"/>
      <c r="C11" s="52" t="s">
        <v>375</v>
      </c>
      <c r="D11" s="52"/>
      <c r="E11" s="54" t="s">
        <v>251</v>
      </c>
      <c r="F11" s="314"/>
      <c r="G11" s="52"/>
      <c r="H11" s="58"/>
    </row>
    <row r="12" spans="2:8" ht="13.5" customHeight="1">
      <c r="B12" s="65"/>
      <c r="C12" s="52"/>
      <c r="D12" s="52"/>
      <c r="E12" s="54"/>
      <c r="F12" s="303"/>
      <c r="G12" s="52"/>
      <c r="H12" s="58"/>
    </row>
    <row r="13" spans="2:8" ht="13.5" customHeight="1">
      <c r="B13" s="65"/>
      <c r="C13" s="52"/>
      <c r="D13" s="52"/>
      <c r="E13" s="54"/>
      <c r="F13" s="303"/>
      <c r="G13" s="52"/>
      <c r="H13" s="58"/>
    </row>
    <row r="14" spans="2:8" ht="13.5" customHeight="1">
      <c r="B14" s="65"/>
      <c r="C14" s="52"/>
      <c r="D14" s="52"/>
      <c r="E14" s="54"/>
      <c r="F14" s="303"/>
      <c r="G14" s="52"/>
      <c r="H14" s="58"/>
    </row>
    <row r="15" spans="2:8" ht="13.5" customHeight="1">
      <c r="B15" s="65"/>
      <c r="C15" s="52"/>
      <c r="D15" s="52"/>
      <c r="E15" s="54"/>
      <c r="F15" s="303"/>
      <c r="G15" s="52"/>
      <c r="H15" s="58"/>
    </row>
    <row r="16" spans="2:8" ht="13.5" customHeight="1">
      <c r="B16" s="65"/>
      <c r="C16" s="52"/>
      <c r="D16" s="52"/>
      <c r="E16" s="54"/>
      <c r="F16" s="303"/>
      <c r="G16" s="52"/>
      <c r="H16" s="58"/>
    </row>
    <row r="17" spans="2:8" ht="13.5" customHeight="1">
      <c r="B17" s="56"/>
      <c r="C17" s="52"/>
      <c r="D17" s="52"/>
      <c r="E17" s="54"/>
      <c r="F17" s="303"/>
      <c r="G17" s="52"/>
      <c r="H17" s="58"/>
    </row>
    <row r="18" spans="2:8" ht="13.5" customHeight="1">
      <c r="B18" s="56"/>
      <c r="C18" s="52"/>
      <c r="D18" s="52"/>
      <c r="E18" s="54"/>
      <c r="F18" s="303"/>
      <c r="G18" s="52"/>
      <c r="H18" s="58"/>
    </row>
    <row r="19" spans="2:8" ht="13.5" customHeight="1">
      <c r="B19" s="56"/>
      <c r="C19" s="52"/>
      <c r="D19" s="52"/>
      <c r="E19" s="54"/>
      <c r="F19" s="303"/>
      <c r="G19" s="52"/>
      <c r="H19" s="58"/>
    </row>
    <row r="20" spans="2:8" ht="13.5" customHeight="1">
      <c r="B20" s="56"/>
      <c r="C20" s="52"/>
      <c r="D20" s="52"/>
      <c r="E20" s="54"/>
      <c r="F20" s="303"/>
      <c r="G20" s="52"/>
      <c r="H20" s="58"/>
    </row>
    <row r="21" spans="2:8" ht="13.5" customHeight="1">
      <c r="B21" s="56"/>
      <c r="C21" s="52"/>
      <c r="D21" s="52"/>
      <c r="E21" s="54"/>
      <c r="F21" s="303"/>
      <c r="G21" s="52"/>
      <c r="H21" s="58"/>
    </row>
    <row r="22" spans="2:8" ht="13.5" customHeight="1">
      <c r="B22" s="56"/>
      <c r="C22" s="52"/>
      <c r="D22" s="52"/>
      <c r="E22" s="54"/>
      <c r="F22" s="303"/>
      <c r="G22" s="52"/>
      <c r="H22" s="58"/>
    </row>
    <row r="23" spans="2:8" ht="13.5" customHeight="1">
      <c r="B23" s="56"/>
      <c r="C23" s="52"/>
      <c r="D23" s="52"/>
      <c r="E23" s="54"/>
      <c r="F23" s="303"/>
      <c r="G23" s="52"/>
      <c r="H23" s="58"/>
    </row>
    <row r="24" spans="2:8" ht="13.5" customHeight="1">
      <c r="B24" s="56"/>
      <c r="C24" s="52"/>
      <c r="D24" s="52"/>
      <c r="E24" s="54"/>
      <c r="F24" s="303"/>
      <c r="G24" s="52"/>
      <c r="H24" s="58"/>
    </row>
    <row r="25" spans="2:8" ht="13.5" customHeight="1">
      <c r="B25" s="56"/>
      <c r="C25" s="52"/>
      <c r="D25" s="52"/>
      <c r="E25" s="54"/>
      <c r="F25" s="303"/>
      <c r="G25" s="52"/>
      <c r="H25" s="58"/>
    </row>
    <row r="26" spans="2:8" ht="13.5" customHeight="1">
      <c r="B26" s="56"/>
      <c r="C26" s="52"/>
      <c r="D26" s="52"/>
      <c r="E26" s="54"/>
      <c r="F26" s="303"/>
      <c r="G26" s="52"/>
      <c r="H26" s="58"/>
    </row>
    <row r="27" spans="2:8" ht="13.5" customHeight="1">
      <c r="B27" s="56"/>
      <c r="C27" s="52"/>
      <c r="D27" s="52"/>
      <c r="E27" s="54"/>
      <c r="F27" s="303"/>
      <c r="G27" s="52"/>
      <c r="H27" s="58"/>
    </row>
    <row r="28" spans="2:8" ht="13.5" customHeight="1">
      <c r="B28" s="56"/>
      <c r="C28" s="52"/>
      <c r="D28" s="52"/>
      <c r="E28" s="54"/>
      <c r="F28" s="303"/>
      <c r="G28" s="52"/>
      <c r="H28" s="58"/>
    </row>
    <row r="29" spans="2:8" ht="13.5" customHeight="1">
      <c r="B29" s="56"/>
      <c r="C29" s="52"/>
      <c r="D29" s="52"/>
      <c r="E29" s="54"/>
      <c r="F29" s="303"/>
      <c r="G29" s="52"/>
      <c r="H29" s="58"/>
    </row>
    <row r="30" spans="2:8" ht="13.5" customHeight="1">
      <c r="B30" s="56"/>
      <c r="C30" s="52"/>
      <c r="D30" s="52"/>
      <c r="E30" s="54"/>
      <c r="F30" s="303"/>
      <c r="G30" s="52"/>
      <c r="H30" s="58"/>
    </row>
    <row r="31" spans="2:8" ht="13.5" customHeight="1">
      <c r="B31" s="56"/>
      <c r="C31" s="57"/>
      <c r="D31" s="52"/>
      <c r="E31" s="54"/>
      <c r="F31" s="303"/>
      <c r="G31" s="52"/>
      <c r="H31" s="58"/>
    </row>
    <row r="32" spans="2:8" ht="13.5" customHeight="1">
      <c r="B32" s="56"/>
      <c r="C32" s="57"/>
      <c r="D32" s="52"/>
      <c r="E32" s="54"/>
      <c r="F32" s="303"/>
      <c r="G32" s="52"/>
      <c r="H32" s="58"/>
    </row>
    <row r="33" spans="2:8" ht="13.5" customHeight="1">
      <c r="B33" s="56"/>
      <c r="C33" s="57"/>
      <c r="D33" s="52"/>
      <c r="E33" s="54"/>
      <c r="F33" s="303"/>
      <c r="G33" s="52"/>
      <c r="H33" s="58"/>
    </row>
    <row r="34" spans="2:8" ht="13.5" customHeight="1" thickBot="1">
      <c r="B34" s="59"/>
      <c r="C34" s="60"/>
      <c r="D34" s="61"/>
      <c r="E34" s="50"/>
      <c r="F34" s="311"/>
      <c r="G34" s="61"/>
      <c r="H34" s="62"/>
    </row>
    <row r="37" spans="2:8" ht="13.5" customHeight="1">
      <c r="B37" s="37" t="s">
        <v>100</v>
      </c>
      <c r="C37" s="37" t="s">
        <v>396</v>
      </c>
      <c r="F37" s="38"/>
      <c r="G37" s="38"/>
    </row>
    <row r="38" spans="2:8" ht="13.5" customHeight="1">
      <c r="F38" s="63" t="s">
        <v>340</v>
      </c>
      <c r="G38" s="48"/>
    </row>
    <row r="39" spans="2:8" ht="13.5" customHeight="1" thickBot="1">
      <c r="B39" s="41" t="str">
        <f>点検対象設備一覧表!$D$6</f>
        <v>△△棟</v>
      </c>
      <c r="F39" s="63" t="s">
        <v>341</v>
      </c>
      <c r="G39" s="48"/>
    </row>
    <row r="40" spans="2:8" ht="13.5" customHeight="1">
      <c r="B40" s="551" t="s">
        <v>342</v>
      </c>
      <c r="C40" s="552"/>
      <c r="D40" s="552"/>
      <c r="E40" s="552"/>
      <c r="F40" s="565" t="s">
        <v>441</v>
      </c>
      <c r="G40" s="552"/>
      <c r="H40" s="566" t="s">
        <v>399</v>
      </c>
    </row>
    <row r="41" spans="2:8" ht="13.5" customHeight="1" thickBot="1">
      <c r="B41" s="49" t="s">
        <v>362</v>
      </c>
      <c r="C41" s="50" t="s">
        <v>344</v>
      </c>
      <c r="D41" s="50" t="s">
        <v>205</v>
      </c>
      <c r="E41" s="50" t="s">
        <v>398</v>
      </c>
      <c r="F41" s="50" t="s">
        <v>266</v>
      </c>
      <c r="G41" s="50" t="s">
        <v>267</v>
      </c>
      <c r="H41" s="567"/>
    </row>
    <row r="42" spans="2:8" ht="13.5" customHeight="1">
      <c r="B42" s="66" t="s">
        <v>396</v>
      </c>
      <c r="C42" s="67" t="s">
        <v>285</v>
      </c>
      <c r="D42" s="67"/>
      <c r="E42" s="422" t="s">
        <v>365</v>
      </c>
      <c r="F42" s="312"/>
      <c r="G42" s="312"/>
      <c r="H42" s="70"/>
    </row>
    <row r="43" spans="2:8" ht="13.5" customHeight="1">
      <c r="B43" s="65"/>
      <c r="C43" s="52" t="s">
        <v>372</v>
      </c>
      <c r="D43" s="52"/>
      <c r="E43" s="54" t="s">
        <v>365</v>
      </c>
      <c r="F43" s="303"/>
      <c r="G43" s="303"/>
      <c r="H43" s="58"/>
    </row>
    <row r="44" spans="2:8" ht="13.5" customHeight="1">
      <c r="B44" s="65"/>
      <c r="C44" s="52" t="s">
        <v>373</v>
      </c>
      <c r="D44" s="52"/>
      <c r="E44" s="54" t="s">
        <v>365</v>
      </c>
      <c r="F44" s="303"/>
      <c r="G44" s="303"/>
      <c r="H44" s="58"/>
    </row>
    <row r="45" spans="2:8" ht="13.5" customHeight="1">
      <c r="B45" s="65"/>
      <c r="C45" s="52" t="s">
        <v>374</v>
      </c>
      <c r="D45" s="52"/>
      <c r="E45" s="54" t="s">
        <v>251</v>
      </c>
      <c r="F45" s="314"/>
      <c r="G45" s="52"/>
      <c r="H45" s="58"/>
    </row>
    <row r="46" spans="2:8" ht="13.5" customHeight="1">
      <c r="B46" s="65"/>
      <c r="C46" s="52" t="s">
        <v>375</v>
      </c>
      <c r="D46" s="52"/>
      <c r="E46" s="54" t="s">
        <v>251</v>
      </c>
      <c r="F46" s="314"/>
      <c r="G46" s="52"/>
      <c r="H46" s="58"/>
    </row>
    <row r="47" spans="2:8" ht="13.5" customHeight="1">
      <c r="B47" s="65"/>
      <c r="C47" s="52"/>
      <c r="D47" s="52"/>
      <c r="E47" s="54"/>
      <c r="F47" s="303"/>
      <c r="G47" s="52"/>
      <c r="H47" s="58"/>
    </row>
    <row r="48" spans="2:8" ht="13.5" customHeight="1">
      <c r="B48" s="65"/>
      <c r="C48" s="52"/>
      <c r="D48" s="52"/>
      <c r="E48" s="54"/>
      <c r="F48" s="303"/>
      <c r="G48" s="52"/>
      <c r="H48" s="58"/>
    </row>
    <row r="49" spans="2:8" ht="13.5" customHeight="1">
      <c r="B49" s="65"/>
      <c r="C49" s="52"/>
      <c r="D49" s="52"/>
      <c r="E49" s="54"/>
      <c r="F49" s="303"/>
      <c r="G49" s="52"/>
      <c r="H49" s="58"/>
    </row>
    <row r="50" spans="2:8" ht="13.5" customHeight="1">
      <c r="B50" s="65"/>
      <c r="C50" s="52"/>
      <c r="D50" s="52"/>
      <c r="E50" s="54"/>
      <c r="F50" s="303"/>
      <c r="G50" s="52"/>
      <c r="H50" s="58"/>
    </row>
    <row r="51" spans="2:8" ht="13.5" customHeight="1">
      <c r="B51" s="65"/>
      <c r="C51" s="52"/>
      <c r="D51" s="52"/>
      <c r="E51" s="54"/>
      <c r="F51" s="303"/>
      <c r="G51" s="52"/>
      <c r="H51" s="58"/>
    </row>
    <row r="52" spans="2:8" ht="13.5" customHeight="1">
      <c r="B52" s="56"/>
      <c r="C52" s="52"/>
      <c r="D52" s="52"/>
      <c r="E52" s="54"/>
      <c r="F52" s="303"/>
      <c r="G52" s="52"/>
      <c r="H52" s="58"/>
    </row>
    <row r="53" spans="2:8" ht="13.5" customHeight="1">
      <c r="B53" s="56"/>
      <c r="C53" s="52"/>
      <c r="D53" s="52"/>
      <c r="E53" s="54"/>
      <c r="F53" s="303"/>
      <c r="G53" s="52"/>
      <c r="H53" s="58"/>
    </row>
    <row r="54" spans="2:8" ht="13.5" customHeight="1">
      <c r="B54" s="56"/>
      <c r="C54" s="52"/>
      <c r="D54" s="52"/>
      <c r="E54" s="54"/>
      <c r="F54" s="303"/>
      <c r="G54" s="52"/>
      <c r="H54" s="58"/>
    </row>
    <row r="55" spans="2:8" ht="13.5" customHeight="1">
      <c r="B55" s="56"/>
      <c r="C55" s="52"/>
      <c r="D55" s="52"/>
      <c r="E55" s="54"/>
      <c r="F55" s="303"/>
      <c r="G55" s="52"/>
      <c r="H55" s="58"/>
    </row>
    <row r="56" spans="2:8" ht="13.5" customHeight="1">
      <c r="B56" s="56"/>
      <c r="C56" s="52"/>
      <c r="D56" s="52"/>
      <c r="E56" s="54"/>
      <c r="F56" s="303"/>
      <c r="G56" s="52"/>
      <c r="H56" s="58"/>
    </row>
    <row r="57" spans="2:8" ht="13.5" customHeight="1">
      <c r="B57" s="56"/>
      <c r="C57" s="52"/>
      <c r="D57" s="52"/>
      <c r="E57" s="54"/>
      <c r="F57" s="303"/>
      <c r="G57" s="52"/>
      <c r="H57" s="58"/>
    </row>
    <row r="58" spans="2:8" ht="13.5" customHeight="1">
      <c r="B58" s="56"/>
      <c r="C58" s="52"/>
      <c r="D58" s="52"/>
      <c r="E58" s="54"/>
      <c r="F58" s="303"/>
      <c r="G58" s="52"/>
      <c r="H58" s="58"/>
    </row>
    <row r="59" spans="2:8" ht="13.5" customHeight="1">
      <c r="B59" s="56"/>
      <c r="C59" s="52"/>
      <c r="D59" s="52"/>
      <c r="E59" s="54"/>
      <c r="F59" s="303"/>
      <c r="G59" s="52"/>
      <c r="H59" s="58"/>
    </row>
    <row r="60" spans="2:8" ht="13.5" customHeight="1">
      <c r="B60" s="56"/>
      <c r="C60" s="52"/>
      <c r="D60" s="52"/>
      <c r="E60" s="54"/>
      <c r="F60" s="303"/>
      <c r="G60" s="52"/>
      <c r="H60" s="58"/>
    </row>
    <row r="61" spans="2:8" ht="13.5" customHeight="1">
      <c r="B61" s="56"/>
      <c r="C61" s="52"/>
      <c r="D61" s="52"/>
      <c r="E61" s="54"/>
      <c r="F61" s="303"/>
      <c r="G61" s="52"/>
      <c r="H61" s="58"/>
    </row>
    <row r="62" spans="2:8" ht="13.5" customHeight="1">
      <c r="B62" s="56"/>
      <c r="C62" s="52"/>
      <c r="D62" s="52"/>
      <c r="E62" s="54"/>
      <c r="F62" s="303"/>
      <c r="G62" s="52"/>
      <c r="H62" s="58"/>
    </row>
    <row r="63" spans="2:8" ht="13.5" customHeight="1">
      <c r="B63" s="56"/>
      <c r="C63" s="52"/>
      <c r="D63" s="52"/>
      <c r="E63" s="54"/>
      <c r="F63" s="303"/>
      <c r="G63" s="52"/>
      <c r="H63" s="58"/>
    </row>
    <row r="64" spans="2:8" ht="13.5" customHeight="1">
      <c r="B64" s="56"/>
      <c r="C64" s="52"/>
      <c r="D64" s="52"/>
      <c r="E64" s="54"/>
      <c r="F64" s="303"/>
      <c r="G64" s="52"/>
      <c r="H64" s="58"/>
    </row>
    <row r="65" spans="2:8" ht="13.5" customHeight="1">
      <c r="B65" s="56"/>
      <c r="C65" s="52"/>
      <c r="D65" s="52"/>
      <c r="E65" s="54"/>
      <c r="F65" s="303"/>
      <c r="G65" s="52"/>
      <c r="H65" s="58"/>
    </row>
    <row r="66" spans="2:8" ht="13.5" customHeight="1">
      <c r="B66" s="56"/>
      <c r="C66" s="57"/>
      <c r="D66" s="52"/>
      <c r="E66" s="54"/>
      <c r="F66" s="303"/>
      <c r="G66" s="52"/>
      <c r="H66" s="58"/>
    </row>
    <row r="67" spans="2:8" ht="13.5" customHeight="1">
      <c r="B67" s="56"/>
      <c r="C67" s="57"/>
      <c r="D67" s="52"/>
      <c r="E67" s="54"/>
      <c r="F67" s="303"/>
      <c r="G67" s="52"/>
      <c r="H67" s="58"/>
    </row>
    <row r="68" spans="2:8" ht="13.5" customHeight="1">
      <c r="B68" s="56"/>
      <c r="C68" s="57"/>
      <c r="D68" s="52"/>
      <c r="E68" s="54"/>
      <c r="F68" s="303"/>
      <c r="G68" s="52"/>
      <c r="H68" s="58"/>
    </row>
    <row r="69" spans="2:8" ht="13.5" customHeight="1" thickBot="1">
      <c r="B69" s="59"/>
      <c r="C69" s="60"/>
      <c r="D69" s="61"/>
      <c r="E69" s="50"/>
      <c r="F69" s="311"/>
      <c r="G69" s="61"/>
      <c r="H69" s="62"/>
    </row>
    <row r="72" spans="2:8" ht="13.5" customHeight="1">
      <c r="B72" s="37" t="s">
        <v>100</v>
      </c>
      <c r="C72" s="37" t="s">
        <v>396</v>
      </c>
      <c r="F72" s="38"/>
      <c r="G72" s="38"/>
    </row>
    <row r="73" spans="2:8" ht="13.5" customHeight="1">
      <c r="F73" s="63" t="s">
        <v>340</v>
      </c>
      <c r="G73" s="48"/>
    </row>
    <row r="74" spans="2:8" ht="13.5" customHeight="1" thickBot="1">
      <c r="B74" s="37" t="str">
        <f>点検対象設備一覧表!$E$6</f>
        <v>□□棟</v>
      </c>
      <c r="F74" s="63" t="s">
        <v>341</v>
      </c>
      <c r="G74" s="48"/>
    </row>
    <row r="75" spans="2:8" ht="13.5" customHeight="1">
      <c r="B75" s="551" t="s">
        <v>342</v>
      </c>
      <c r="C75" s="552"/>
      <c r="D75" s="552"/>
      <c r="E75" s="552"/>
      <c r="F75" s="565" t="s">
        <v>441</v>
      </c>
      <c r="G75" s="552"/>
      <c r="H75" s="566" t="s">
        <v>399</v>
      </c>
    </row>
    <row r="76" spans="2:8" ht="13.5" customHeight="1" thickBot="1">
      <c r="B76" s="49" t="s">
        <v>362</v>
      </c>
      <c r="C76" s="50" t="s">
        <v>344</v>
      </c>
      <c r="D76" s="50" t="s">
        <v>205</v>
      </c>
      <c r="E76" s="50" t="s">
        <v>398</v>
      </c>
      <c r="F76" s="50" t="s">
        <v>266</v>
      </c>
      <c r="G76" s="50" t="s">
        <v>267</v>
      </c>
      <c r="H76" s="567"/>
    </row>
    <row r="77" spans="2:8" ht="13.5" customHeight="1">
      <c r="B77" s="66" t="s">
        <v>396</v>
      </c>
      <c r="C77" s="67" t="s">
        <v>285</v>
      </c>
      <c r="D77" s="67"/>
      <c r="E77" s="350" t="s">
        <v>365</v>
      </c>
      <c r="F77" s="312"/>
      <c r="G77" s="312"/>
      <c r="H77" s="70"/>
    </row>
    <row r="78" spans="2:8" ht="13.5" customHeight="1">
      <c r="B78" s="65"/>
      <c r="C78" s="52" t="s">
        <v>372</v>
      </c>
      <c r="D78" s="52"/>
      <c r="E78" s="54" t="s">
        <v>365</v>
      </c>
      <c r="F78" s="303"/>
      <c r="G78" s="303"/>
      <c r="H78" s="58"/>
    </row>
    <row r="79" spans="2:8" ht="13.5" customHeight="1">
      <c r="B79" s="65"/>
      <c r="C79" s="52" t="s">
        <v>373</v>
      </c>
      <c r="D79" s="52"/>
      <c r="E79" s="54" t="s">
        <v>365</v>
      </c>
      <c r="F79" s="303"/>
      <c r="G79" s="303"/>
      <c r="H79" s="58"/>
    </row>
    <row r="80" spans="2:8" ht="13.5" customHeight="1">
      <c r="B80" s="65"/>
      <c r="C80" s="52" t="s">
        <v>374</v>
      </c>
      <c r="D80" s="52"/>
      <c r="E80" s="54" t="s">
        <v>251</v>
      </c>
      <c r="F80" s="314"/>
      <c r="G80" s="52"/>
      <c r="H80" s="58"/>
    </row>
    <row r="81" spans="2:8" ht="13.5" customHeight="1">
      <c r="B81" s="65"/>
      <c r="C81" s="52" t="s">
        <v>375</v>
      </c>
      <c r="D81" s="52"/>
      <c r="E81" s="54" t="s">
        <v>251</v>
      </c>
      <c r="F81" s="314"/>
      <c r="G81" s="52"/>
      <c r="H81" s="58"/>
    </row>
    <row r="82" spans="2:8" ht="13.5" customHeight="1">
      <c r="B82" s="65"/>
      <c r="C82" s="52"/>
      <c r="D82" s="52"/>
      <c r="E82" s="54"/>
      <c r="F82" s="303"/>
      <c r="G82" s="52"/>
      <c r="H82" s="58"/>
    </row>
    <row r="83" spans="2:8" ht="13.5" customHeight="1">
      <c r="B83" s="65"/>
      <c r="C83" s="52"/>
      <c r="D83" s="52"/>
      <c r="E83" s="54"/>
      <c r="F83" s="303"/>
      <c r="G83" s="52"/>
      <c r="H83" s="58"/>
    </row>
    <row r="84" spans="2:8" ht="13.5" customHeight="1">
      <c r="B84" s="65"/>
      <c r="C84" s="52"/>
      <c r="D84" s="52"/>
      <c r="E84" s="54"/>
      <c r="F84" s="303"/>
      <c r="G84" s="52"/>
      <c r="H84" s="58"/>
    </row>
    <row r="85" spans="2:8" ht="13.5" customHeight="1">
      <c r="B85" s="65"/>
      <c r="C85" s="52"/>
      <c r="D85" s="52"/>
      <c r="E85" s="54"/>
      <c r="F85" s="303"/>
      <c r="G85" s="52"/>
      <c r="H85" s="58"/>
    </row>
    <row r="86" spans="2:8" ht="13.5" customHeight="1">
      <c r="B86" s="65"/>
      <c r="C86" s="52"/>
      <c r="D86" s="52"/>
      <c r="E86" s="54"/>
      <c r="F86" s="303"/>
      <c r="G86" s="52"/>
      <c r="H86" s="58"/>
    </row>
    <row r="87" spans="2:8" ht="13.5" customHeight="1">
      <c r="B87" s="56"/>
      <c r="C87" s="52"/>
      <c r="D87" s="52"/>
      <c r="E87" s="54"/>
      <c r="F87" s="303"/>
      <c r="G87" s="52"/>
      <c r="H87" s="58"/>
    </row>
    <row r="88" spans="2:8" ht="13.5" customHeight="1">
      <c r="B88" s="56"/>
      <c r="C88" s="52"/>
      <c r="D88" s="52"/>
      <c r="E88" s="54"/>
      <c r="F88" s="303"/>
      <c r="G88" s="52"/>
      <c r="H88" s="58"/>
    </row>
    <row r="89" spans="2:8" ht="13.5" customHeight="1">
      <c r="B89" s="56"/>
      <c r="C89" s="52"/>
      <c r="D89" s="52"/>
      <c r="E89" s="54"/>
      <c r="F89" s="303"/>
      <c r="G89" s="52"/>
      <c r="H89" s="58"/>
    </row>
    <row r="90" spans="2:8" ht="13.5" customHeight="1">
      <c r="B90" s="56"/>
      <c r="C90" s="52"/>
      <c r="D90" s="52"/>
      <c r="E90" s="54"/>
      <c r="F90" s="303"/>
      <c r="G90" s="52"/>
      <c r="H90" s="58"/>
    </row>
    <row r="91" spans="2:8" ht="13.5" customHeight="1">
      <c r="B91" s="56"/>
      <c r="C91" s="52"/>
      <c r="D91" s="52"/>
      <c r="E91" s="54"/>
      <c r="F91" s="303"/>
      <c r="G91" s="52"/>
      <c r="H91" s="58"/>
    </row>
    <row r="92" spans="2:8" ht="13.5" customHeight="1">
      <c r="B92" s="56"/>
      <c r="C92" s="52"/>
      <c r="D92" s="52"/>
      <c r="E92" s="54"/>
      <c r="F92" s="303"/>
      <c r="G92" s="52"/>
      <c r="H92" s="58"/>
    </row>
    <row r="93" spans="2:8" ht="13.5" customHeight="1">
      <c r="B93" s="56"/>
      <c r="C93" s="52"/>
      <c r="D93" s="52"/>
      <c r="E93" s="54"/>
      <c r="F93" s="303"/>
      <c r="G93" s="52"/>
      <c r="H93" s="58"/>
    </row>
    <row r="94" spans="2:8" ht="13.5" customHeight="1">
      <c r="B94" s="56"/>
      <c r="C94" s="52"/>
      <c r="D94" s="52"/>
      <c r="E94" s="54"/>
      <c r="F94" s="303"/>
      <c r="G94" s="52"/>
      <c r="H94" s="58"/>
    </row>
    <row r="95" spans="2:8" ht="13.5" customHeight="1">
      <c r="B95" s="56"/>
      <c r="C95" s="52"/>
      <c r="D95" s="52"/>
      <c r="E95" s="54"/>
      <c r="F95" s="303"/>
      <c r="G95" s="52"/>
      <c r="H95" s="58"/>
    </row>
    <row r="96" spans="2:8" ht="13.5" customHeight="1">
      <c r="B96" s="56"/>
      <c r="C96" s="52"/>
      <c r="D96" s="52"/>
      <c r="E96" s="54"/>
      <c r="F96" s="303"/>
      <c r="G96" s="52"/>
      <c r="H96" s="58"/>
    </row>
    <row r="97" spans="2:8" ht="13.5" customHeight="1">
      <c r="B97" s="56"/>
      <c r="C97" s="52"/>
      <c r="D97" s="52"/>
      <c r="E97" s="54"/>
      <c r="F97" s="303"/>
      <c r="G97" s="52"/>
      <c r="H97" s="58"/>
    </row>
    <row r="98" spans="2:8" ht="13.5" customHeight="1">
      <c r="B98" s="56"/>
      <c r="C98" s="52"/>
      <c r="D98" s="52"/>
      <c r="E98" s="54"/>
      <c r="F98" s="303"/>
      <c r="G98" s="52"/>
      <c r="H98" s="58"/>
    </row>
    <row r="99" spans="2:8" ht="13.5" customHeight="1">
      <c r="B99" s="56"/>
      <c r="C99" s="52"/>
      <c r="D99" s="52"/>
      <c r="E99" s="54"/>
      <c r="F99" s="303"/>
      <c r="G99" s="52"/>
      <c r="H99" s="58"/>
    </row>
    <row r="100" spans="2:8" ht="13.5" customHeight="1">
      <c r="B100" s="56"/>
      <c r="C100" s="52"/>
      <c r="D100" s="52"/>
      <c r="E100" s="54"/>
      <c r="F100" s="303"/>
      <c r="G100" s="52"/>
      <c r="H100" s="58"/>
    </row>
    <row r="101" spans="2:8" ht="13.5" customHeight="1">
      <c r="B101" s="56"/>
      <c r="C101" s="57"/>
      <c r="D101" s="52"/>
      <c r="E101" s="54"/>
      <c r="F101" s="303"/>
      <c r="G101" s="52"/>
      <c r="H101" s="58"/>
    </row>
    <row r="102" spans="2:8" ht="13.5" customHeight="1">
      <c r="B102" s="56"/>
      <c r="C102" s="57"/>
      <c r="D102" s="52"/>
      <c r="E102" s="54"/>
      <c r="F102" s="303"/>
      <c r="G102" s="52"/>
      <c r="H102" s="58"/>
    </row>
    <row r="103" spans="2:8" ht="13.5" customHeight="1">
      <c r="B103" s="56"/>
      <c r="C103" s="57"/>
      <c r="D103" s="52"/>
      <c r="E103" s="54"/>
      <c r="F103" s="303"/>
      <c r="G103" s="52"/>
      <c r="H103" s="58"/>
    </row>
    <row r="104" spans="2:8" ht="13.5" customHeight="1" thickBot="1">
      <c r="B104" s="59"/>
      <c r="C104" s="60"/>
      <c r="D104" s="61"/>
      <c r="E104" s="50"/>
      <c r="F104" s="311"/>
      <c r="G104" s="61"/>
      <c r="H104" s="62"/>
    </row>
    <row r="107" spans="2:8" ht="13.5" customHeight="1">
      <c r="B107" s="37" t="s">
        <v>100</v>
      </c>
      <c r="C107" s="37" t="s">
        <v>396</v>
      </c>
      <c r="F107" s="38"/>
      <c r="G107" s="38"/>
    </row>
    <row r="108" spans="2:8" ht="13.5" customHeight="1">
      <c r="F108" s="63" t="s">
        <v>340</v>
      </c>
      <c r="G108" s="48"/>
    </row>
    <row r="109" spans="2:8" ht="13.5" customHeight="1" thickBot="1">
      <c r="B109" s="37" t="str">
        <f>点検対象設備一覧表!$F$6</f>
        <v>××棟</v>
      </c>
      <c r="F109" s="63" t="s">
        <v>341</v>
      </c>
      <c r="G109" s="48"/>
    </row>
    <row r="110" spans="2:8" ht="13.5" customHeight="1">
      <c r="B110" s="551" t="s">
        <v>342</v>
      </c>
      <c r="C110" s="552"/>
      <c r="D110" s="552"/>
      <c r="E110" s="552"/>
      <c r="F110" s="565" t="s">
        <v>441</v>
      </c>
      <c r="G110" s="552"/>
      <c r="H110" s="566" t="s">
        <v>399</v>
      </c>
    </row>
    <row r="111" spans="2:8" ht="13.5" customHeight="1" thickBot="1">
      <c r="B111" s="49" t="s">
        <v>362</v>
      </c>
      <c r="C111" s="50" t="s">
        <v>344</v>
      </c>
      <c r="D111" s="50" t="s">
        <v>205</v>
      </c>
      <c r="E111" s="50" t="s">
        <v>398</v>
      </c>
      <c r="F111" s="50" t="s">
        <v>266</v>
      </c>
      <c r="G111" s="50" t="s">
        <v>267</v>
      </c>
      <c r="H111" s="567"/>
    </row>
    <row r="112" spans="2:8" ht="13.5" customHeight="1">
      <c r="B112" s="66" t="s">
        <v>396</v>
      </c>
      <c r="C112" s="67" t="s">
        <v>285</v>
      </c>
      <c r="D112" s="67"/>
      <c r="E112" s="350" t="s">
        <v>365</v>
      </c>
      <c r="F112" s="312"/>
      <c r="G112" s="312"/>
      <c r="H112" s="70"/>
    </row>
    <row r="113" spans="2:8" ht="13.5" customHeight="1">
      <c r="B113" s="65"/>
      <c r="C113" s="52" t="s">
        <v>372</v>
      </c>
      <c r="D113" s="52"/>
      <c r="E113" s="54" t="s">
        <v>365</v>
      </c>
      <c r="F113" s="303"/>
      <c r="G113" s="303"/>
      <c r="H113" s="58"/>
    </row>
    <row r="114" spans="2:8" ht="13.5" customHeight="1">
      <c r="B114" s="65"/>
      <c r="C114" s="52" t="s">
        <v>373</v>
      </c>
      <c r="D114" s="52"/>
      <c r="E114" s="54" t="s">
        <v>365</v>
      </c>
      <c r="F114" s="303"/>
      <c r="G114" s="303"/>
      <c r="H114" s="58"/>
    </row>
    <row r="115" spans="2:8" ht="13.5" customHeight="1">
      <c r="B115" s="65"/>
      <c r="C115" s="52" t="s">
        <v>374</v>
      </c>
      <c r="D115" s="52"/>
      <c r="E115" s="54" t="s">
        <v>251</v>
      </c>
      <c r="F115" s="314"/>
      <c r="G115" s="52"/>
      <c r="H115" s="58"/>
    </row>
    <row r="116" spans="2:8" ht="13.5" customHeight="1">
      <c r="B116" s="65"/>
      <c r="C116" s="52" t="s">
        <v>375</v>
      </c>
      <c r="D116" s="52"/>
      <c r="E116" s="54" t="s">
        <v>251</v>
      </c>
      <c r="F116" s="314"/>
      <c r="G116" s="52"/>
      <c r="H116" s="58"/>
    </row>
    <row r="117" spans="2:8" ht="13.5" customHeight="1">
      <c r="B117" s="65"/>
      <c r="C117" s="52"/>
      <c r="D117" s="52"/>
      <c r="E117" s="54"/>
      <c r="F117" s="303"/>
      <c r="G117" s="52"/>
      <c r="H117" s="58"/>
    </row>
    <row r="118" spans="2:8" ht="13.5" customHeight="1">
      <c r="B118" s="65"/>
      <c r="C118" s="52"/>
      <c r="D118" s="52"/>
      <c r="E118" s="54"/>
      <c r="F118" s="303"/>
      <c r="G118" s="52"/>
      <c r="H118" s="58"/>
    </row>
    <row r="119" spans="2:8" ht="13.5" customHeight="1">
      <c r="B119" s="65"/>
      <c r="C119" s="52"/>
      <c r="D119" s="52"/>
      <c r="E119" s="54"/>
      <c r="F119" s="303"/>
      <c r="G119" s="52"/>
      <c r="H119" s="58"/>
    </row>
    <row r="120" spans="2:8" ht="13.5" customHeight="1">
      <c r="B120" s="65"/>
      <c r="C120" s="52"/>
      <c r="D120" s="52"/>
      <c r="E120" s="54"/>
      <c r="F120" s="303"/>
      <c r="G120" s="52"/>
      <c r="H120" s="58"/>
    </row>
    <row r="121" spans="2:8" ht="13.5" customHeight="1">
      <c r="B121" s="65"/>
      <c r="C121" s="52"/>
      <c r="D121" s="52"/>
      <c r="E121" s="54"/>
      <c r="F121" s="303"/>
      <c r="G121" s="52"/>
      <c r="H121" s="58"/>
    </row>
    <row r="122" spans="2:8" ht="13.5" customHeight="1">
      <c r="B122" s="56"/>
      <c r="C122" s="52"/>
      <c r="D122" s="52"/>
      <c r="E122" s="54"/>
      <c r="F122" s="303"/>
      <c r="G122" s="52"/>
      <c r="H122" s="58"/>
    </row>
    <row r="123" spans="2:8" ht="13.5" customHeight="1">
      <c r="B123" s="56"/>
      <c r="C123" s="52"/>
      <c r="D123" s="52"/>
      <c r="E123" s="54"/>
      <c r="F123" s="303"/>
      <c r="G123" s="52"/>
      <c r="H123" s="58"/>
    </row>
    <row r="124" spans="2:8" ht="13.5" customHeight="1">
      <c r="B124" s="56"/>
      <c r="C124" s="52"/>
      <c r="D124" s="52"/>
      <c r="E124" s="54"/>
      <c r="F124" s="303"/>
      <c r="G124" s="52"/>
      <c r="H124" s="58"/>
    </row>
    <row r="125" spans="2:8" ht="13.5" customHeight="1">
      <c r="B125" s="56"/>
      <c r="C125" s="52"/>
      <c r="D125" s="52"/>
      <c r="E125" s="54"/>
      <c r="F125" s="303"/>
      <c r="G125" s="52"/>
      <c r="H125" s="58"/>
    </row>
    <row r="126" spans="2:8" ht="13.5" customHeight="1">
      <c r="B126" s="56"/>
      <c r="C126" s="52"/>
      <c r="D126" s="52"/>
      <c r="E126" s="54"/>
      <c r="F126" s="303"/>
      <c r="G126" s="52"/>
      <c r="H126" s="58"/>
    </row>
    <row r="127" spans="2:8" ht="13.5" customHeight="1">
      <c r="B127" s="56"/>
      <c r="C127" s="52"/>
      <c r="D127" s="52"/>
      <c r="E127" s="54"/>
      <c r="F127" s="303"/>
      <c r="G127" s="52"/>
      <c r="H127" s="58"/>
    </row>
    <row r="128" spans="2:8" ht="13.5" customHeight="1">
      <c r="B128" s="56"/>
      <c r="C128" s="52"/>
      <c r="D128" s="52"/>
      <c r="E128" s="54"/>
      <c r="F128" s="303"/>
      <c r="G128" s="52"/>
      <c r="H128" s="58"/>
    </row>
    <row r="129" spans="2:8" ht="13.5" customHeight="1">
      <c r="B129" s="56"/>
      <c r="C129" s="52"/>
      <c r="D129" s="52"/>
      <c r="E129" s="54"/>
      <c r="F129" s="303"/>
      <c r="G129" s="52"/>
      <c r="H129" s="58"/>
    </row>
    <row r="130" spans="2:8" ht="13.5" customHeight="1">
      <c r="B130" s="56"/>
      <c r="C130" s="52"/>
      <c r="D130" s="52"/>
      <c r="E130" s="54"/>
      <c r="F130" s="303"/>
      <c r="G130" s="52"/>
      <c r="H130" s="58"/>
    </row>
    <row r="131" spans="2:8" ht="13.5" customHeight="1">
      <c r="B131" s="56"/>
      <c r="C131" s="52"/>
      <c r="D131" s="52"/>
      <c r="E131" s="54"/>
      <c r="F131" s="303"/>
      <c r="G131" s="52"/>
      <c r="H131" s="58"/>
    </row>
    <row r="132" spans="2:8" ht="13.5" customHeight="1">
      <c r="B132" s="56"/>
      <c r="C132" s="52"/>
      <c r="D132" s="52"/>
      <c r="E132" s="54"/>
      <c r="F132" s="303"/>
      <c r="G132" s="52"/>
      <c r="H132" s="58"/>
    </row>
    <row r="133" spans="2:8" ht="13.5" customHeight="1">
      <c r="B133" s="56"/>
      <c r="C133" s="52"/>
      <c r="D133" s="52"/>
      <c r="E133" s="54"/>
      <c r="F133" s="303"/>
      <c r="G133" s="52"/>
      <c r="H133" s="58"/>
    </row>
    <row r="134" spans="2:8" ht="13.5" customHeight="1">
      <c r="B134" s="56"/>
      <c r="C134" s="52"/>
      <c r="D134" s="52"/>
      <c r="E134" s="54"/>
      <c r="F134" s="303"/>
      <c r="G134" s="52"/>
      <c r="H134" s="58"/>
    </row>
    <row r="135" spans="2:8" ht="13.5" customHeight="1">
      <c r="B135" s="56"/>
      <c r="C135" s="52"/>
      <c r="D135" s="52"/>
      <c r="E135" s="54"/>
      <c r="F135" s="303"/>
      <c r="G135" s="52"/>
      <c r="H135" s="58"/>
    </row>
    <row r="136" spans="2:8" ht="13.5" customHeight="1">
      <c r="B136" s="56"/>
      <c r="C136" s="57"/>
      <c r="D136" s="52"/>
      <c r="E136" s="54"/>
      <c r="F136" s="303"/>
      <c r="G136" s="52"/>
      <c r="H136" s="58"/>
    </row>
    <row r="137" spans="2:8" ht="13.5" customHeight="1">
      <c r="B137" s="56"/>
      <c r="C137" s="57"/>
      <c r="D137" s="52"/>
      <c r="E137" s="54"/>
      <c r="F137" s="303"/>
      <c r="G137" s="52"/>
      <c r="H137" s="58"/>
    </row>
    <row r="138" spans="2:8" ht="13.5" customHeight="1">
      <c r="B138" s="56"/>
      <c r="C138" s="57"/>
      <c r="D138" s="52"/>
      <c r="E138" s="54"/>
      <c r="F138" s="303"/>
      <c r="G138" s="52"/>
      <c r="H138" s="58"/>
    </row>
    <row r="139" spans="2:8" ht="13.5" customHeight="1" thickBot="1">
      <c r="B139" s="59"/>
      <c r="C139" s="60"/>
      <c r="D139" s="61"/>
      <c r="E139" s="50"/>
      <c r="F139" s="311"/>
      <c r="G139" s="61"/>
      <c r="H139" s="62"/>
    </row>
    <row r="142" spans="2:8" ht="13.5" customHeight="1">
      <c r="B142" s="37" t="s">
        <v>100</v>
      </c>
      <c r="C142" s="37" t="s">
        <v>396</v>
      </c>
      <c r="F142" s="38"/>
      <c r="G142" s="38"/>
    </row>
    <row r="143" spans="2:8" ht="13.5" customHeight="1">
      <c r="F143" s="63" t="s">
        <v>340</v>
      </c>
      <c r="G143" s="48"/>
    </row>
    <row r="144" spans="2:8" ht="13.5" customHeight="1" thickBot="1">
      <c r="B144" s="37" t="str">
        <f>点検対象設備一覧表!$G$6</f>
        <v>――棟</v>
      </c>
      <c r="F144" s="63" t="s">
        <v>341</v>
      </c>
      <c r="G144" s="48"/>
    </row>
    <row r="145" spans="2:8" ht="13.5" customHeight="1">
      <c r="B145" s="551" t="s">
        <v>342</v>
      </c>
      <c r="C145" s="552"/>
      <c r="D145" s="552"/>
      <c r="E145" s="552"/>
      <c r="F145" s="565" t="s">
        <v>441</v>
      </c>
      <c r="G145" s="552"/>
      <c r="H145" s="566" t="s">
        <v>399</v>
      </c>
    </row>
    <row r="146" spans="2:8" ht="13.5" customHeight="1" thickBot="1">
      <c r="B146" s="49" t="s">
        <v>362</v>
      </c>
      <c r="C146" s="50" t="s">
        <v>344</v>
      </c>
      <c r="D146" s="50" t="s">
        <v>205</v>
      </c>
      <c r="E146" s="50" t="s">
        <v>398</v>
      </c>
      <c r="F146" s="50" t="s">
        <v>266</v>
      </c>
      <c r="G146" s="50" t="s">
        <v>267</v>
      </c>
      <c r="H146" s="567"/>
    </row>
    <row r="147" spans="2:8" ht="13.5" customHeight="1">
      <c r="B147" s="66" t="s">
        <v>396</v>
      </c>
      <c r="C147" s="67" t="s">
        <v>285</v>
      </c>
      <c r="D147" s="67"/>
      <c r="E147" s="350" t="s">
        <v>365</v>
      </c>
      <c r="F147" s="312"/>
      <c r="G147" s="312"/>
      <c r="H147" s="70"/>
    </row>
    <row r="148" spans="2:8" ht="13.5" customHeight="1">
      <c r="B148" s="65"/>
      <c r="C148" s="52" t="s">
        <v>372</v>
      </c>
      <c r="D148" s="52"/>
      <c r="E148" s="54" t="s">
        <v>365</v>
      </c>
      <c r="F148" s="303"/>
      <c r="G148" s="303"/>
      <c r="H148" s="58"/>
    </row>
    <row r="149" spans="2:8" ht="13.5" customHeight="1">
      <c r="B149" s="65"/>
      <c r="C149" s="52" t="s">
        <v>373</v>
      </c>
      <c r="D149" s="52"/>
      <c r="E149" s="54" t="s">
        <v>365</v>
      </c>
      <c r="F149" s="303"/>
      <c r="G149" s="303"/>
      <c r="H149" s="58"/>
    </row>
    <row r="150" spans="2:8" ht="13.5" customHeight="1">
      <c r="B150" s="65"/>
      <c r="C150" s="52" t="s">
        <v>374</v>
      </c>
      <c r="D150" s="52"/>
      <c r="E150" s="54" t="s">
        <v>251</v>
      </c>
      <c r="F150" s="314"/>
      <c r="G150" s="52"/>
      <c r="H150" s="58"/>
    </row>
    <row r="151" spans="2:8" ht="13.5" customHeight="1">
      <c r="B151" s="65"/>
      <c r="C151" s="52" t="s">
        <v>375</v>
      </c>
      <c r="D151" s="52"/>
      <c r="E151" s="54" t="s">
        <v>251</v>
      </c>
      <c r="F151" s="314"/>
      <c r="G151" s="52"/>
      <c r="H151" s="58"/>
    </row>
    <row r="152" spans="2:8" ht="13.5" customHeight="1">
      <c r="B152" s="65"/>
      <c r="C152" s="52"/>
      <c r="D152" s="52"/>
      <c r="E152" s="54"/>
      <c r="F152" s="303"/>
      <c r="G152" s="52"/>
      <c r="H152" s="58"/>
    </row>
    <row r="153" spans="2:8" ht="13.5" customHeight="1">
      <c r="B153" s="65"/>
      <c r="C153" s="52"/>
      <c r="D153" s="52"/>
      <c r="E153" s="54"/>
      <c r="F153" s="303"/>
      <c r="G153" s="52"/>
      <c r="H153" s="58"/>
    </row>
    <row r="154" spans="2:8" ht="13.5" customHeight="1">
      <c r="B154" s="65"/>
      <c r="C154" s="52"/>
      <c r="D154" s="52"/>
      <c r="E154" s="54"/>
      <c r="F154" s="303"/>
      <c r="G154" s="52"/>
      <c r="H154" s="58"/>
    </row>
    <row r="155" spans="2:8" ht="13.5" customHeight="1">
      <c r="B155" s="65"/>
      <c r="C155" s="52"/>
      <c r="D155" s="52"/>
      <c r="E155" s="54"/>
      <c r="F155" s="303"/>
      <c r="G155" s="52"/>
      <c r="H155" s="58"/>
    </row>
    <row r="156" spans="2:8" ht="13.5" customHeight="1">
      <c r="B156" s="65"/>
      <c r="C156" s="52"/>
      <c r="D156" s="52"/>
      <c r="E156" s="54"/>
      <c r="F156" s="303"/>
      <c r="G156" s="52"/>
      <c r="H156" s="58"/>
    </row>
    <row r="157" spans="2:8" ht="13.5" customHeight="1">
      <c r="B157" s="56"/>
      <c r="C157" s="52"/>
      <c r="D157" s="52"/>
      <c r="E157" s="54"/>
      <c r="F157" s="303"/>
      <c r="G157" s="52"/>
      <c r="H157" s="58"/>
    </row>
    <row r="158" spans="2:8" ht="13.5" customHeight="1">
      <c r="B158" s="56"/>
      <c r="C158" s="52"/>
      <c r="D158" s="52"/>
      <c r="E158" s="54"/>
      <c r="F158" s="303"/>
      <c r="G158" s="52"/>
      <c r="H158" s="58"/>
    </row>
    <row r="159" spans="2:8" ht="13.5" customHeight="1">
      <c r="B159" s="56"/>
      <c r="C159" s="52"/>
      <c r="D159" s="52"/>
      <c r="E159" s="54"/>
      <c r="F159" s="303"/>
      <c r="G159" s="52"/>
      <c r="H159" s="58"/>
    </row>
    <row r="160" spans="2:8" ht="13.5" customHeight="1">
      <c r="B160" s="56"/>
      <c r="C160" s="52"/>
      <c r="D160" s="52"/>
      <c r="E160" s="54"/>
      <c r="F160" s="303"/>
      <c r="G160" s="52"/>
      <c r="H160" s="58"/>
    </row>
    <row r="161" spans="2:8" ht="13.5" customHeight="1">
      <c r="B161" s="56"/>
      <c r="C161" s="52"/>
      <c r="D161" s="52"/>
      <c r="E161" s="54"/>
      <c r="F161" s="303"/>
      <c r="G161" s="52"/>
      <c r="H161" s="58"/>
    </row>
    <row r="162" spans="2:8" ht="13.5" customHeight="1">
      <c r="B162" s="56"/>
      <c r="C162" s="52"/>
      <c r="D162" s="52"/>
      <c r="E162" s="54"/>
      <c r="F162" s="303"/>
      <c r="G162" s="52"/>
      <c r="H162" s="58"/>
    </row>
    <row r="163" spans="2:8" ht="13.5" customHeight="1">
      <c r="B163" s="56"/>
      <c r="C163" s="52"/>
      <c r="D163" s="52"/>
      <c r="E163" s="54"/>
      <c r="F163" s="303"/>
      <c r="G163" s="52"/>
      <c r="H163" s="58"/>
    </row>
    <row r="164" spans="2:8" ht="13.5" customHeight="1">
      <c r="B164" s="56"/>
      <c r="C164" s="52"/>
      <c r="D164" s="52"/>
      <c r="E164" s="54"/>
      <c r="F164" s="303"/>
      <c r="G164" s="52"/>
      <c r="H164" s="58"/>
    </row>
    <row r="165" spans="2:8" ht="13.5" customHeight="1">
      <c r="B165" s="56"/>
      <c r="C165" s="52"/>
      <c r="D165" s="52"/>
      <c r="E165" s="54"/>
      <c r="F165" s="303"/>
      <c r="G165" s="52"/>
      <c r="H165" s="58"/>
    </row>
    <row r="166" spans="2:8" ht="13.5" customHeight="1">
      <c r="B166" s="56"/>
      <c r="C166" s="52"/>
      <c r="D166" s="52"/>
      <c r="E166" s="54"/>
      <c r="F166" s="303"/>
      <c r="G166" s="52"/>
      <c r="H166" s="58"/>
    </row>
    <row r="167" spans="2:8" ht="13.5" customHeight="1">
      <c r="B167" s="56"/>
      <c r="C167" s="52"/>
      <c r="D167" s="52"/>
      <c r="E167" s="54"/>
      <c r="F167" s="303"/>
      <c r="G167" s="52"/>
      <c r="H167" s="58"/>
    </row>
    <row r="168" spans="2:8" ht="13.5" customHeight="1">
      <c r="B168" s="56"/>
      <c r="C168" s="52"/>
      <c r="D168" s="52"/>
      <c r="E168" s="54"/>
      <c r="F168" s="303"/>
      <c r="G168" s="52"/>
      <c r="H168" s="58"/>
    </row>
    <row r="169" spans="2:8" ht="13.5" customHeight="1">
      <c r="B169" s="56"/>
      <c r="C169" s="52"/>
      <c r="D169" s="52"/>
      <c r="E169" s="54"/>
      <c r="F169" s="303"/>
      <c r="G169" s="52"/>
      <c r="H169" s="58"/>
    </row>
    <row r="170" spans="2:8" ht="13.5" customHeight="1">
      <c r="B170" s="56"/>
      <c r="C170" s="52"/>
      <c r="D170" s="52"/>
      <c r="E170" s="54"/>
      <c r="F170" s="303"/>
      <c r="G170" s="52"/>
      <c r="H170" s="58"/>
    </row>
    <row r="171" spans="2:8" ht="13.5" customHeight="1">
      <c r="B171" s="56"/>
      <c r="C171" s="57"/>
      <c r="D171" s="52"/>
      <c r="E171" s="54"/>
      <c r="F171" s="303"/>
      <c r="G171" s="52"/>
      <c r="H171" s="58"/>
    </row>
    <row r="172" spans="2:8" ht="13.5" customHeight="1">
      <c r="B172" s="56"/>
      <c r="C172" s="57"/>
      <c r="D172" s="52"/>
      <c r="E172" s="54"/>
      <c r="F172" s="303"/>
      <c r="G172" s="52"/>
      <c r="H172" s="58"/>
    </row>
    <row r="173" spans="2:8" ht="13.5" customHeight="1">
      <c r="B173" s="56"/>
      <c r="C173" s="57"/>
      <c r="D173" s="52"/>
      <c r="E173" s="54"/>
      <c r="F173" s="303"/>
      <c r="G173" s="52"/>
      <c r="H173" s="58"/>
    </row>
    <row r="174" spans="2:8" ht="13.5" customHeight="1" thickBot="1">
      <c r="B174" s="59"/>
      <c r="C174" s="60"/>
      <c r="D174" s="61"/>
      <c r="E174" s="50"/>
      <c r="F174" s="311"/>
      <c r="G174" s="61"/>
      <c r="H174" s="62"/>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4:N18"/>
  <sheetViews>
    <sheetView view="pageBreakPreview" zoomScaleNormal="100" zoomScaleSheetLayoutView="100" workbookViewId="0"/>
  </sheetViews>
  <sheetFormatPr defaultRowHeight="13"/>
  <cols>
    <col min="2" max="2" width="9.453125" customWidth="1"/>
    <col min="3" max="3" width="13" customWidth="1"/>
    <col min="4" max="8" width="19.36328125" customWidth="1"/>
  </cols>
  <sheetData>
    <row r="4" spans="2:14">
      <c r="B4" t="s">
        <v>428</v>
      </c>
    </row>
    <row r="5" spans="2:14">
      <c r="B5" s="524"/>
      <c r="C5" s="524"/>
      <c r="D5" s="15" t="str">
        <f>点検対象設備一覧表!$C$6</f>
        <v>○○棟</v>
      </c>
      <c r="E5" s="15" t="str">
        <f>点検対象設備一覧表!$D$6</f>
        <v>△△棟</v>
      </c>
      <c r="F5" s="15" t="str">
        <f>点検対象設備一覧表!$E$6</f>
        <v>□□棟</v>
      </c>
      <c r="G5" s="15" t="str">
        <f>点検対象設備一覧表!$F$6</f>
        <v>××棟</v>
      </c>
      <c r="H5" s="15" t="str">
        <f>点検対象設備一覧表!$G$6</f>
        <v>――棟</v>
      </c>
      <c r="K5" s="118" t="s">
        <v>343</v>
      </c>
      <c r="L5" s="118" t="s">
        <v>503</v>
      </c>
      <c r="M5" s="118" t="s">
        <v>494</v>
      </c>
      <c r="N5" s="118" t="s">
        <v>441</v>
      </c>
    </row>
    <row r="6" spans="2:14">
      <c r="B6" s="524" t="s">
        <v>529</v>
      </c>
      <c r="C6" s="7" t="s">
        <v>343</v>
      </c>
      <c r="D6" s="7"/>
      <c r="E6" s="7"/>
      <c r="F6" s="7"/>
      <c r="G6" s="7"/>
      <c r="H6" s="7"/>
    </row>
    <row r="7" spans="2:14">
      <c r="B7" s="524"/>
      <c r="C7" s="7" t="s">
        <v>531</v>
      </c>
      <c r="D7" s="7"/>
      <c r="E7" s="7"/>
      <c r="F7" s="7"/>
      <c r="G7" s="7"/>
      <c r="H7" s="7"/>
      <c r="K7" t="s">
        <v>530</v>
      </c>
      <c r="L7" t="s">
        <v>518</v>
      </c>
      <c r="M7" t="s">
        <v>519</v>
      </c>
      <c r="N7">
        <v>1</v>
      </c>
    </row>
    <row r="8" spans="2:14">
      <c r="B8" s="524"/>
      <c r="C8" s="7" t="s">
        <v>534</v>
      </c>
      <c r="D8" s="7"/>
      <c r="E8" s="7"/>
      <c r="F8" s="7"/>
      <c r="G8" s="7"/>
      <c r="H8" s="7"/>
      <c r="K8" t="s">
        <v>564</v>
      </c>
      <c r="L8" t="s">
        <v>528</v>
      </c>
      <c r="M8" t="s">
        <v>524</v>
      </c>
    </row>
    <row r="9" spans="2:14">
      <c r="B9" s="524" t="s">
        <v>441</v>
      </c>
      <c r="C9" s="15" t="s">
        <v>532</v>
      </c>
      <c r="D9" s="7"/>
      <c r="E9" s="7"/>
      <c r="F9" s="7"/>
      <c r="G9" s="7"/>
      <c r="H9" s="7"/>
      <c r="K9" t="s">
        <v>524</v>
      </c>
    </row>
    <row r="10" spans="2:14">
      <c r="B10" s="524"/>
      <c r="C10" s="15" t="s">
        <v>533</v>
      </c>
      <c r="D10" s="7"/>
      <c r="E10" s="7"/>
      <c r="F10" s="7"/>
      <c r="G10" s="7"/>
      <c r="H10" s="7"/>
    </row>
    <row r="11" spans="2:14">
      <c r="B11" s="524" t="s">
        <v>517</v>
      </c>
      <c r="C11" s="7" t="s">
        <v>503</v>
      </c>
      <c r="D11" s="7"/>
      <c r="E11" s="7"/>
      <c r="F11" s="7"/>
      <c r="G11" s="7"/>
      <c r="H11" s="7"/>
    </row>
    <row r="12" spans="2:14">
      <c r="B12" s="524"/>
      <c r="C12" s="7" t="s">
        <v>494</v>
      </c>
      <c r="D12" s="7"/>
      <c r="E12" s="7"/>
      <c r="F12" s="7"/>
      <c r="G12" s="7"/>
      <c r="H12" s="7"/>
    </row>
    <row r="13" spans="2:14">
      <c r="B13" s="524"/>
      <c r="C13" s="7" t="s">
        <v>531</v>
      </c>
      <c r="D13" s="7"/>
      <c r="E13" s="7"/>
      <c r="F13" s="7"/>
      <c r="G13" s="7"/>
      <c r="H13" s="7"/>
    </row>
    <row r="14" spans="2:14">
      <c r="B14" s="524"/>
      <c r="C14" s="7" t="s">
        <v>492</v>
      </c>
      <c r="D14" s="7"/>
      <c r="E14" s="7"/>
      <c r="F14" s="7"/>
      <c r="G14" s="7"/>
      <c r="H14" s="7"/>
    </row>
    <row r="15" spans="2:14">
      <c r="B15" s="524" t="s">
        <v>441</v>
      </c>
      <c r="C15" s="15" t="s">
        <v>532</v>
      </c>
      <c r="D15" s="7"/>
      <c r="E15" s="7"/>
      <c r="F15" s="7"/>
      <c r="G15" s="7"/>
      <c r="H15" s="7"/>
    </row>
    <row r="16" spans="2:14">
      <c r="B16" s="524"/>
      <c r="C16" s="15" t="s">
        <v>533</v>
      </c>
      <c r="D16" s="7"/>
      <c r="E16" s="7"/>
      <c r="F16" s="7"/>
      <c r="G16" s="7"/>
      <c r="H16" s="7"/>
    </row>
    <row r="17" spans="2:2">
      <c r="B17" t="s">
        <v>340</v>
      </c>
    </row>
    <row r="18" spans="2:2">
      <c r="B18" t="s">
        <v>341</v>
      </c>
    </row>
  </sheetData>
  <mergeCells count="5">
    <mergeCell ref="B5:C5"/>
    <mergeCell ref="B15:B16"/>
    <mergeCell ref="B6:B8"/>
    <mergeCell ref="B9:B10"/>
    <mergeCell ref="B11:B14"/>
  </mergeCells>
  <phoneticPr fontId="3"/>
  <dataValidations count="4">
    <dataValidation type="list" allowBlank="1" showInputMessage="1" showErrorMessage="1" sqref="D15:H16 D9:H10">
      <formula1>$N$7</formula1>
    </dataValidation>
    <dataValidation type="list" allowBlank="1" showInputMessage="1" showErrorMessage="1" sqref="D11:H11">
      <formula1>$L$7:$L$8</formula1>
    </dataValidation>
    <dataValidation type="list" allowBlank="1" showInputMessage="1" showErrorMessage="1" sqref="D12:H12">
      <formula1>$M$7:$M$8</formula1>
    </dataValidation>
    <dataValidation type="list" allowBlank="1" showInputMessage="1" showErrorMessage="1" sqref="D6:H6">
      <formula1>$K$7:$K$9</formula1>
    </dataValidation>
  </dataValidations>
  <pageMargins left="0.7" right="0.7" top="0.75" bottom="0.75" header="0.3" footer="0.3"/>
  <pageSetup paperSize="9" orientation="landscape" r:id="rId1"/>
  <headerFooter alignWithMargins="0"/>
  <colBreaks count="1" manualBreakCount="1">
    <brk id="9"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4:R34"/>
  <sheetViews>
    <sheetView view="pageBreakPreview" zoomScaleNormal="100" zoomScaleSheetLayoutView="100" workbookViewId="0"/>
  </sheetViews>
  <sheetFormatPr defaultRowHeight="13.5" customHeight="1"/>
  <cols>
    <col min="2" max="2" width="9.453125" customWidth="1"/>
    <col min="3" max="3" width="13" customWidth="1"/>
    <col min="4" max="9" width="19.36328125" customWidth="1"/>
  </cols>
  <sheetData>
    <row r="4" spans="2:18" ht="13.5" customHeight="1">
      <c r="B4" t="s">
        <v>427</v>
      </c>
      <c r="K4" t="s">
        <v>469</v>
      </c>
      <c r="L4" t="s">
        <v>470</v>
      </c>
      <c r="M4" t="s">
        <v>471</v>
      </c>
      <c r="N4" t="s">
        <v>472</v>
      </c>
      <c r="O4" t="s">
        <v>473</v>
      </c>
      <c r="P4" t="s">
        <v>474</v>
      </c>
      <c r="Q4" t="s">
        <v>489</v>
      </c>
      <c r="R4" t="s">
        <v>441</v>
      </c>
    </row>
    <row r="5" spans="2:18" ht="13.5" customHeight="1">
      <c r="B5" s="524"/>
      <c r="C5" s="524"/>
      <c r="D5" s="15" t="str">
        <f>点検対象設備一覧表!$C$6</f>
        <v>○○棟</v>
      </c>
      <c r="E5" s="15" t="str">
        <f>点検対象設備一覧表!$D$6</f>
        <v>△△棟</v>
      </c>
      <c r="F5" s="15" t="str">
        <f>点検対象設備一覧表!$E$6</f>
        <v>□□棟</v>
      </c>
      <c r="G5" s="15" t="str">
        <f>点検対象設備一覧表!$F$6</f>
        <v>××棟</v>
      </c>
      <c r="H5" s="15" t="str">
        <f>点検対象設備一覧表!$G$6</f>
        <v>――棟</v>
      </c>
    </row>
    <row r="6" spans="2:18" ht="13.5" customHeight="1">
      <c r="B6" s="572" t="s">
        <v>469</v>
      </c>
      <c r="C6" s="572"/>
      <c r="D6" s="73"/>
      <c r="E6" s="7"/>
      <c r="F6" s="7"/>
      <c r="G6" s="7"/>
      <c r="H6" s="7"/>
      <c r="K6" t="s">
        <v>476</v>
      </c>
      <c r="L6" t="s">
        <v>479</v>
      </c>
      <c r="M6" t="s">
        <v>481</v>
      </c>
      <c r="N6" t="s">
        <v>483</v>
      </c>
      <c r="O6">
        <v>3</v>
      </c>
      <c r="P6" t="s">
        <v>486</v>
      </c>
      <c r="Q6" t="s">
        <v>490</v>
      </c>
      <c r="R6">
        <v>1</v>
      </c>
    </row>
    <row r="7" spans="2:18" ht="13.5" customHeight="1">
      <c r="B7" s="572" t="s">
        <v>492</v>
      </c>
      <c r="C7" s="572"/>
      <c r="D7" s="73"/>
      <c r="E7" s="7"/>
      <c r="F7" s="7"/>
      <c r="G7" s="7"/>
      <c r="H7" s="7"/>
      <c r="K7" t="s">
        <v>477</v>
      </c>
      <c r="L7" t="s">
        <v>480</v>
      </c>
      <c r="M7" t="s">
        <v>482</v>
      </c>
      <c r="N7" t="s">
        <v>484</v>
      </c>
      <c r="O7">
        <v>4</v>
      </c>
      <c r="P7" t="s">
        <v>487</v>
      </c>
      <c r="Q7" t="s">
        <v>491</v>
      </c>
    </row>
    <row r="8" spans="2:18" ht="13.5" customHeight="1">
      <c r="B8" s="572" t="s">
        <v>470</v>
      </c>
      <c r="C8" s="572"/>
      <c r="D8" s="73"/>
      <c r="E8" s="7"/>
      <c r="F8" s="7"/>
      <c r="G8" s="7"/>
      <c r="H8" s="7"/>
      <c r="K8" t="s">
        <v>478</v>
      </c>
      <c r="N8" t="s">
        <v>485</v>
      </c>
      <c r="O8">
        <v>6</v>
      </c>
      <c r="P8" t="s">
        <v>488</v>
      </c>
    </row>
    <row r="9" spans="2:18" ht="13.5" customHeight="1">
      <c r="B9" s="572" t="s">
        <v>471</v>
      </c>
      <c r="C9" s="572"/>
      <c r="D9" s="73"/>
      <c r="E9" s="7"/>
      <c r="F9" s="7"/>
      <c r="G9" s="7"/>
      <c r="H9" s="7"/>
      <c r="O9">
        <v>8</v>
      </c>
    </row>
    <row r="10" spans="2:18" ht="13.5" customHeight="1">
      <c r="B10" s="572" t="s">
        <v>472</v>
      </c>
      <c r="C10" s="572"/>
      <c r="D10" s="73"/>
      <c r="E10" s="7"/>
      <c r="F10" s="7"/>
      <c r="G10" s="7"/>
      <c r="H10" s="7"/>
      <c r="O10">
        <v>12</v>
      </c>
    </row>
    <row r="11" spans="2:18" ht="13.5" customHeight="1">
      <c r="B11" s="572" t="s">
        <v>493</v>
      </c>
      <c r="C11" s="572"/>
      <c r="D11" s="73"/>
      <c r="E11" s="7"/>
      <c r="F11" s="7"/>
      <c r="G11" s="7"/>
      <c r="H11" s="7"/>
      <c r="O11">
        <v>16</v>
      </c>
    </row>
    <row r="12" spans="2:18" ht="13.5" customHeight="1">
      <c r="B12" s="572" t="s">
        <v>473</v>
      </c>
      <c r="C12" s="572"/>
      <c r="D12" s="73"/>
      <c r="E12" s="73"/>
      <c r="F12" s="73"/>
      <c r="G12" s="73"/>
      <c r="H12" s="73"/>
    </row>
    <row r="13" spans="2:18" ht="13.5" customHeight="1">
      <c r="B13" s="572" t="s">
        <v>474</v>
      </c>
      <c r="C13" s="572"/>
      <c r="D13" s="73"/>
      <c r="E13" s="7"/>
      <c r="F13" s="7"/>
      <c r="G13" s="7"/>
      <c r="H13" s="7"/>
    </row>
    <row r="14" spans="2:18" ht="13.5" customHeight="1">
      <c r="B14" s="572" t="s">
        <v>475</v>
      </c>
      <c r="C14" s="572"/>
      <c r="D14" s="73"/>
      <c r="E14" s="7"/>
      <c r="F14" s="7"/>
      <c r="G14" s="7"/>
      <c r="H14" s="7"/>
    </row>
    <row r="15" spans="2:18" ht="13.5" customHeight="1">
      <c r="B15" s="524" t="s">
        <v>441</v>
      </c>
      <c r="C15" s="15" t="s">
        <v>463</v>
      </c>
      <c r="D15" s="73"/>
      <c r="E15" s="7"/>
      <c r="F15" s="7"/>
      <c r="G15" s="7"/>
      <c r="H15" s="7"/>
    </row>
    <row r="16" spans="2:18" ht="13.5" customHeight="1">
      <c r="B16" s="524"/>
      <c r="C16" s="15" t="s">
        <v>514</v>
      </c>
      <c r="D16" s="73"/>
      <c r="E16" s="7"/>
      <c r="F16" s="7"/>
      <c r="G16" s="7"/>
      <c r="H16" s="7"/>
    </row>
    <row r="17" spans="2:9" ht="13.5" customHeight="1">
      <c r="B17" t="s">
        <v>340</v>
      </c>
    </row>
    <row r="18" spans="2:9" ht="13.5" customHeight="1">
      <c r="B18" t="s">
        <v>341</v>
      </c>
    </row>
    <row r="22" spans="2:9" ht="13.5" customHeight="1">
      <c r="B22" s="186" t="s">
        <v>323</v>
      </c>
    </row>
    <row r="24" spans="2:9" ht="13.5" customHeight="1">
      <c r="B24" s="572" t="s">
        <v>469</v>
      </c>
      <c r="C24" s="572"/>
      <c r="D24" s="524" t="s">
        <v>320</v>
      </c>
      <c r="E24" s="524"/>
      <c r="F24" s="524"/>
      <c r="G24" s="524" t="s">
        <v>56</v>
      </c>
      <c r="H24" s="524"/>
      <c r="I24" s="524"/>
    </row>
    <row r="25" spans="2:9" ht="13.5" customHeight="1">
      <c r="B25" s="572" t="s">
        <v>492</v>
      </c>
      <c r="C25" s="572"/>
      <c r="D25" s="573"/>
      <c r="E25" s="575"/>
      <c r="F25" s="574"/>
      <c r="G25" s="573"/>
      <c r="H25" s="575"/>
      <c r="I25" s="574"/>
    </row>
    <row r="26" spans="2:9" ht="13.5" customHeight="1">
      <c r="B26" s="572" t="s">
        <v>470</v>
      </c>
      <c r="C26" s="572"/>
      <c r="D26" s="365" t="s">
        <v>318</v>
      </c>
      <c r="E26" s="365" t="s">
        <v>318</v>
      </c>
      <c r="F26" s="185" t="s">
        <v>321</v>
      </c>
      <c r="G26" s="524" t="s">
        <v>317</v>
      </c>
      <c r="H26" s="524"/>
      <c r="I26" s="524"/>
    </row>
    <row r="27" spans="2:9" ht="13.5" customHeight="1">
      <c r="B27" s="572" t="s">
        <v>471</v>
      </c>
      <c r="C27" s="572"/>
      <c r="D27" s="365" t="s">
        <v>482</v>
      </c>
      <c r="E27" s="365" t="s">
        <v>481</v>
      </c>
      <c r="F27" s="365" t="s">
        <v>482</v>
      </c>
      <c r="G27" s="524" t="s">
        <v>317</v>
      </c>
      <c r="H27" s="524"/>
      <c r="I27" s="524"/>
    </row>
    <row r="28" spans="2:9" ht="13.5" customHeight="1">
      <c r="B28" s="572" t="s">
        <v>472</v>
      </c>
      <c r="C28" s="572"/>
      <c r="D28" s="365" t="s">
        <v>483</v>
      </c>
      <c r="E28" s="365" t="s">
        <v>483</v>
      </c>
      <c r="F28" s="365" t="s">
        <v>484</v>
      </c>
      <c r="G28" s="524" t="s">
        <v>485</v>
      </c>
      <c r="H28" s="524"/>
      <c r="I28" s="524"/>
    </row>
    <row r="29" spans="2:9" ht="13.5" customHeight="1">
      <c r="B29" s="572" t="s">
        <v>493</v>
      </c>
      <c r="C29" s="572"/>
      <c r="D29" s="573" t="s">
        <v>505</v>
      </c>
      <c r="E29" s="574"/>
      <c r="F29" s="5" t="s">
        <v>324</v>
      </c>
      <c r="G29" s="573" t="s">
        <v>325</v>
      </c>
      <c r="H29" s="575"/>
      <c r="I29" s="574"/>
    </row>
    <row r="30" spans="2:9" ht="13.5" customHeight="1">
      <c r="B30" s="572" t="s">
        <v>473</v>
      </c>
      <c r="C30" s="572"/>
      <c r="D30" s="524" t="s">
        <v>322</v>
      </c>
      <c r="E30" s="524"/>
      <c r="F30" s="524"/>
      <c r="G30" s="524" t="s">
        <v>317</v>
      </c>
      <c r="H30" s="524"/>
      <c r="I30" s="524"/>
    </row>
    <row r="31" spans="2:9" ht="13.5" customHeight="1">
      <c r="B31" s="572" t="s">
        <v>474</v>
      </c>
      <c r="C31" s="572"/>
      <c r="D31" s="365" t="s">
        <v>317</v>
      </c>
      <c r="E31" s="365" t="s">
        <v>317</v>
      </c>
      <c r="F31" s="365" t="s">
        <v>317</v>
      </c>
      <c r="G31" s="365" t="s">
        <v>486</v>
      </c>
      <c r="H31" s="365" t="s">
        <v>487</v>
      </c>
      <c r="I31" s="365" t="s">
        <v>488</v>
      </c>
    </row>
    <row r="32" spans="2:9" ht="13.5" customHeight="1">
      <c r="B32" s="572" t="s">
        <v>475</v>
      </c>
      <c r="C32" s="572"/>
      <c r="D32" s="365" t="s">
        <v>319</v>
      </c>
      <c r="E32" s="365" t="s">
        <v>319</v>
      </c>
      <c r="F32" s="365" t="s">
        <v>319</v>
      </c>
      <c r="G32" s="365" t="s">
        <v>319</v>
      </c>
      <c r="H32" s="365" t="s">
        <v>319</v>
      </c>
      <c r="I32" s="365" t="s">
        <v>319</v>
      </c>
    </row>
    <row r="33" spans="2:9" ht="13.5" customHeight="1">
      <c r="B33" s="524" t="s">
        <v>441</v>
      </c>
      <c r="C33" s="365" t="s">
        <v>60</v>
      </c>
      <c r="D33" s="365">
        <v>1</v>
      </c>
      <c r="E33" s="365">
        <v>1</v>
      </c>
      <c r="F33" s="365">
        <v>1</v>
      </c>
      <c r="G33" s="365">
        <v>1</v>
      </c>
      <c r="H33" s="365">
        <v>1</v>
      </c>
      <c r="I33" s="365">
        <v>1</v>
      </c>
    </row>
    <row r="34" spans="2:9" ht="13.5" customHeight="1">
      <c r="B34" s="524"/>
      <c r="C34" s="365" t="s">
        <v>61</v>
      </c>
      <c r="D34" s="365">
        <v>1</v>
      </c>
      <c r="E34" s="365">
        <v>1</v>
      </c>
      <c r="F34" s="365">
        <v>1</v>
      </c>
      <c r="G34" s="365">
        <v>1</v>
      </c>
      <c r="H34" s="365">
        <v>1</v>
      </c>
      <c r="I34" s="365">
        <v>1</v>
      </c>
    </row>
  </sheetData>
  <mergeCells count="32">
    <mergeCell ref="B31:C31"/>
    <mergeCell ref="B32:C32"/>
    <mergeCell ref="B33:B34"/>
    <mergeCell ref="B29:C29"/>
    <mergeCell ref="D29:E29"/>
    <mergeCell ref="G29:I29"/>
    <mergeCell ref="B30:C30"/>
    <mergeCell ref="D30:F30"/>
    <mergeCell ref="G30:I30"/>
    <mergeCell ref="B26:C26"/>
    <mergeCell ref="G26:I26"/>
    <mergeCell ref="B27:C27"/>
    <mergeCell ref="G27:I27"/>
    <mergeCell ref="B28:C28"/>
    <mergeCell ref="G28:I28"/>
    <mergeCell ref="B24:C24"/>
    <mergeCell ref="D24:F24"/>
    <mergeCell ref="G24:I24"/>
    <mergeCell ref="B25:C25"/>
    <mergeCell ref="D25:F25"/>
    <mergeCell ref="G25:I25"/>
    <mergeCell ref="B5:C5"/>
    <mergeCell ref="B6:C6"/>
    <mergeCell ref="B7:C7"/>
    <mergeCell ref="B8:C8"/>
    <mergeCell ref="B13:C13"/>
    <mergeCell ref="B14:C14"/>
    <mergeCell ref="B15:B16"/>
    <mergeCell ref="B9:C9"/>
    <mergeCell ref="B10:C10"/>
    <mergeCell ref="B11:C11"/>
    <mergeCell ref="B12:C12"/>
  </mergeCells>
  <phoneticPr fontId="3"/>
  <dataValidations count="8">
    <dataValidation type="list" allowBlank="1" showInputMessage="1" showErrorMessage="1" sqref="D14:H14">
      <formula1>$Q$6:$Q$7</formula1>
    </dataValidation>
    <dataValidation type="list" allowBlank="1" showInputMessage="1" showErrorMessage="1" sqref="D6:H6">
      <formula1>$K$6:$K$8</formula1>
    </dataValidation>
    <dataValidation type="list" allowBlank="1" showInputMessage="1" showErrorMessage="1" sqref="D8:H8">
      <formula1>$L$6:$L$7</formula1>
    </dataValidation>
    <dataValidation type="list" allowBlank="1" showInputMessage="1" showErrorMessage="1" sqref="D9:H9">
      <formula1>$M$6:$M$7</formula1>
    </dataValidation>
    <dataValidation type="list" allowBlank="1" showInputMessage="1" showErrorMessage="1" sqref="D10:H10">
      <formula1>$N$6:$N$8</formula1>
    </dataValidation>
    <dataValidation type="list" allowBlank="1" showInputMessage="1" showErrorMessage="1" sqref="D13:H13">
      <formula1>$P$6:$P$8</formula1>
    </dataValidation>
    <dataValidation type="list" allowBlank="1" showInputMessage="1" showErrorMessage="1" sqref="D15:H16">
      <formula1>$R$6</formula1>
    </dataValidation>
    <dataValidation type="list" allowBlank="1" showInputMessage="1" showErrorMessage="1" sqref="D12:H12">
      <formula1>$O$6:$O$11</formula1>
    </dataValidation>
  </dataValidations>
  <pageMargins left="0.7" right="0.7" top="0.75" bottom="0.75" header="0.3" footer="0.3"/>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1:AA174"/>
  <sheetViews>
    <sheetView view="pageBreakPreview" zoomScaleNormal="70" zoomScaleSheetLayoutView="100" workbookViewId="0"/>
  </sheetViews>
  <sheetFormatPr defaultColWidth="9" defaultRowHeight="13.5" customHeight="1"/>
  <cols>
    <col min="1" max="1" width="9" style="41"/>
    <col min="2" max="2" width="25.6328125" style="41" customWidth="1"/>
    <col min="3" max="3" width="41.6328125" style="41" customWidth="1"/>
    <col min="4" max="4" width="5.6328125" style="41" customWidth="1"/>
    <col min="5" max="5" width="5.6328125" style="42" customWidth="1"/>
    <col min="6" max="7" width="3.6328125" style="42" customWidth="1"/>
    <col min="8" max="8" width="41.6328125" style="41" customWidth="1"/>
    <col min="9" max="25" width="9" style="40"/>
    <col min="26" max="16384" width="9" style="41"/>
  </cols>
  <sheetData>
    <row r="1" spans="2:27" s="37" customFormat="1" ht="13.5" customHeight="1">
      <c r="E1" s="38"/>
      <c r="F1" s="38"/>
      <c r="G1" s="38"/>
      <c r="I1" s="71"/>
      <c r="J1" s="71"/>
      <c r="K1" s="71"/>
      <c r="L1" s="71"/>
      <c r="M1" s="71"/>
      <c r="N1" s="71"/>
      <c r="O1" s="71"/>
      <c r="P1" s="71"/>
      <c r="Q1" s="71"/>
      <c r="R1" s="71"/>
      <c r="S1" s="71"/>
      <c r="T1" s="71"/>
      <c r="U1" s="71"/>
      <c r="V1" s="71"/>
      <c r="W1" s="71"/>
      <c r="X1" s="71"/>
      <c r="Y1" s="71"/>
      <c r="Z1" s="71"/>
      <c r="AA1" s="71"/>
    </row>
    <row r="2" spans="2:27" s="37" customFormat="1" ht="13.5" customHeight="1">
      <c r="B2" s="37" t="s">
        <v>100</v>
      </c>
      <c r="C2" s="37" t="s">
        <v>286</v>
      </c>
      <c r="E2" s="38"/>
      <c r="F2" s="38"/>
      <c r="G2" s="38"/>
      <c r="I2" s="71"/>
      <c r="J2" s="71"/>
      <c r="K2" s="71"/>
      <c r="L2" s="71"/>
      <c r="M2" s="71"/>
      <c r="N2" s="71"/>
      <c r="O2" s="71"/>
      <c r="P2" s="71"/>
      <c r="Q2" s="71"/>
      <c r="R2" s="71"/>
      <c r="S2" s="71"/>
      <c r="T2" s="71"/>
      <c r="U2" s="71"/>
      <c r="V2" s="71"/>
      <c r="W2" s="71"/>
      <c r="X2" s="71"/>
      <c r="Y2" s="71"/>
      <c r="Z2" s="71"/>
      <c r="AA2" s="71"/>
    </row>
    <row r="3" spans="2:27" s="37" customFormat="1" ht="13.5" customHeight="1">
      <c r="E3" s="38"/>
      <c r="F3" s="63" t="s">
        <v>340</v>
      </c>
      <c r="G3" s="48"/>
      <c r="I3" s="71"/>
      <c r="J3" s="71"/>
      <c r="K3" s="71"/>
      <c r="L3" s="71"/>
      <c r="M3" s="71"/>
      <c r="N3" s="71"/>
      <c r="O3" s="71"/>
      <c r="P3" s="71"/>
      <c r="Q3" s="71"/>
      <c r="R3" s="71"/>
      <c r="S3" s="71"/>
      <c r="T3" s="71"/>
      <c r="U3" s="71"/>
      <c r="V3" s="71"/>
      <c r="W3" s="71"/>
      <c r="X3" s="71"/>
      <c r="Y3" s="71"/>
      <c r="Z3" s="71"/>
      <c r="AA3" s="71"/>
    </row>
    <row r="4" spans="2:27" s="37" customFormat="1" ht="13.5" customHeight="1" thickBot="1">
      <c r="B4" s="37" t="str">
        <f>点検対象設備一覧表!$C$6</f>
        <v>○○棟</v>
      </c>
      <c r="E4" s="38"/>
      <c r="F4" s="63" t="s">
        <v>341</v>
      </c>
      <c r="G4" s="48"/>
      <c r="I4" s="71"/>
      <c r="J4" s="71"/>
      <c r="K4" s="71"/>
      <c r="L4" s="71"/>
      <c r="M4" s="71"/>
      <c r="N4" s="71"/>
      <c r="O4" s="71"/>
      <c r="P4" s="71"/>
      <c r="Q4" s="71"/>
      <c r="R4" s="71"/>
      <c r="S4" s="71"/>
      <c r="T4" s="71"/>
      <c r="U4" s="71"/>
      <c r="V4" s="71"/>
      <c r="W4" s="71"/>
      <c r="X4" s="71"/>
      <c r="Y4" s="71"/>
      <c r="Z4" s="71"/>
      <c r="AA4" s="71"/>
    </row>
    <row r="5" spans="2:27" s="37" customFormat="1" ht="13.5" customHeight="1">
      <c r="B5" s="551" t="s">
        <v>342</v>
      </c>
      <c r="C5" s="552"/>
      <c r="D5" s="552"/>
      <c r="E5" s="552"/>
      <c r="F5" s="565" t="s">
        <v>441</v>
      </c>
      <c r="G5" s="552"/>
      <c r="H5" s="566" t="s">
        <v>399</v>
      </c>
      <c r="I5" s="71"/>
      <c r="J5" s="71"/>
      <c r="K5" s="71"/>
      <c r="L5" s="71"/>
      <c r="M5" s="71"/>
      <c r="N5" s="71"/>
      <c r="O5" s="71"/>
      <c r="P5" s="71"/>
      <c r="Q5" s="71"/>
      <c r="R5" s="71"/>
      <c r="S5" s="71"/>
      <c r="T5" s="71"/>
      <c r="U5" s="71"/>
      <c r="V5" s="71"/>
      <c r="W5" s="71"/>
      <c r="X5" s="71"/>
      <c r="Y5" s="71"/>
      <c r="Z5" s="71"/>
      <c r="AA5" s="71"/>
    </row>
    <row r="6" spans="2:27" s="37" customFormat="1" ht="13.5" customHeight="1" thickBot="1">
      <c r="B6" s="49" t="s">
        <v>343</v>
      </c>
      <c r="C6" s="50" t="s">
        <v>344</v>
      </c>
      <c r="D6" s="50" t="s">
        <v>205</v>
      </c>
      <c r="E6" s="50" t="s">
        <v>398</v>
      </c>
      <c r="F6" s="50" t="s">
        <v>266</v>
      </c>
      <c r="G6" s="50" t="s">
        <v>267</v>
      </c>
      <c r="H6" s="567"/>
      <c r="I6" s="71"/>
      <c r="J6" s="71"/>
      <c r="K6" s="71"/>
      <c r="L6" s="71"/>
      <c r="M6" s="71"/>
      <c r="N6" s="71"/>
      <c r="O6" s="71"/>
      <c r="P6" s="71"/>
      <c r="Q6" s="71"/>
      <c r="R6" s="71"/>
      <c r="S6" s="71"/>
      <c r="T6" s="71"/>
      <c r="U6" s="71"/>
      <c r="V6" s="71"/>
      <c r="W6" s="71"/>
      <c r="X6" s="71"/>
      <c r="Y6" s="71"/>
      <c r="Z6" s="71"/>
      <c r="AA6" s="71"/>
    </row>
    <row r="7" spans="2:27" s="37" customFormat="1" ht="13.5" customHeight="1">
      <c r="B7" s="66" t="s">
        <v>286</v>
      </c>
      <c r="C7" s="67" t="s">
        <v>287</v>
      </c>
      <c r="D7" s="67"/>
      <c r="E7" s="69" t="s">
        <v>365</v>
      </c>
      <c r="F7" s="357"/>
      <c r="G7" s="67"/>
      <c r="H7" s="70"/>
      <c r="I7" s="237" t="s">
        <v>99</v>
      </c>
      <c r="J7" s="71"/>
      <c r="K7" s="71"/>
      <c r="L7" s="71"/>
      <c r="M7" s="71"/>
      <c r="N7" s="71"/>
      <c r="O7" s="71"/>
      <c r="P7" s="71"/>
      <c r="Q7" s="71"/>
      <c r="R7" s="71"/>
      <c r="S7" s="71"/>
      <c r="T7" s="71"/>
      <c r="U7" s="71"/>
      <c r="V7" s="71"/>
      <c r="W7" s="71"/>
      <c r="X7" s="71"/>
      <c r="Y7" s="71"/>
      <c r="Z7" s="71"/>
      <c r="AA7" s="71"/>
    </row>
    <row r="8" spans="2:27" s="37" customFormat="1" ht="13.5" customHeight="1">
      <c r="B8" s="65"/>
      <c r="C8" s="52"/>
      <c r="D8" s="52"/>
      <c r="E8" s="54"/>
      <c r="F8" s="303"/>
      <c r="G8" s="52"/>
      <c r="H8" s="58"/>
      <c r="I8" s="71"/>
      <c r="J8" s="71"/>
      <c r="K8" s="71"/>
      <c r="L8" s="71"/>
      <c r="M8" s="71"/>
      <c r="N8" s="71"/>
      <c r="O8" s="71"/>
      <c r="P8" s="71"/>
      <c r="Q8" s="71"/>
      <c r="R8" s="71"/>
      <c r="S8" s="71"/>
      <c r="T8" s="71"/>
      <c r="U8" s="71"/>
      <c r="V8" s="71"/>
      <c r="W8" s="71"/>
      <c r="X8" s="71"/>
      <c r="Y8" s="71"/>
      <c r="Z8" s="71"/>
      <c r="AA8" s="71"/>
    </row>
    <row r="9" spans="2:27" ht="13.5" customHeight="1">
      <c r="B9" s="65"/>
      <c r="C9" s="52"/>
      <c r="D9" s="52"/>
      <c r="E9" s="54"/>
      <c r="F9" s="303"/>
      <c r="G9" s="52"/>
      <c r="H9" s="58"/>
      <c r="I9" s="39"/>
      <c r="Z9" s="40"/>
      <c r="AA9" s="40"/>
    </row>
    <row r="10" spans="2:27" ht="13.5" customHeight="1">
      <c r="B10" s="72"/>
      <c r="C10" s="31"/>
      <c r="D10" s="31"/>
      <c r="E10" s="32"/>
      <c r="F10" s="292"/>
      <c r="G10" s="31"/>
      <c r="H10" s="33"/>
      <c r="I10" s="43"/>
      <c r="Z10" s="40"/>
      <c r="AA10" s="40"/>
    </row>
    <row r="11" spans="2:27" ht="13.5" customHeight="1">
      <c r="B11" s="72"/>
      <c r="C11" s="31"/>
      <c r="D11" s="31"/>
      <c r="E11" s="32"/>
      <c r="F11" s="292"/>
      <c r="G11" s="31"/>
      <c r="H11" s="33"/>
      <c r="I11" s="43"/>
      <c r="Z11" s="40"/>
    </row>
    <row r="12" spans="2:27" ht="13.5" customHeight="1">
      <c r="B12" s="72"/>
      <c r="C12" s="31"/>
      <c r="D12" s="31"/>
      <c r="E12" s="32"/>
      <c r="F12" s="292"/>
      <c r="G12" s="31"/>
      <c r="H12" s="33"/>
      <c r="I12" s="43"/>
      <c r="Z12" s="40"/>
    </row>
    <row r="13" spans="2:27" ht="13.5" customHeight="1">
      <c r="B13" s="72"/>
      <c r="C13" s="31"/>
      <c r="D13" s="31"/>
      <c r="E13" s="32"/>
      <c r="F13" s="292"/>
      <c r="G13" s="31"/>
      <c r="H13" s="33"/>
    </row>
    <row r="14" spans="2:27" ht="13.5" customHeight="1">
      <c r="B14" s="72"/>
      <c r="C14" s="31"/>
      <c r="D14" s="31"/>
      <c r="E14" s="32"/>
      <c r="F14" s="292"/>
      <c r="G14" s="31"/>
      <c r="H14" s="33"/>
    </row>
    <row r="15" spans="2:27" ht="13.5" customHeight="1">
      <c r="B15" s="72"/>
      <c r="C15" s="31"/>
      <c r="D15" s="31"/>
      <c r="E15" s="32"/>
      <c r="F15" s="292"/>
      <c r="G15" s="31"/>
      <c r="H15" s="33"/>
    </row>
    <row r="16" spans="2:27" ht="13.5" customHeight="1">
      <c r="B16" s="72"/>
      <c r="C16" s="31"/>
      <c r="D16" s="31"/>
      <c r="E16" s="32"/>
      <c r="F16" s="292"/>
      <c r="G16" s="31"/>
      <c r="H16" s="33"/>
    </row>
    <row r="17" spans="2:9" ht="13.5" customHeight="1">
      <c r="B17" s="44"/>
      <c r="C17" s="31"/>
      <c r="D17" s="31"/>
      <c r="E17" s="32"/>
      <c r="F17" s="292"/>
      <c r="G17" s="31"/>
      <c r="H17" s="33"/>
    </row>
    <row r="18" spans="2:9" ht="13.5" customHeight="1">
      <c r="B18" s="44"/>
      <c r="C18" s="31"/>
      <c r="D18" s="31"/>
      <c r="E18" s="32"/>
      <c r="F18" s="292"/>
      <c r="G18" s="31"/>
      <c r="H18" s="33"/>
    </row>
    <row r="19" spans="2:9" ht="13.5" customHeight="1">
      <c r="B19" s="44"/>
      <c r="C19" s="31"/>
      <c r="D19" s="31"/>
      <c r="E19" s="32"/>
      <c r="F19" s="292"/>
      <c r="G19" s="31"/>
      <c r="H19" s="33"/>
    </row>
    <row r="20" spans="2:9" ht="13.5" customHeight="1">
      <c r="B20" s="44"/>
      <c r="C20" s="31"/>
      <c r="D20" s="31"/>
      <c r="E20" s="32"/>
      <c r="F20" s="292"/>
      <c r="G20" s="31"/>
      <c r="H20" s="33"/>
    </row>
    <row r="21" spans="2:9" ht="13.5" customHeight="1">
      <c r="B21" s="44"/>
      <c r="C21" s="31"/>
      <c r="D21" s="31"/>
      <c r="E21" s="32"/>
      <c r="F21" s="292"/>
      <c r="G21" s="31"/>
      <c r="H21" s="33"/>
      <c r="I21" s="43"/>
    </row>
    <row r="22" spans="2:9" ht="13.5" customHeight="1">
      <c r="B22" s="44"/>
      <c r="C22" s="31"/>
      <c r="D22" s="31"/>
      <c r="E22" s="32"/>
      <c r="F22" s="292"/>
      <c r="G22" s="31"/>
      <c r="H22" s="33"/>
    </row>
    <row r="23" spans="2:9" ht="13.5" customHeight="1">
      <c r="B23" s="44"/>
      <c r="C23" s="31"/>
      <c r="D23" s="31"/>
      <c r="E23" s="32"/>
      <c r="F23" s="292"/>
      <c r="G23" s="31"/>
      <c r="H23" s="33"/>
    </row>
    <row r="24" spans="2:9" ht="13.5" customHeight="1">
      <c r="B24" s="44"/>
      <c r="C24" s="31"/>
      <c r="D24" s="31"/>
      <c r="E24" s="32"/>
      <c r="F24" s="292"/>
      <c r="G24" s="31"/>
      <c r="H24" s="33"/>
    </row>
    <row r="25" spans="2:9" ht="13.5" customHeight="1">
      <c r="B25" s="44"/>
      <c r="C25" s="31"/>
      <c r="D25" s="31"/>
      <c r="E25" s="32"/>
      <c r="F25" s="292"/>
      <c r="G25" s="31"/>
      <c r="H25" s="33"/>
    </row>
    <row r="26" spans="2:9" ht="13.5" customHeight="1">
      <c r="B26" s="44"/>
      <c r="C26" s="31"/>
      <c r="D26" s="31"/>
      <c r="E26" s="32"/>
      <c r="F26" s="292"/>
      <c r="G26" s="31"/>
      <c r="H26" s="33"/>
    </row>
    <row r="27" spans="2:9" ht="13.5" customHeight="1">
      <c r="B27" s="44"/>
      <c r="C27" s="31"/>
      <c r="D27" s="31"/>
      <c r="E27" s="32"/>
      <c r="F27" s="292"/>
      <c r="G27" s="31"/>
      <c r="H27" s="33"/>
    </row>
    <row r="28" spans="2:9" ht="13.5" customHeight="1">
      <c r="B28" s="44"/>
      <c r="C28" s="31"/>
      <c r="D28" s="31"/>
      <c r="E28" s="32"/>
      <c r="F28" s="292"/>
      <c r="G28" s="31"/>
      <c r="H28" s="33"/>
    </row>
    <row r="29" spans="2:9" ht="13.5" customHeight="1">
      <c r="B29" s="44"/>
      <c r="C29" s="31"/>
      <c r="D29" s="31"/>
      <c r="E29" s="32"/>
      <c r="F29" s="292"/>
      <c r="G29" s="31"/>
      <c r="H29" s="33"/>
    </row>
    <row r="30" spans="2:9" ht="13.5" customHeight="1">
      <c r="B30" s="44"/>
      <c r="C30" s="31"/>
      <c r="D30" s="31"/>
      <c r="E30" s="32"/>
      <c r="F30" s="292"/>
      <c r="G30" s="31"/>
      <c r="H30" s="33"/>
    </row>
    <row r="31" spans="2:9" ht="13.5" customHeight="1">
      <c r="B31" s="44"/>
      <c r="C31" s="45"/>
      <c r="D31" s="31"/>
      <c r="E31" s="32"/>
      <c r="F31" s="292"/>
      <c r="G31" s="31"/>
      <c r="H31" s="33"/>
    </row>
    <row r="32" spans="2:9" ht="13.5" customHeight="1">
      <c r="B32" s="44"/>
      <c r="C32" s="45"/>
      <c r="D32" s="31"/>
      <c r="E32" s="32"/>
      <c r="F32" s="292"/>
      <c r="G32" s="31"/>
      <c r="H32" s="33"/>
    </row>
    <row r="33" spans="2:9" ht="13.5" customHeight="1">
      <c r="B33" s="44"/>
      <c r="C33" s="45"/>
      <c r="D33" s="31"/>
      <c r="E33" s="32"/>
      <c r="F33" s="292"/>
      <c r="G33" s="31"/>
      <c r="H33" s="33"/>
    </row>
    <row r="34" spans="2:9" ht="13.5" customHeight="1" thickBot="1">
      <c r="B34" s="46"/>
      <c r="C34" s="47"/>
      <c r="D34" s="34"/>
      <c r="E34" s="35"/>
      <c r="F34" s="305"/>
      <c r="G34" s="34"/>
      <c r="H34" s="36"/>
    </row>
    <row r="37" spans="2:9" ht="13.5" customHeight="1">
      <c r="B37" s="37" t="s">
        <v>100</v>
      </c>
      <c r="C37" s="37" t="s">
        <v>286</v>
      </c>
      <c r="D37" s="37"/>
      <c r="E37" s="38"/>
      <c r="F37" s="38"/>
      <c r="G37" s="38"/>
      <c r="H37" s="37"/>
    </row>
    <row r="38" spans="2:9" ht="13.5" customHeight="1">
      <c r="B38" s="37"/>
      <c r="C38" s="37"/>
      <c r="D38" s="37"/>
      <c r="E38" s="38"/>
      <c r="F38" s="63" t="s">
        <v>340</v>
      </c>
      <c r="G38" s="48"/>
      <c r="H38" s="37"/>
    </row>
    <row r="39" spans="2:9" ht="13.5" customHeight="1" thickBot="1">
      <c r="B39" s="41" t="str">
        <f>点検対象設備一覧表!$D$6</f>
        <v>△△棟</v>
      </c>
      <c r="C39" s="37"/>
      <c r="D39" s="37"/>
      <c r="E39" s="38"/>
      <c r="F39" s="63" t="s">
        <v>341</v>
      </c>
      <c r="G39" s="48"/>
      <c r="H39" s="37"/>
    </row>
    <row r="40" spans="2:9" ht="13.5" customHeight="1">
      <c r="B40" s="551" t="s">
        <v>342</v>
      </c>
      <c r="C40" s="552"/>
      <c r="D40" s="552"/>
      <c r="E40" s="552"/>
      <c r="F40" s="565" t="s">
        <v>441</v>
      </c>
      <c r="G40" s="552"/>
      <c r="H40" s="566" t="s">
        <v>399</v>
      </c>
    </row>
    <row r="41" spans="2:9" ht="13.5" customHeight="1" thickBot="1">
      <c r="B41" s="49" t="s">
        <v>343</v>
      </c>
      <c r="C41" s="50" t="s">
        <v>344</v>
      </c>
      <c r="D41" s="50" t="s">
        <v>205</v>
      </c>
      <c r="E41" s="50" t="s">
        <v>398</v>
      </c>
      <c r="F41" s="50" t="s">
        <v>266</v>
      </c>
      <c r="G41" s="50" t="s">
        <v>267</v>
      </c>
      <c r="H41" s="567"/>
    </row>
    <row r="42" spans="2:9" ht="13.5" customHeight="1">
      <c r="B42" s="66" t="s">
        <v>286</v>
      </c>
      <c r="C42" s="67" t="s">
        <v>287</v>
      </c>
      <c r="D42" s="67"/>
      <c r="E42" s="422" t="s">
        <v>365</v>
      </c>
      <c r="F42" s="357"/>
      <c r="G42" s="67"/>
      <c r="H42" s="70"/>
      <c r="I42" s="146" t="s">
        <v>99</v>
      </c>
    </row>
    <row r="43" spans="2:9" ht="13.5" customHeight="1">
      <c r="B43" s="65"/>
      <c r="C43" s="52"/>
      <c r="D43" s="52"/>
      <c r="E43" s="54"/>
      <c r="F43" s="303"/>
      <c r="G43" s="52"/>
      <c r="H43" s="58"/>
    </row>
    <row r="44" spans="2:9" ht="13.5" customHeight="1">
      <c r="B44" s="65"/>
      <c r="C44" s="52"/>
      <c r="D44" s="52"/>
      <c r="E44" s="54"/>
      <c r="F44" s="303"/>
      <c r="G44" s="52"/>
      <c r="H44" s="58"/>
      <c r="I44" s="39"/>
    </row>
    <row r="45" spans="2:9" ht="13.5" customHeight="1">
      <c r="B45" s="72"/>
      <c r="C45" s="31"/>
      <c r="D45" s="31"/>
      <c r="E45" s="291"/>
      <c r="F45" s="292"/>
      <c r="G45" s="31"/>
      <c r="H45" s="33"/>
      <c r="I45" s="43"/>
    </row>
    <row r="46" spans="2:9" ht="13.5" customHeight="1">
      <c r="B46" s="72"/>
      <c r="C46" s="31"/>
      <c r="D46" s="31"/>
      <c r="E46" s="291"/>
      <c r="F46" s="292"/>
      <c r="G46" s="31"/>
      <c r="H46" s="33"/>
      <c r="I46" s="43"/>
    </row>
    <row r="47" spans="2:9" ht="13.5" customHeight="1">
      <c r="B47" s="72"/>
      <c r="C47" s="31"/>
      <c r="D47" s="31"/>
      <c r="E47" s="291"/>
      <c r="F47" s="292"/>
      <c r="G47" s="31"/>
      <c r="H47" s="33"/>
      <c r="I47" s="43"/>
    </row>
    <row r="48" spans="2:9" ht="13.5" customHeight="1">
      <c r="B48" s="72"/>
      <c r="C48" s="31"/>
      <c r="D48" s="31"/>
      <c r="E48" s="291"/>
      <c r="F48" s="292"/>
      <c r="G48" s="31"/>
      <c r="H48" s="33"/>
    </row>
    <row r="49" spans="2:9" ht="13.5" customHeight="1">
      <c r="B49" s="72"/>
      <c r="C49" s="31"/>
      <c r="D49" s="31"/>
      <c r="E49" s="291"/>
      <c r="F49" s="292"/>
      <c r="G49" s="31"/>
      <c r="H49" s="33"/>
    </row>
    <row r="50" spans="2:9" ht="13.5" customHeight="1">
      <c r="B50" s="72"/>
      <c r="C50" s="31"/>
      <c r="D50" s="31"/>
      <c r="E50" s="291"/>
      <c r="F50" s="292"/>
      <c r="G50" s="31"/>
      <c r="H50" s="33"/>
    </row>
    <row r="51" spans="2:9" ht="13.5" customHeight="1">
      <c r="B51" s="72"/>
      <c r="C51" s="31"/>
      <c r="D51" s="31"/>
      <c r="E51" s="291"/>
      <c r="F51" s="292"/>
      <c r="G51" s="31"/>
      <c r="H51" s="33"/>
    </row>
    <row r="52" spans="2:9" ht="13.5" customHeight="1">
      <c r="B52" s="44"/>
      <c r="C52" s="31"/>
      <c r="D52" s="31"/>
      <c r="E52" s="291"/>
      <c r="F52" s="292"/>
      <c r="G52" s="31"/>
      <c r="H52" s="33"/>
    </row>
    <row r="53" spans="2:9" ht="13.5" customHeight="1">
      <c r="B53" s="44"/>
      <c r="C53" s="31"/>
      <c r="D53" s="31"/>
      <c r="E53" s="291"/>
      <c r="F53" s="292"/>
      <c r="G53" s="31"/>
      <c r="H53" s="33"/>
    </row>
    <row r="54" spans="2:9" ht="13.5" customHeight="1">
      <c r="B54" s="44"/>
      <c r="C54" s="31"/>
      <c r="D54" s="31"/>
      <c r="E54" s="291"/>
      <c r="F54" s="292"/>
      <c r="G54" s="31"/>
      <c r="H54" s="33"/>
    </row>
    <row r="55" spans="2:9" ht="13.5" customHeight="1">
      <c r="B55" s="44"/>
      <c r="C55" s="31"/>
      <c r="D55" s="31"/>
      <c r="E55" s="291"/>
      <c r="F55" s="292"/>
      <c r="G55" s="31"/>
      <c r="H55" s="33"/>
    </row>
    <row r="56" spans="2:9" ht="13.5" customHeight="1">
      <c r="B56" s="44"/>
      <c r="C56" s="31"/>
      <c r="D56" s="31"/>
      <c r="E56" s="291"/>
      <c r="F56" s="292"/>
      <c r="G56" s="31"/>
      <c r="H56" s="33"/>
      <c r="I56" s="43"/>
    </row>
    <row r="57" spans="2:9" ht="13.5" customHeight="1">
      <c r="B57" s="44"/>
      <c r="C57" s="31"/>
      <c r="D57" s="31"/>
      <c r="E57" s="291"/>
      <c r="F57" s="292"/>
      <c r="G57" s="31"/>
      <c r="H57" s="33"/>
    </row>
    <row r="58" spans="2:9" ht="13.5" customHeight="1">
      <c r="B58" s="44"/>
      <c r="C58" s="31"/>
      <c r="D58" s="31"/>
      <c r="E58" s="291"/>
      <c r="F58" s="292"/>
      <c r="G58" s="31"/>
      <c r="H58" s="33"/>
    </row>
    <row r="59" spans="2:9" ht="13.5" customHeight="1">
      <c r="B59" s="44"/>
      <c r="C59" s="31"/>
      <c r="D59" s="31"/>
      <c r="E59" s="291"/>
      <c r="F59" s="292"/>
      <c r="G59" s="31"/>
      <c r="H59" s="33"/>
    </row>
    <row r="60" spans="2:9" ht="13.5" customHeight="1">
      <c r="B60" s="44"/>
      <c r="C60" s="31"/>
      <c r="D60" s="31"/>
      <c r="E60" s="291"/>
      <c r="F60" s="292"/>
      <c r="G60" s="31"/>
      <c r="H60" s="33"/>
    </row>
    <row r="61" spans="2:9" ht="13.5" customHeight="1">
      <c r="B61" s="44"/>
      <c r="C61" s="31"/>
      <c r="D61" s="31"/>
      <c r="E61" s="291"/>
      <c r="F61" s="292"/>
      <c r="G61" s="31"/>
      <c r="H61" s="33"/>
    </row>
    <row r="62" spans="2:9" ht="13.5" customHeight="1">
      <c r="B62" s="44"/>
      <c r="C62" s="31"/>
      <c r="D62" s="31"/>
      <c r="E62" s="291"/>
      <c r="F62" s="292"/>
      <c r="G62" s="31"/>
      <c r="H62" s="33"/>
    </row>
    <row r="63" spans="2:9" ht="13.5" customHeight="1">
      <c r="B63" s="44"/>
      <c r="C63" s="31"/>
      <c r="D63" s="31"/>
      <c r="E63" s="291"/>
      <c r="F63" s="292"/>
      <c r="G63" s="31"/>
      <c r="H63" s="33"/>
    </row>
    <row r="64" spans="2:9" ht="13.5" customHeight="1">
      <c r="B64" s="44"/>
      <c r="C64" s="31"/>
      <c r="D64" s="31"/>
      <c r="E64" s="291"/>
      <c r="F64" s="292"/>
      <c r="G64" s="31"/>
      <c r="H64" s="33"/>
    </row>
    <row r="65" spans="2:9" ht="13.5" customHeight="1">
      <c r="B65" s="44"/>
      <c r="C65" s="31"/>
      <c r="D65" s="31"/>
      <c r="E65" s="291"/>
      <c r="F65" s="292"/>
      <c r="G65" s="31"/>
      <c r="H65" s="33"/>
    </row>
    <row r="66" spans="2:9" ht="13.5" customHeight="1">
      <c r="B66" s="44"/>
      <c r="C66" s="45"/>
      <c r="D66" s="31"/>
      <c r="E66" s="291"/>
      <c r="F66" s="292"/>
      <c r="G66" s="31"/>
      <c r="H66" s="33"/>
    </row>
    <row r="67" spans="2:9" ht="13.5" customHeight="1">
      <c r="B67" s="44"/>
      <c r="C67" s="45"/>
      <c r="D67" s="31"/>
      <c r="E67" s="291"/>
      <c r="F67" s="292"/>
      <c r="G67" s="31"/>
      <c r="H67" s="33"/>
    </row>
    <row r="68" spans="2:9" ht="13.5" customHeight="1">
      <c r="B68" s="44"/>
      <c r="C68" s="45"/>
      <c r="D68" s="31"/>
      <c r="E68" s="291"/>
      <c r="F68" s="292"/>
      <c r="G68" s="31"/>
      <c r="H68" s="33"/>
    </row>
    <row r="69" spans="2:9" ht="13.5" customHeight="1" thickBot="1">
      <c r="B69" s="46"/>
      <c r="C69" s="47"/>
      <c r="D69" s="34"/>
      <c r="E69" s="35"/>
      <c r="F69" s="305"/>
      <c r="G69" s="34"/>
      <c r="H69" s="36"/>
    </row>
    <row r="72" spans="2:9" ht="13.5" customHeight="1">
      <c r="B72" s="37" t="s">
        <v>100</v>
      </c>
      <c r="C72" s="37" t="s">
        <v>286</v>
      </c>
      <c r="D72" s="37"/>
      <c r="E72" s="38"/>
      <c r="F72" s="38"/>
      <c r="G72" s="38"/>
      <c r="H72" s="37"/>
    </row>
    <row r="73" spans="2:9" ht="13.5" customHeight="1">
      <c r="B73" s="37"/>
      <c r="C73" s="37"/>
      <c r="D73" s="37"/>
      <c r="E73" s="38"/>
      <c r="F73" s="63" t="s">
        <v>340</v>
      </c>
      <c r="G73" s="48"/>
      <c r="H73" s="37"/>
    </row>
    <row r="74" spans="2:9" ht="13.5" customHeight="1" thickBot="1">
      <c r="B74" s="37" t="str">
        <f>点検対象設備一覧表!$E$6</f>
        <v>□□棟</v>
      </c>
      <c r="C74" s="37"/>
      <c r="D74" s="37"/>
      <c r="E74" s="38"/>
      <c r="F74" s="63" t="s">
        <v>341</v>
      </c>
      <c r="G74" s="48"/>
      <c r="H74" s="37"/>
    </row>
    <row r="75" spans="2:9" ht="13.5" customHeight="1">
      <c r="B75" s="551" t="s">
        <v>342</v>
      </c>
      <c r="C75" s="552"/>
      <c r="D75" s="552"/>
      <c r="E75" s="552"/>
      <c r="F75" s="565" t="s">
        <v>441</v>
      </c>
      <c r="G75" s="552"/>
      <c r="H75" s="566" t="s">
        <v>399</v>
      </c>
    </row>
    <row r="76" spans="2:9" ht="13.5" customHeight="1" thickBot="1">
      <c r="B76" s="49" t="s">
        <v>343</v>
      </c>
      <c r="C76" s="50" t="s">
        <v>344</v>
      </c>
      <c r="D76" s="50" t="s">
        <v>205</v>
      </c>
      <c r="E76" s="50" t="s">
        <v>398</v>
      </c>
      <c r="F76" s="50" t="s">
        <v>266</v>
      </c>
      <c r="G76" s="50" t="s">
        <v>267</v>
      </c>
      <c r="H76" s="567"/>
    </row>
    <row r="77" spans="2:9" ht="13.5" customHeight="1">
      <c r="B77" s="66" t="s">
        <v>286</v>
      </c>
      <c r="C77" s="67" t="s">
        <v>287</v>
      </c>
      <c r="D77" s="67"/>
      <c r="E77" s="422" t="s">
        <v>365</v>
      </c>
      <c r="F77" s="357"/>
      <c r="G77" s="67"/>
      <c r="H77" s="70"/>
      <c r="I77" s="146" t="s">
        <v>99</v>
      </c>
    </row>
    <row r="78" spans="2:9" ht="13.5" customHeight="1">
      <c r="B78" s="65"/>
      <c r="C78" s="52"/>
      <c r="D78" s="52"/>
      <c r="E78" s="54"/>
      <c r="F78" s="303"/>
      <c r="G78" s="52"/>
      <c r="H78" s="58"/>
    </row>
    <row r="79" spans="2:9" ht="13.5" customHeight="1">
      <c r="B79" s="65"/>
      <c r="C79" s="52"/>
      <c r="D79" s="52"/>
      <c r="E79" s="54"/>
      <c r="F79" s="303"/>
      <c r="G79" s="52"/>
      <c r="H79" s="58"/>
      <c r="I79" s="39"/>
    </row>
    <row r="80" spans="2:9" ht="13.5" customHeight="1">
      <c r="B80" s="72"/>
      <c r="C80" s="31"/>
      <c r="D80" s="31"/>
      <c r="E80" s="291"/>
      <c r="F80" s="292"/>
      <c r="G80" s="31"/>
      <c r="H80" s="33"/>
      <c r="I80" s="43"/>
    </row>
    <row r="81" spans="2:9" ht="13.5" customHeight="1">
      <c r="B81" s="72"/>
      <c r="C81" s="31"/>
      <c r="D81" s="31"/>
      <c r="E81" s="291"/>
      <c r="F81" s="292"/>
      <c r="G81" s="31"/>
      <c r="H81" s="33"/>
      <c r="I81" s="43"/>
    </row>
    <row r="82" spans="2:9" ht="13.5" customHeight="1">
      <c r="B82" s="72"/>
      <c r="C82" s="31"/>
      <c r="D82" s="31"/>
      <c r="E82" s="291"/>
      <c r="F82" s="292"/>
      <c r="G82" s="31"/>
      <c r="H82" s="33"/>
      <c r="I82" s="43"/>
    </row>
    <row r="83" spans="2:9" ht="13.5" customHeight="1">
      <c r="B83" s="72"/>
      <c r="C83" s="31"/>
      <c r="D83" s="31"/>
      <c r="E83" s="291"/>
      <c r="F83" s="292"/>
      <c r="G83" s="31"/>
      <c r="H83" s="33"/>
    </row>
    <row r="84" spans="2:9" ht="13.5" customHeight="1">
      <c r="B84" s="72"/>
      <c r="C84" s="31"/>
      <c r="D84" s="31"/>
      <c r="E84" s="291"/>
      <c r="F84" s="292"/>
      <c r="G84" s="31"/>
      <c r="H84" s="33"/>
    </row>
    <row r="85" spans="2:9" ht="13.5" customHeight="1">
      <c r="B85" s="72"/>
      <c r="C85" s="31"/>
      <c r="D85" s="31"/>
      <c r="E85" s="291"/>
      <c r="F85" s="292"/>
      <c r="G85" s="31"/>
      <c r="H85" s="33"/>
    </row>
    <row r="86" spans="2:9" ht="13.5" customHeight="1">
      <c r="B86" s="72"/>
      <c r="C86" s="31"/>
      <c r="D86" s="31"/>
      <c r="E86" s="291"/>
      <c r="F86" s="292"/>
      <c r="G86" s="31"/>
      <c r="H86" s="33"/>
    </row>
    <row r="87" spans="2:9" ht="13.5" customHeight="1">
      <c r="B87" s="44"/>
      <c r="C87" s="31"/>
      <c r="D87" s="31"/>
      <c r="E87" s="291"/>
      <c r="F87" s="292"/>
      <c r="G87" s="31"/>
      <c r="H87" s="33"/>
    </row>
    <row r="88" spans="2:9" ht="13.5" customHeight="1">
      <c r="B88" s="44"/>
      <c r="C88" s="31"/>
      <c r="D88" s="31"/>
      <c r="E88" s="291"/>
      <c r="F88" s="292"/>
      <c r="G88" s="31"/>
      <c r="H88" s="33"/>
    </row>
    <row r="89" spans="2:9" ht="13.5" customHeight="1">
      <c r="B89" s="44"/>
      <c r="C89" s="31"/>
      <c r="D89" s="31"/>
      <c r="E89" s="291"/>
      <c r="F89" s="292"/>
      <c r="G89" s="31"/>
      <c r="H89" s="33"/>
    </row>
    <row r="90" spans="2:9" ht="13.5" customHeight="1">
      <c r="B90" s="44"/>
      <c r="C90" s="31"/>
      <c r="D90" s="31"/>
      <c r="E90" s="291"/>
      <c r="F90" s="292"/>
      <c r="G90" s="31"/>
      <c r="H90" s="33"/>
    </row>
    <row r="91" spans="2:9" ht="13.5" customHeight="1">
      <c r="B91" s="44"/>
      <c r="C91" s="31"/>
      <c r="D91" s="31"/>
      <c r="E91" s="291"/>
      <c r="F91" s="292"/>
      <c r="G91" s="31"/>
      <c r="H91" s="33"/>
      <c r="I91" s="43"/>
    </row>
    <row r="92" spans="2:9" ht="13.5" customHeight="1">
      <c r="B92" s="44"/>
      <c r="C92" s="31"/>
      <c r="D92" s="31"/>
      <c r="E92" s="291"/>
      <c r="F92" s="292"/>
      <c r="G92" s="31"/>
      <c r="H92" s="33"/>
    </row>
    <row r="93" spans="2:9" ht="13.5" customHeight="1">
      <c r="B93" s="44"/>
      <c r="C93" s="31"/>
      <c r="D93" s="31"/>
      <c r="E93" s="291"/>
      <c r="F93" s="292"/>
      <c r="G93" s="31"/>
      <c r="H93" s="33"/>
    </row>
    <row r="94" spans="2:9" ht="13.5" customHeight="1">
      <c r="B94" s="44"/>
      <c r="C94" s="31"/>
      <c r="D94" s="31"/>
      <c r="E94" s="291"/>
      <c r="F94" s="292"/>
      <c r="G94" s="31"/>
      <c r="H94" s="33"/>
    </row>
    <row r="95" spans="2:9" ht="13.5" customHeight="1">
      <c r="B95" s="44"/>
      <c r="C95" s="31"/>
      <c r="D95" s="31"/>
      <c r="E95" s="291"/>
      <c r="F95" s="292"/>
      <c r="G95" s="31"/>
      <c r="H95" s="33"/>
    </row>
    <row r="96" spans="2:9" ht="13.5" customHeight="1">
      <c r="B96" s="44"/>
      <c r="C96" s="31"/>
      <c r="D96" s="31"/>
      <c r="E96" s="291"/>
      <c r="F96" s="292"/>
      <c r="G96" s="31"/>
      <c r="H96" s="33"/>
    </row>
    <row r="97" spans="2:9" ht="13.5" customHeight="1">
      <c r="B97" s="44"/>
      <c r="C97" s="31"/>
      <c r="D97" s="31"/>
      <c r="E97" s="291"/>
      <c r="F97" s="292"/>
      <c r="G97" s="31"/>
      <c r="H97" s="33"/>
    </row>
    <row r="98" spans="2:9" ht="13.5" customHeight="1">
      <c r="B98" s="44"/>
      <c r="C98" s="31"/>
      <c r="D98" s="31"/>
      <c r="E98" s="291"/>
      <c r="F98" s="292"/>
      <c r="G98" s="31"/>
      <c r="H98" s="33"/>
    </row>
    <row r="99" spans="2:9" ht="13.5" customHeight="1">
      <c r="B99" s="44"/>
      <c r="C99" s="31"/>
      <c r="D99" s="31"/>
      <c r="E99" s="291"/>
      <c r="F99" s="292"/>
      <c r="G99" s="31"/>
      <c r="H99" s="33"/>
    </row>
    <row r="100" spans="2:9" ht="13.5" customHeight="1">
      <c r="B100" s="44"/>
      <c r="C100" s="31"/>
      <c r="D100" s="31"/>
      <c r="E100" s="291"/>
      <c r="F100" s="292"/>
      <c r="G100" s="31"/>
      <c r="H100" s="33"/>
    </row>
    <row r="101" spans="2:9" ht="13.5" customHeight="1">
      <c r="B101" s="44"/>
      <c r="C101" s="45"/>
      <c r="D101" s="31"/>
      <c r="E101" s="291"/>
      <c r="F101" s="292"/>
      <c r="G101" s="31"/>
      <c r="H101" s="33"/>
    </row>
    <row r="102" spans="2:9" ht="13.5" customHeight="1">
      <c r="B102" s="44"/>
      <c r="C102" s="45"/>
      <c r="D102" s="31"/>
      <c r="E102" s="291"/>
      <c r="F102" s="292"/>
      <c r="G102" s="31"/>
      <c r="H102" s="33"/>
    </row>
    <row r="103" spans="2:9" ht="13.5" customHeight="1">
      <c r="B103" s="44"/>
      <c r="C103" s="45"/>
      <c r="D103" s="31"/>
      <c r="E103" s="291"/>
      <c r="F103" s="292"/>
      <c r="G103" s="31"/>
      <c r="H103" s="33"/>
    </row>
    <row r="104" spans="2:9" ht="13.5" customHeight="1" thickBot="1">
      <c r="B104" s="46"/>
      <c r="C104" s="47"/>
      <c r="D104" s="34"/>
      <c r="E104" s="35"/>
      <c r="F104" s="305"/>
      <c r="G104" s="34"/>
      <c r="H104" s="36"/>
    </row>
    <row r="107" spans="2:9" ht="13.5" customHeight="1">
      <c r="B107" s="37" t="s">
        <v>100</v>
      </c>
      <c r="C107" s="37" t="s">
        <v>286</v>
      </c>
      <c r="D107" s="37"/>
      <c r="E107" s="38"/>
      <c r="F107" s="38"/>
      <c r="G107" s="38"/>
      <c r="H107" s="37"/>
    </row>
    <row r="108" spans="2:9" ht="13.5" customHeight="1">
      <c r="B108" s="37"/>
      <c r="C108" s="37"/>
      <c r="D108" s="37"/>
      <c r="E108" s="38"/>
      <c r="F108" s="63" t="s">
        <v>340</v>
      </c>
      <c r="G108" s="48"/>
      <c r="H108" s="37"/>
    </row>
    <row r="109" spans="2:9" ht="13.5" customHeight="1" thickBot="1">
      <c r="B109" s="37" t="str">
        <f>点検対象設備一覧表!$F$6</f>
        <v>××棟</v>
      </c>
      <c r="C109" s="37"/>
      <c r="D109" s="37"/>
      <c r="E109" s="38"/>
      <c r="F109" s="63" t="s">
        <v>341</v>
      </c>
      <c r="G109" s="48"/>
      <c r="H109" s="37"/>
    </row>
    <row r="110" spans="2:9" ht="13.5" customHeight="1">
      <c r="B110" s="551" t="s">
        <v>342</v>
      </c>
      <c r="C110" s="552"/>
      <c r="D110" s="552"/>
      <c r="E110" s="552"/>
      <c r="F110" s="565" t="s">
        <v>441</v>
      </c>
      <c r="G110" s="552"/>
      <c r="H110" s="566" t="s">
        <v>399</v>
      </c>
    </row>
    <row r="111" spans="2:9" ht="13.5" customHeight="1" thickBot="1">
      <c r="B111" s="49" t="s">
        <v>343</v>
      </c>
      <c r="C111" s="50" t="s">
        <v>344</v>
      </c>
      <c r="D111" s="50" t="s">
        <v>205</v>
      </c>
      <c r="E111" s="50" t="s">
        <v>398</v>
      </c>
      <c r="F111" s="50" t="s">
        <v>266</v>
      </c>
      <c r="G111" s="50" t="s">
        <v>267</v>
      </c>
      <c r="H111" s="567"/>
    </row>
    <row r="112" spans="2:9" ht="13.5" customHeight="1">
      <c r="B112" s="66" t="s">
        <v>286</v>
      </c>
      <c r="C112" s="67" t="s">
        <v>287</v>
      </c>
      <c r="D112" s="67"/>
      <c r="E112" s="422" t="s">
        <v>365</v>
      </c>
      <c r="F112" s="357"/>
      <c r="G112" s="67"/>
      <c r="H112" s="70"/>
      <c r="I112" s="146" t="s">
        <v>99</v>
      </c>
    </row>
    <row r="113" spans="2:9" ht="13.5" customHeight="1">
      <c r="B113" s="65"/>
      <c r="C113" s="52"/>
      <c r="D113" s="52"/>
      <c r="E113" s="54"/>
      <c r="F113" s="303"/>
      <c r="G113" s="52"/>
      <c r="H113" s="58"/>
    </row>
    <row r="114" spans="2:9" ht="13.5" customHeight="1">
      <c r="B114" s="65"/>
      <c r="C114" s="52"/>
      <c r="D114" s="52"/>
      <c r="E114" s="54"/>
      <c r="F114" s="303"/>
      <c r="G114" s="52"/>
      <c r="H114" s="58"/>
      <c r="I114" s="39"/>
    </row>
    <row r="115" spans="2:9" ht="13.5" customHeight="1">
      <c r="B115" s="72"/>
      <c r="C115" s="31"/>
      <c r="D115" s="31"/>
      <c r="E115" s="291"/>
      <c r="F115" s="292"/>
      <c r="G115" s="31"/>
      <c r="H115" s="33"/>
      <c r="I115" s="43"/>
    </row>
    <row r="116" spans="2:9" ht="13.5" customHeight="1">
      <c r="B116" s="72"/>
      <c r="C116" s="31"/>
      <c r="D116" s="31"/>
      <c r="E116" s="291"/>
      <c r="F116" s="292"/>
      <c r="G116" s="31"/>
      <c r="H116" s="33"/>
      <c r="I116" s="43"/>
    </row>
    <row r="117" spans="2:9" ht="13.5" customHeight="1">
      <c r="B117" s="72"/>
      <c r="C117" s="31"/>
      <c r="D117" s="31"/>
      <c r="E117" s="291"/>
      <c r="F117" s="292"/>
      <c r="G117" s="31"/>
      <c r="H117" s="33"/>
      <c r="I117" s="43"/>
    </row>
    <row r="118" spans="2:9" ht="13.5" customHeight="1">
      <c r="B118" s="72"/>
      <c r="C118" s="31"/>
      <c r="D118" s="31"/>
      <c r="E118" s="291"/>
      <c r="F118" s="292"/>
      <c r="G118" s="31"/>
      <c r="H118" s="33"/>
    </row>
    <row r="119" spans="2:9" ht="13.5" customHeight="1">
      <c r="B119" s="72"/>
      <c r="C119" s="31"/>
      <c r="D119" s="31"/>
      <c r="E119" s="291"/>
      <c r="F119" s="292"/>
      <c r="G119" s="31"/>
      <c r="H119" s="33"/>
    </row>
    <row r="120" spans="2:9" ht="13.5" customHeight="1">
      <c r="B120" s="72"/>
      <c r="C120" s="31"/>
      <c r="D120" s="31"/>
      <c r="E120" s="291"/>
      <c r="F120" s="292"/>
      <c r="G120" s="31"/>
      <c r="H120" s="33"/>
    </row>
    <row r="121" spans="2:9" ht="13.5" customHeight="1">
      <c r="B121" s="72"/>
      <c r="C121" s="31"/>
      <c r="D121" s="31"/>
      <c r="E121" s="291"/>
      <c r="F121" s="292"/>
      <c r="G121" s="31"/>
      <c r="H121" s="33"/>
    </row>
    <row r="122" spans="2:9" ht="13.5" customHeight="1">
      <c r="B122" s="44"/>
      <c r="C122" s="31"/>
      <c r="D122" s="31"/>
      <c r="E122" s="291"/>
      <c r="F122" s="292"/>
      <c r="G122" s="31"/>
      <c r="H122" s="33"/>
    </row>
    <row r="123" spans="2:9" ht="13.5" customHeight="1">
      <c r="B123" s="44"/>
      <c r="C123" s="31"/>
      <c r="D123" s="31"/>
      <c r="E123" s="291"/>
      <c r="F123" s="292"/>
      <c r="G123" s="31"/>
      <c r="H123" s="33"/>
    </row>
    <row r="124" spans="2:9" ht="13.5" customHeight="1">
      <c r="B124" s="44"/>
      <c r="C124" s="31"/>
      <c r="D124" s="31"/>
      <c r="E124" s="291"/>
      <c r="F124" s="292"/>
      <c r="G124" s="31"/>
      <c r="H124" s="33"/>
    </row>
    <row r="125" spans="2:9" ht="13.5" customHeight="1">
      <c r="B125" s="44"/>
      <c r="C125" s="31"/>
      <c r="D125" s="31"/>
      <c r="E125" s="291"/>
      <c r="F125" s="292"/>
      <c r="G125" s="31"/>
      <c r="H125" s="33"/>
    </row>
    <row r="126" spans="2:9" ht="13.5" customHeight="1">
      <c r="B126" s="44"/>
      <c r="C126" s="31"/>
      <c r="D126" s="31"/>
      <c r="E126" s="291"/>
      <c r="F126" s="292"/>
      <c r="G126" s="31"/>
      <c r="H126" s="33"/>
      <c r="I126" s="43"/>
    </row>
    <row r="127" spans="2:9" ht="13.5" customHeight="1">
      <c r="B127" s="44"/>
      <c r="C127" s="31"/>
      <c r="D127" s="31"/>
      <c r="E127" s="291"/>
      <c r="F127" s="292"/>
      <c r="G127" s="31"/>
      <c r="H127" s="33"/>
    </row>
    <row r="128" spans="2:9" ht="13.5" customHeight="1">
      <c r="B128" s="44"/>
      <c r="C128" s="31"/>
      <c r="D128" s="31"/>
      <c r="E128" s="291"/>
      <c r="F128" s="292"/>
      <c r="G128" s="31"/>
      <c r="H128" s="33"/>
    </row>
    <row r="129" spans="2:8" ht="13.5" customHeight="1">
      <c r="B129" s="44"/>
      <c r="C129" s="31"/>
      <c r="D129" s="31"/>
      <c r="E129" s="291"/>
      <c r="F129" s="292"/>
      <c r="G129" s="31"/>
      <c r="H129" s="33"/>
    </row>
    <row r="130" spans="2:8" ht="13.5" customHeight="1">
      <c r="B130" s="44"/>
      <c r="C130" s="31"/>
      <c r="D130" s="31"/>
      <c r="E130" s="291"/>
      <c r="F130" s="292"/>
      <c r="G130" s="31"/>
      <c r="H130" s="33"/>
    </row>
    <row r="131" spans="2:8" ht="13.5" customHeight="1">
      <c r="B131" s="44"/>
      <c r="C131" s="31"/>
      <c r="D131" s="31"/>
      <c r="E131" s="291"/>
      <c r="F131" s="292"/>
      <c r="G131" s="31"/>
      <c r="H131" s="33"/>
    </row>
    <row r="132" spans="2:8" ht="13.5" customHeight="1">
      <c r="B132" s="44"/>
      <c r="C132" s="31"/>
      <c r="D132" s="31"/>
      <c r="E132" s="291"/>
      <c r="F132" s="292"/>
      <c r="G132" s="31"/>
      <c r="H132" s="33"/>
    </row>
    <row r="133" spans="2:8" ht="13.5" customHeight="1">
      <c r="B133" s="44"/>
      <c r="C133" s="31"/>
      <c r="D133" s="31"/>
      <c r="E133" s="291"/>
      <c r="F133" s="292"/>
      <c r="G133" s="31"/>
      <c r="H133" s="33"/>
    </row>
    <row r="134" spans="2:8" ht="13.5" customHeight="1">
      <c r="B134" s="44"/>
      <c r="C134" s="31"/>
      <c r="D134" s="31"/>
      <c r="E134" s="291"/>
      <c r="F134" s="292"/>
      <c r="G134" s="31"/>
      <c r="H134" s="33"/>
    </row>
    <row r="135" spans="2:8" ht="13.5" customHeight="1">
      <c r="B135" s="44"/>
      <c r="C135" s="31"/>
      <c r="D135" s="31"/>
      <c r="E135" s="291"/>
      <c r="F135" s="292"/>
      <c r="G135" s="31"/>
      <c r="H135" s="33"/>
    </row>
    <row r="136" spans="2:8" ht="13.5" customHeight="1">
      <c r="B136" s="44"/>
      <c r="C136" s="45"/>
      <c r="D136" s="31"/>
      <c r="E136" s="291"/>
      <c r="F136" s="292"/>
      <c r="G136" s="31"/>
      <c r="H136" s="33"/>
    </row>
    <row r="137" spans="2:8" ht="13.5" customHeight="1">
      <c r="B137" s="44"/>
      <c r="C137" s="45"/>
      <c r="D137" s="31"/>
      <c r="E137" s="291"/>
      <c r="F137" s="292"/>
      <c r="G137" s="31"/>
      <c r="H137" s="33"/>
    </row>
    <row r="138" spans="2:8" ht="13.5" customHeight="1">
      <c r="B138" s="44"/>
      <c r="C138" s="45"/>
      <c r="D138" s="31"/>
      <c r="E138" s="291"/>
      <c r="F138" s="292"/>
      <c r="G138" s="31"/>
      <c r="H138" s="33"/>
    </row>
    <row r="139" spans="2:8" ht="13.5" customHeight="1" thickBot="1">
      <c r="B139" s="46"/>
      <c r="C139" s="47"/>
      <c r="D139" s="34"/>
      <c r="E139" s="35"/>
      <c r="F139" s="305"/>
      <c r="G139" s="34"/>
      <c r="H139" s="36"/>
    </row>
    <row r="142" spans="2:8" ht="13.5" customHeight="1">
      <c r="B142" s="37" t="s">
        <v>100</v>
      </c>
      <c r="C142" s="37" t="s">
        <v>286</v>
      </c>
      <c r="D142" s="37"/>
      <c r="E142" s="38"/>
      <c r="F142" s="38"/>
      <c r="G142" s="38"/>
      <c r="H142" s="37"/>
    </row>
    <row r="143" spans="2:8" ht="13.5" customHeight="1">
      <c r="B143" s="37"/>
      <c r="C143" s="37"/>
      <c r="D143" s="37"/>
      <c r="E143" s="38"/>
      <c r="F143" s="63" t="s">
        <v>340</v>
      </c>
      <c r="G143" s="48"/>
      <c r="H143" s="37"/>
    </row>
    <row r="144" spans="2:8" ht="13.5" customHeight="1" thickBot="1">
      <c r="B144" s="37" t="str">
        <f>点検対象設備一覧表!$G$6</f>
        <v>――棟</v>
      </c>
      <c r="C144" s="37"/>
      <c r="D144" s="37"/>
      <c r="E144" s="38"/>
      <c r="F144" s="63" t="s">
        <v>341</v>
      </c>
      <c r="G144" s="48"/>
      <c r="H144" s="37"/>
    </row>
    <row r="145" spans="2:9" ht="13.5" customHeight="1">
      <c r="B145" s="551" t="s">
        <v>342</v>
      </c>
      <c r="C145" s="552"/>
      <c r="D145" s="552"/>
      <c r="E145" s="552"/>
      <c r="F145" s="565" t="s">
        <v>441</v>
      </c>
      <c r="G145" s="552"/>
      <c r="H145" s="566" t="s">
        <v>399</v>
      </c>
    </row>
    <row r="146" spans="2:9" ht="13.5" customHeight="1" thickBot="1">
      <c r="B146" s="49" t="s">
        <v>343</v>
      </c>
      <c r="C146" s="50" t="s">
        <v>344</v>
      </c>
      <c r="D146" s="50" t="s">
        <v>205</v>
      </c>
      <c r="E146" s="50" t="s">
        <v>398</v>
      </c>
      <c r="F146" s="50" t="s">
        <v>266</v>
      </c>
      <c r="G146" s="50" t="s">
        <v>267</v>
      </c>
      <c r="H146" s="567"/>
    </row>
    <row r="147" spans="2:9" ht="13.5" customHeight="1">
      <c r="B147" s="66" t="s">
        <v>286</v>
      </c>
      <c r="C147" s="67" t="s">
        <v>287</v>
      </c>
      <c r="D147" s="67"/>
      <c r="E147" s="422" t="s">
        <v>365</v>
      </c>
      <c r="F147" s="357"/>
      <c r="G147" s="67"/>
      <c r="H147" s="70"/>
      <c r="I147" s="146" t="s">
        <v>99</v>
      </c>
    </row>
    <row r="148" spans="2:9" ht="13.5" customHeight="1">
      <c r="B148" s="65"/>
      <c r="C148" s="52"/>
      <c r="D148" s="52"/>
      <c r="E148" s="54"/>
      <c r="F148" s="303"/>
      <c r="G148" s="52"/>
      <c r="H148" s="58"/>
    </row>
    <row r="149" spans="2:9" ht="13.5" customHeight="1">
      <c r="B149" s="65"/>
      <c r="C149" s="52"/>
      <c r="D149" s="52"/>
      <c r="E149" s="54"/>
      <c r="F149" s="303"/>
      <c r="G149" s="52"/>
      <c r="H149" s="58"/>
    </row>
    <row r="150" spans="2:9" ht="13.5" customHeight="1">
      <c r="B150" s="72"/>
      <c r="C150" s="31"/>
      <c r="D150" s="31"/>
      <c r="E150" s="291"/>
      <c r="F150" s="292"/>
      <c r="G150" s="31"/>
      <c r="H150" s="33"/>
    </row>
    <row r="151" spans="2:9" ht="13.5" customHeight="1">
      <c r="B151" s="72"/>
      <c r="C151" s="31"/>
      <c r="D151" s="31"/>
      <c r="E151" s="291"/>
      <c r="F151" s="292"/>
      <c r="G151" s="31"/>
      <c r="H151" s="33"/>
    </row>
    <row r="152" spans="2:9" ht="13.5" customHeight="1">
      <c r="B152" s="72"/>
      <c r="C152" s="31"/>
      <c r="D152" s="31"/>
      <c r="E152" s="291"/>
      <c r="F152" s="292"/>
      <c r="G152" s="31"/>
      <c r="H152" s="33"/>
    </row>
    <row r="153" spans="2:9" ht="13.5" customHeight="1">
      <c r="B153" s="72"/>
      <c r="C153" s="31"/>
      <c r="D153" s="31"/>
      <c r="E153" s="291"/>
      <c r="F153" s="292"/>
      <c r="G153" s="31"/>
      <c r="H153" s="33"/>
    </row>
    <row r="154" spans="2:9" ht="13.5" customHeight="1">
      <c r="B154" s="72"/>
      <c r="C154" s="31"/>
      <c r="D154" s="31"/>
      <c r="E154" s="291"/>
      <c r="F154" s="292"/>
      <c r="G154" s="31"/>
      <c r="H154" s="33"/>
    </row>
    <row r="155" spans="2:9" ht="13.5" customHeight="1">
      <c r="B155" s="72"/>
      <c r="C155" s="31"/>
      <c r="D155" s="31"/>
      <c r="E155" s="291"/>
      <c r="F155" s="292"/>
      <c r="G155" s="31"/>
      <c r="H155" s="33"/>
    </row>
    <row r="156" spans="2:9" ht="13.5" customHeight="1">
      <c r="B156" s="72"/>
      <c r="C156" s="31"/>
      <c r="D156" s="31"/>
      <c r="E156" s="291"/>
      <c r="F156" s="292"/>
      <c r="G156" s="31"/>
      <c r="H156" s="33"/>
    </row>
    <row r="157" spans="2:9" ht="13.5" customHeight="1">
      <c r="B157" s="44"/>
      <c r="C157" s="31"/>
      <c r="D157" s="31"/>
      <c r="E157" s="291"/>
      <c r="F157" s="292"/>
      <c r="G157" s="31"/>
      <c r="H157" s="33"/>
    </row>
    <row r="158" spans="2:9" ht="13.5" customHeight="1">
      <c r="B158" s="44"/>
      <c r="C158" s="31"/>
      <c r="D158" s="31"/>
      <c r="E158" s="291"/>
      <c r="F158" s="292"/>
      <c r="G158" s="31"/>
      <c r="H158" s="33"/>
    </row>
    <row r="159" spans="2:9" ht="13.5" customHeight="1">
      <c r="B159" s="44"/>
      <c r="C159" s="31"/>
      <c r="D159" s="31"/>
      <c r="E159" s="291"/>
      <c r="F159" s="292"/>
      <c r="G159" s="31"/>
      <c r="H159" s="33"/>
    </row>
    <row r="160" spans="2:9" ht="13.5" customHeight="1">
      <c r="B160" s="44"/>
      <c r="C160" s="31"/>
      <c r="D160" s="31"/>
      <c r="E160" s="291"/>
      <c r="F160" s="292"/>
      <c r="G160" s="31"/>
      <c r="H160" s="33"/>
    </row>
    <row r="161" spans="2:8" ht="13.5" customHeight="1">
      <c r="B161" s="44"/>
      <c r="C161" s="31"/>
      <c r="D161" s="31"/>
      <c r="E161" s="291"/>
      <c r="F161" s="292"/>
      <c r="G161" s="31"/>
      <c r="H161" s="33"/>
    </row>
    <row r="162" spans="2:8" ht="13.5" customHeight="1">
      <c r="B162" s="44"/>
      <c r="C162" s="31"/>
      <c r="D162" s="31"/>
      <c r="E162" s="291"/>
      <c r="F162" s="292"/>
      <c r="G162" s="31"/>
      <c r="H162" s="33"/>
    </row>
    <row r="163" spans="2:8" ht="13.5" customHeight="1">
      <c r="B163" s="44"/>
      <c r="C163" s="31"/>
      <c r="D163" s="31"/>
      <c r="E163" s="291"/>
      <c r="F163" s="292"/>
      <c r="G163" s="31"/>
      <c r="H163" s="33"/>
    </row>
    <row r="164" spans="2:8" ht="13.5" customHeight="1">
      <c r="B164" s="44"/>
      <c r="C164" s="31"/>
      <c r="D164" s="31"/>
      <c r="E164" s="291"/>
      <c r="F164" s="292"/>
      <c r="G164" s="31"/>
      <c r="H164" s="33"/>
    </row>
    <row r="165" spans="2:8" ht="13.5" customHeight="1">
      <c r="B165" s="44"/>
      <c r="C165" s="31"/>
      <c r="D165" s="31"/>
      <c r="E165" s="291"/>
      <c r="F165" s="292"/>
      <c r="G165" s="31"/>
      <c r="H165" s="33"/>
    </row>
    <row r="166" spans="2:8" ht="13.5" customHeight="1">
      <c r="B166" s="44"/>
      <c r="C166" s="31"/>
      <c r="D166" s="31"/>
      <c r="E166" s="291"/>
      <c r="F166" s="292"/>
      <c r="G166" s="31"/>
      <c r="H166" s="33"/>
    </row>
    <row r="167" spans="2:8" ht="13.5" customHeight="1">
      <c r="B167" s="44"/>
      <c r="C167" s="31"/>
      <c r="D167" s="31"/>
      <c r="E167" s="291"/>
      <c r="F167" s="292"/>
      <c r="G167" s="31"/>
      <c r="H167" s="33"/>
    </row>
    <row r="168" spans="2:8" ht="13.5" customHeight="1">
      <c r="B168" s="44"/>
      <c r="C168" s="31"/>
      <c r="D168" s="31"/>
      <c r="E168" s="291"/>
      <c r="F168" s="292"/>
      <c r="G168" s="31"/>
      <c r="H168" s="33"/>
    </row>
    <row r="169" spans="2:8" ht="13.5" customHeight="1">
      <c r="B169" s="44"/>
      <c r="C169" s="31"/>
      <c r="D169" s="31"/>
      <c r="E169" s="291"/>
      <c r="F169" s="292"/>
      <c r="G169" s="31"/>
      <c r="H169" s="33"/>
    </row>
    <row r="170" spans="2:8" ht="13.5" customHeight="1">
      <c r="B170" s="44"/>
      <c r="C170" s="31"/>
      <c r="D170" s="31"/>
      <c r="E170" s="291"/>
      <c r="F170" s="292"/>
      <c r="G170" s="31"/>
      <c r="H170" s="33"/>
    </row>
    <row r="171" spans="2:8" ht="13.5" customHeight="1">
      <c r="B171" s="44"/>
      <c r="C171" s="45"/>
      <c r="D171" s="31"/>
      <c r="E171" s="291"/>
      <c r="F171" s="292"/>
      <c r="G171" s="31"/>
      <c r="H171" s="33"/>
    </row>
    <row r="172" spans="2:8" ht="13.5" customHeight="1">
      <c r="B172" s="44"/>
      <c r="C172" s="45"/>
      <c r="D172" s="31"/>
      <c r="E172" s="291"/>
      <c r="F172" s="292"/>
      <c r="G172" s="31"/>
      <c r="H172" s="33"/>
    </row>
    <row r="173" spans="2:8" ht="13.5" customHeight="1">
      <c r="B173" s="44"/>
      <c r="C173" s="45"/>
      <c r="D173" s="31"/>
      <c r="E173" s="291"/>
      <c r="F173" s="292"/>
      <c r="G173" s="31"/>
      <c r="H173" s="33"/>
    </row>
    <row r="174" spans="2:8" ht="13.5" customHeight="1" thickBot="1">
      <c r="B174" s="46"/>
      <c r="C174" s="47"/>
      <c r="D174" s="34"/>
      <c r="E174" s="35"/>
      <c r="F174" s="305"/>
      <c r="G174" s="34"/>
      <c r="H174" s="36"/>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P34"/>
  <sheetViews>
    <sheetView view="pageBreakPreview" zoomScaleNormal="100" workbookViewId="0"/>
  </sheetViews>
  <sheetFormatPr defaultColWidth="9" defaultRowHeight="13.5" customHeight="1"/>
  <cols>
    <col min="1" max="1" width="9" style="37"/>
    <col min="2" max="2" width="25.6328125" style="37" customWidth="1"/>
    <col min="3" max="3" width="41.6328125" style="37" customWidth="1"/>
    <col min="4" max="5" width="5.6328125" style="37" customWidth="1"/>
    <col min="6" max="7" width="3.6328125" style="37" customWidth="1"/>
    <col min="8" max="8" width="41.6328125" style="37" customWidth="1"/>
    <col min="9" max="11" width="9" style="145"/>
    <col min="12" max="12" width="24" style="145" customWidth="1"/>
    <col min="13" max="16" width="9" style="145"/>
    <col min="17" max="16384" width="9" style="37"/>
  </cols>
  <sheetData>
    <row r="2" spans="2:12" ht="13.5" customHeight="1">
      <c r="B2" s="37" t="s">
        <v>100</v>
      </c>
      <c r="C2" s="37" t="s">
        <v>377</v>
      </c>
      <c r="E2" s="38"/>
      <c r="F2" s="38"/>
      <c r="G2" s="38"/>
    </row>
    <row r="3" spans="2:12" ht="13.5" customHeight="1">
      <c r="E3" s="38"/>
      <c r="F3" s="63" t="s">
        <v>340</v>
      </c>
      <c r="G3" s="48"/>
    </row>
    <row r="4" spans="2:12" ht="13.5" customHeight="1" thickBot="1">
      <c r="B4" s="37" t="s">
        <v>191</v>
      </c>
      <c r="E4" s="38"/>
      <c r="F4" s="63" t="s">
        <v>341</v>
      </c>
      <c r="G4" s="48"/>
    </row>
    <row r="5" spans="2:12" ht="13.5" customHeight="1">
      <c r="B5" s="551" t="s">
        <v>342</v>
      </c>
      <c r="C5" s="552"/>
      <c r="D5" s="552"/>
      <c r="E5" s="552"/>
      <c r="F5" s="565" t="s">
        <v>441</v>
      </c>
      <c r="G5" s="552"/>
      <c r="H5" s="566" t="s">
        <v>399</v>
      </c>
    </row>
    <row r="6" spans="2:12" ht="13.5" customHeight="1" thickBot="1">
      <c r="B6" s="49" t="s">
        <v>362</v>
      </c>
      <c r="C6" s="50" t="s">
        <v>344</v>
      </c>
      <c r="D6" s="50" t="s">
        <v>205</v>
      </c>
      <c r="E6" s="50" t="s">
        <v>398</v>
      </c>
      <c r="F6" s="50" t="s">
        <v>266</v>
      </c>
      <c r="G6" s="50" t="s">
        <v>267</v>
      </c>
      <c r="H6" s="567"/>
      <c r="K6" s="145" t="s">
        <v>401</v>
      </c>
    </row>
    <row r="7" spans="2:12" ht="13.5" customHeight="1">
      <c r="B7" s="51" t="s">
        <v>377</v>
      </c>
      <c r="C7" s="52" t="s">
        <v>401</v>
      </c>
      <c r="D7" s="171">
        <v>1</v>
      </c>
      <c r="E7" s="54" t="s">
        <v>251</v>
      </c>
      <c r="F7" s="171">
        <v>2</v>
      </c>
      <c r="G7" s="359"/>
      <c r="H7" s="173"/>
      <c r="K7" s="145" t="s">
        <v>122</v>
      </c>
    </row>
    <row r="8" spans="2:12" ht="13.5" customHeight="1">
      <c r="B8" s="56"/>
      <c r="C8" s="52" t="s">
        <v>410</v>
      </c>
      <c r="D8" s="172">
        <v>1</v>
      </c>
      <c r="E8" s="54" t="s">
        <v>252</v>
      </c>
      <c r="F8" s="172">
        <v>2</v>
      </c>
      <c r="G8" s="314"/>
      <c r="H8" s="169"/>
      <c r="L8" s="143" t="s">
        <v>199</v>
      </c>
    </row>
    <row r="9" spans="2:12" ht="13.5" customHeight="1">
      <c r="B9" s="56"/>
      <c r="C9" s="52" t="s">
        <v>402</v>
      </c>
      <c r="D9" s="172">
        <v>10</v>
      </c>
      <c r="E9" s="54" t="s">
        <v>251</v>
      </c>
      <c r="F9" s="172">
        <v>2</v>
      </c>
      <c r="G9" s="314"/>
      <c r="H9" s="169"/>
      <c r="L9" s="147" t="s">
        <v>115</v>
      </c>
    </row>
    <row r="10" spans="2:12" ht="13.5" customHeight="1">
      <c r="B10" s="56"/>
      <c r="C10" s="52" t="s">
        <v>403</v>
      </c>
      <c r="D10" s="172">
        <v>10</v>
      </c>
      <c r="E10" s="54" t="s">
        <v>253</v>
      </c>
      <c r="F10" s="172">
        <v>2</v>
      </c>
      <c r="G10" s="314"/>
      <c r="H10" s="169"/>
      <c r="L10" s="147" t="s">
        <v>116</v>
      </c>
    </row>
    <row r="11" spans="2:12" ht="13.5" customHeight="1">
      <c r="B11" s="56"/>
      <c r="C11" s="52" t="s">
        <v>411</v>
      </c>
      <c r="D11" s="172"/>
      <c r="E11" s="54" t="s">
        <v>254</v>
      </c>
      <c r="F11" s="172"/>
      <c r="G11" s="314"/>
      <c r="H11" s="169"/>
      <c r="L11" s="147" t="s">
        <v>117</v>
      </c>
    </row>
    <row r="12" spans="2:12" ht="13.5" customHeight="1">
      <c r="B12" s="56"/>
      <c r="C12" s="52" t="s">
        <v>405</v>
      </c>
      <c r="D12" s="172"/>
      <c r="E12" s="54" t="s">
        <v>251</v>
      </c>
      <c r="F12" s="172"/>
      <c r="G12" s="314"/>
      <c r="H12" s="169"/>
      <c r="L12" s="147" t="s">
        <v>407</v>
      </c>
    </row>
    <row r="13" spans="2:12" ht="13.5" customHeight="1">
      <c r="B13" s="56"/>
      <c r="C13" s="52" t="s">
        <v>412</v>
      </c>
      <c r="D13" s="172"/>
      <c r="E13" s="54" t="s">
        <v>252</v>
      </c>
      <c r="F13" s="172"/>
      <c r="G13" s="314"/>
      <c r="H13" s="169"/>
      <c r="L13" s="147" t="s">
        <v>118</v>
      </c>
    </row>
    <row r="14" spans="2:12" ht="13.5" customHeight="1">
      <c r="B14" s="56"/>
      <c r="C14" s="52" t="s">
        <v>406</v>
      </c>
      <c r="D14" s="172">
        <v>1</v>
      </c>
      <c r="E14" s="54" t="s">
        <v>251</v>
      </c>
      <c r="F14" s="172">
        <v>2</v>
      </c>
      <c r="G14" s="314"/>
      <c r="H14" s="169"/>
      <c r="L14" s="147" t="s">
        <v>119</v>
      </c>
    </row>
    <row r="15" spans="2:12" ht="13.5" customHeight="1">
      <c r="B15" s="56"/>
      <c r="C15" s="52" t="s">
        <v>407</v>
      </c>
      <c r="D15" s="172">
        <v>1</v>
      </c>
      <c r="E15" s="54" t="s">
        <v>251</v>
      </c>
      <c r="F15" s="172">
        <v>2</v>
      </c>
      <c r="G15" s="314"/>
      <c r="H15" s="169"/>
      <c r="L15" s="148" t="s">
        <v>120</v>
      </c>
    </row>
    <row r="16" spans="2:12" ht="13.5" customHeight="1">
      <c r="B16" s="56"/>
      <c r="C16" s="52" t="s">
        <v>413</v>
      </c>
      <c r="D16" s="172">
        <v>1</v>
      </c>
      <c r="E16" s="54" t="s">
        <v>365</v>
      </c>
      <c r="F16" s="374"/>
      <c r="G16" s="172">
        <v>1</v>
      </c>
      <c r="H16" s="169"/>
      <c r="K16" s="145" t="s">
        <v>121</v>
      </c>
    </row>
    <row r="17" spans="2:12" ht="13.5" customHeight="1">
      <c r="B17" s="56"/>
      <c r="C17" s="52" t="s">
        <v>408</v>
      </c>
      <c r="D17" s="172">
        <v>10</v>
      </c>
      <c r="E17" s="54" t="s">
        <v>251</v>
      </c>
      <c r="F17" s="374"/>
      <c r="G17" s="172">
        <v>0</v>
      </c>
      <c r="H17" s="169" t="s">
        <v>778</v>
      </c>
      <c r="I17" s="238" t="s">
        <v>85</v>
      </c>
    </row>
    <row r="18" spans="2:12" ht="13.5" customHeight="1">
      <c r="B18" s="56"/>
      <c r="C18" s="57"/>
      <c r="D18" s="52"/>
      <c r="E18" s="54"/>
      <c r="F18" s="57"/>
      <c r="G18" s="54"/>
      <c r="H18" s="58"/>
      <c r="K18" s="145" t="s">
        <v>402</v>
      </c>
    </row>
    <row r="19" spans="2:12" ht="13.5" customHeight="1">
      <c r="B19" s="56"/>
      <c r="C19" s="57"/>
      <c r="D19" s="52"/>
      <c r="E19" s="54"/>
      <c r="F19" s="57"/>
      <c r="G19" s="54"/>
      <c r="H19" s="58"/>
      <c r="K19" s="145" t="s">
        <v>123</v>
      </c>
    </row>
    <row r="20" spans="2:12" ht="13.5" customHeight="1">
      <c r="B20" s="56"/>
      <c r="C20" s="57"/>
      <c r="D20" s="52"/>
      <c r="E20" s="54"/>
      <c r="F20" s="57"/>
      <c r="G20" s="54"/>
      <c r="H20" s="58"/>
      <c r="L20" s="143" t="s">
        <v>200</v>
      </c>
    </row>
    <row r="21" spans="2:12" ht="13.5" customHeight="1">
      <c r="B21" s="56"/>
      <c r="C21" s="57"/>
      <c r="D21" s="52"/>
      <c r="E21" s="54"/>
      <c r="F21" s="57"/>
      <c r="G21" s="54"/>
      <c r="H21" s="58"/>
      <c r="L21" s="147" t="s">
        <v>201</v>
      </c>
    </row>
    <row r="22" spans="2:12" ht="13.5" customHeight="1">
      <c r="B22" s="56"/>
      <c r="C22" s="57"/>
      <c r="D22" s="52"/>
      <c r="E22" s="54"/>
      <c r="F22" s="57"/>
      <c r="G22" s="54"/>
      <c r="H22" s="58"/>
      <c r="L22" s="148" t="s">
        <v>126</v>
      </c>
    </row>
    <row r="23" spans="2:12" ht="13.5" customHeight="1">
      <c r="B23" s="56"/>
      <c r="C23" s="57"/>
      <c r="D23" s="52"/>
      <c r="E23" s="54"/>
      <c r="F23" s="57"/>
      <c r="G23" s="54"/>
      <c r="H23" s="58"/>
    </row>
    <row r="24" spans="2:12" ht="13.5" customHeight="1">
      <c r="B24" s="56"/>
      <c r="C24" s="57"/>
      <c r="D24" s="52"/>
      <c r="E24" s="54"/>
      <c r="F24" s="57"/>
      <c r="G24" s="54"/>
      <c r="H24" s="58"/>
    </row>
    <row r="25" spans="2:12" ht="13.5" customHeight="1">
      <c r="B25" s="56"/>
      <c r="C25" s="57"/>
      <c r="D25" s="52"/>
      <c r="E25" s="54"/>
      <c r="F25" s="57"/>
      <c r="G25" s="54"/>
      <c r="H25" s="58"/>
    </row>
    <row r="26" spans="2:12" ht="13.5" customHeight="1">
      <c r="B26" s="56"/>
      <c r="C26" s="57"/>
      <c r="D26" s="52"/>
      <c r="E26" s="54"/>
      <c r="F26" s="57"/>
      <c r="G26" s="54"/>
      <c r="H26" s="58"/>
    </row>
    <row r="27" spans="2:12" ht="13.5" customHeight="1">
      <c r="B27" s="56"/>
      <c r="C27" s="57"/>
      <c r="D27" s="52"/>
      <c r="E27" s="54"/>
      <c r="F27" s="57"/>
      <c r="G27" s="54"/>
      <c r="H27" s="58"/>
      <c r="K27" s="145" t="s">
        <v>412</v>
      </c>
    </row>
    <row r="28" spans="2:12" ht="13.5" customHeight="1">
      <c r="B28" s="56"/>
      <c r="C28" s="57"/>
      <c r="D28" s="52"/>
      <c r="E28" s="54"/>
      <c r="F28" s="57"/>
      <c r="G28" s="54"/>
      <c r="H28" s="58"/>
      <c r="K28" s="145" t="s">
        <v>127</v>
      </c>
    </row>
    <row r="29" spans="2:12" ht="13.5" customHeight="1">
      <c r="B29" s="56"/>
      <c r="C29" s="57"/>
      <c r="D29" s="52"/>
      <c r="E29" s="54"/>
      <c r="F29" s="57"/>
      <c r="G29" s="54"/>
      <c r="H29" s="58"/>
    </row>
    <row r="30" spans="2:12" ht="13.5" customHeight="1">
      <c r="B30" s="56"/>
      <c r="C30" s="57"/>
      <c r="D30" s="52"/>
      <c r="E30" s="54"/>
      <c r="F30" s="57"/>
      <c r="G30" s="54"/>
      <c r="H30" s="58"/>
      <c r="K30" s="145" t="s">
        <v>407</v>
      </c>
    </row>
    <row r="31" spans="2:12" ht="13.5" customHeight="1">
      <c r="B31" s="56"/>
      <c r="C31" s="57"/>
      <c r="D31" s="52"/>
      <c r="E31" s="54"/>
      <c r="F31" s="57"/>
      <c r="G31" s="54"/>
      <c r="H31" s="58"/>
      <c r="K31" s="145" t="s">
        <v>129</v>
      </c>
    </row>
    <row r="32" spans="2:12" ht="13.5" customHeight="1">
      <c r="B32" s="56"/>
      <c r="C32" s="57"/>
      <c r="D32" s="52"/>
      <c r="E32" s="54"/>
      <c r="F32" s="57"/>
      <c r="G32" s="54"/>
      <c r="H32" s="58"/>
      <c r="K32" s="145" t="s">
        <v>128</v>
      </c>
    </row>
    <row r="33" spans="2:8" ht="13.5" customHeight="1">
      <c r="B33" s="56"/>
      <c r="C33" s="57"/>
      <c r="D33" s="52"/>
      <c r="E33" s="54"/>
      <c r="F33" s="57"/>
      <c r="G33" s="54"/>
      <c r="H33" s="58"/>
    </row>
    <row r="34" spans="2:8" ht="13.5" customHeight="1" thickBot="1">
      <c r="B34" s="59"/>
      <c r="C34" s="60"/>
      <c r="D34" s="61"/>
      <c r="E34" s="50"/>
      <c r="F34" s="60"/>
      <c r="G34" s="50"/>
      <c r="H34" s="62"/>
    </row>
  </sheetData>
  <mergeCells count="3">
    <mergeCell ref="B5:E5"/>
    <mergeCell ref="F5:G5"/>
    <mergeCell ref="H5:H6"/>
  </mergeCells>
  <phoneticPr fontId="3"/>
  <pageMargins left="0.7" right="0.7" top="0.75" bottom="0.75" header="0.3" footer="0.3"/>
  <pageSetup paperSize="9" orientation="landscape" horizontalDpi="200" verticalDpi="200" r:id="rId1"/>
  <headerFooter alignWithMargins="0"/>
  <rowBreaks count="1" manualBreakCount="1">
    <brk id="35" min="1" max="7"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1:AA174"/>
  <sheetViews>
    <sheetView view="pageBreakPreview" zoomScaleNormal="70" zoomScaleSheetLayoutView="100" workbookViewId="0"/>
  </sheetViews>
  <sheetFormatPr defaultColWidth="9" defaultRowHeight="13.5" customHeight="1"/>
  <cols>
    <col min="1" max="1" width="9" style="37"/>
    <col min="2" max="2" width="25.6328125" style="37" customWidth="1"/>
    <col min="3" max="3" width="41.6328125" style="37" customWidth="1"/>
    <col min="4" max="5" width="5.6328125" style="37" customWidth="1"/>
    <col min="6" max="7" width="3.6328125" style="38" customWidth="1"/>
    <col min="8" max="8" width="41.6328125" style="37" customWidth="1"/>
    <col min="9" max="25" width="9" style="71"/>
    <col min="26" max="16384" width="9" style="37"/>
  </cols>
  <sheetData>
    <row r="1" spans="2:27" ht="13.5" customHeight="1">
      <c r="Z1" s="71"/>
      <c r="AA1" s="71"/>
    </row>
    <row r="2" spans="2:27" ht="13.5" customHeight="1">
      <c r="B2" s="37" t="s">
        <v>100</v>
      </c>
      <c r="C2" s="37" t="s">
        <v>496</v>
      </c>
      <c r="Z2" s="71"/>
      <c r="AA2" s="71"/>
    </row>
    <row r="3" spans="2:27" ht="13.5" customHeight="1">
      <c r="F3" s="63" t="s">
        <v>340</v>
      </c>
      <c r="G3" s="48"/>
      <c r="Z3" s="71"/>
      <c r="AA3" s="71"/>
    </row>
    <row r="4" spans="2:27" ht="13.5" customHeight="1" thickBot="1">
      <c r="B4" s="37" t="str">
        <f>点検対象設備一覧表!$C$6</f>
        <v>○○棟</v>
      </c>
      <c r="F4" s="63" t="s">
        <v>341</v>
      </c>
      <c r="G4" s="48"/>
      <c r="Z4" s="71"/>
      <c r="AA4" s="71"/>
    </row>
    <row r="5" spans="2:27" ht="13.5" customHeight="1">
      <c r="B5" s="551" t="s">
        <v>342</v>
      </c>
      <c r="C5" s="552"/>
      <c r="D5" s="552"/>
      <c r="E5" s="552"/>
      <c r="F5" s="565" t="s">
        <v>441</v>
      </c>
      <c r="G5" s="552"/>
      <c r="H5" s="566" t="s">
        <v>399</v>
      </c>
      <c r="Z5" s="71"/>
      <c r="AA5" s="71"/>
    </row>
    <row r="6" spans="2:27" ht="13.5" customHeight="1" thickBot="1">
      <c r="B6" s="49" t="s">
        <v>343</v>
      </c>
      <c r="C6" s="50" t="s">
        <v>344</v>
      </c>
      <c r="D6" s="50" t="s">
        <v>205</v>
      </c>
      <c r="E6" s="50" t="s">
        <v>398</v>
      </c>
      <c r="F6" s="50" t="s">
        <v>497</v>
      </c>
      <c r="G6" s="50" t="s">
        <v>498</v>
      </c>
      <c r="H6" s="567"/>
      <c r="Z6" s="71"/>
      <c r="AA6" s="71"/>
    </row>
    <row r="7" spans="2:27" ht="13.5" customHeight="1">
      <c r="B7" s="66"/>
      <c r="C7" s="67"/>
      <c r="D7" s="67"/>
      <c r="E7" s="67"/>
      <c r="F7" s="312"/>
      <c r="G7" s="67"/>
      <c r="H7" s="70"/>
      <c r="I7" s="236" t="s">
        <v>85</v>
      </c>
      <c r="Z7" s="71"/>
      <c r="AA7" s="71"/>
    </row>
    <row r="8" spans="2:27" ht="13.5" customHeight="1">
      <c r="B8" s="65"/>
      <c r="C8" s="52"/>
      <c r="D8" s="52"/>
      <c r="E8" s="52"/>
      <c r="F8" s="303"/>
      <c r="G8" s="52"/>
      <c r="H8" s="58"/>
      <c r="Z8" s="71"/>
      <c r="AA8" s="71"/>
    </row>
    <row r="9" spans="2:27" ht="13.5" customHeight="1">
      <c r="B9" s="65"/>
      <c r="C9" s="52"/>
      <c r="D9" s="52"/>
      <c r="E9" s="52"/>
      <c r="F9" s="303"/>
      <c r="G9" s="52"/>
      <c r="H9" s="58"/>
      <c r="I9" s="39"/>
      <c r="Z9" s="71"/>
      <c r="AA9" s="71"/>
    </row>
    <row r="10" spans="2:27" ht="13.5" customHeight="1">
      <c r="B10" s="65"/>
      <c r="C10" s="52"/>
      <c r="D10" s="52"/>
      <c r="E10" s="52"/>
      <c r="F10" s="303"/>
      <c r="G10" s="52"/>
      <c r="H10" s="58"/>
      <c r="I10" s="43"/>
      <c r="Z10" s="71"/>
      <c r="AA10" s="71"/>
    </row>
    <row r="11" spans="2:27" ht="13.5" customHeight="1">
      <c r="B11" s="65"/>
      <c r="C11" s="52"/>
      <c r="D11" s="52"/>
      <c r="E11" s="52"/>
      <c r="F11" s="303"/>
      <c r="G11" s="52"/>
      <c r="H11" s="58"/>
      <c r="I11" s="43"/>
      <c r="Z11" s="71"/>
    </row>
    <row r="12" spans="2:27" ht="13.5" customHeight="1">
      <c r="B12" s="65"/>
      <c r="C12" s="52"/>
      <c r="D12" s="52"/>
      <c r="E12" s="52"/>
      <c r="F12" s="303"/>
      <c r="G12" s="52"/>
      <c r="H12" s="58"/>
      <c r="I12" s="43"/>
      <c r="Z12" s="71"/>
    </row>
    <row r="13" spans="2:27" ht="13.5" customHeight="1">
      <c r="B13" s="65"/>
      <c r="C13" s="52"/>
      <c r="D13" s="52"/>
      <c r="E13" s="52"/>
      <c r="F13" s="303"/>
      <c r="G13" s="52"/>
      <c r="H13" s="58"/>
    </row>
    <row r="14" spans="2:27" ht="13.5" customHeight="1">
      <c r="B14" s="65"/>
      <c r="C14" s="52"/>
      <c r="D14" s="52"/>
      <c r="E14" s="52"/>
      <c r="F14" s="303"/>
      <c r="G14" s="52"/>
      <c r="H14" s="58"/>
    </row>
    <row r="15" spans="2:27" ht="13.5" customHeight="1">
      <c r="B15" s="65"/>
      <c r="C15" s="52"/>
      <c r="D15" s="52"/>
      <c r="E15" s="52"/>
      <c r="F15" s="303"/>
      <c r="G15" s="52"/>
      <c r="H15" s="58"/>
    </row>
    <row r="16" spans="2:27" ht="13.5" customHeight="1">
      <c r="B16" s="65"/>
      <c r="C16" s="52"/>
      <c r="D16" s="52"/>
      <c r="E16" s="52"/>
      <c r="F16" s="303"/>
      <c r="G16" s="52"/>
      <c r="H16" s="58"/>
    </row>
    <row r="17" spans="2:9" ht="13.5" customHeight="1">
      <c r="B17" s="56"/>
      <c r="C17" s="52"/>
      <c r="D17" s="52"/>
      <c r="E17" s="52"/>
      <c r="F17" s="303"/>
      <c r="G17" s="52"/>
      <c r="H17" s="58"/>
    </row>
    <row r="18" spans="2:9" ht="13.5" customHeight="1">
      <c r="B18" s="56"/>
      <c r="C18" s="52"/>
      <c r="D18" s="52"/>
      <c r="E18" s="52"/>
      <c r="F18" s="303"/>
      <c r="G18" s="52"/>
      <c r="H18" s="58"/>
    </row>
    <row r="19" spans="2:9" ht="13.5" customHeight="1">
      <c r="B19" s="56"/>
      <c r="C19" s="52"/>
      <c r="D19" s="52"/>
      <c r="E19" s="52"/>
      <c r="F19" s="303"/>
      <c r="G19" s="52"/>
      <c r="H19" s="58"/>
    </row>
    <row r="20" spans="2:9" ht="13.5" customHeight="1">
      <c r="B20" s="56"/>
      <c r="C20" s="52"/>
      <c r="D20" s="52"/>
      <c r="E20" s="52"/>
      <c r="F20" s="303"/>
      <c r="G20" s="52"/>
      <c r="H20" s="58"/>
    </row>
    <row r="21" spans="2:9" ht="13.5" customHeight="1">
      <c r="B21" s="56"/>
      <c r="C21" s="52"/>
      <c r="D21" s="52"/>
      <c r="E21" s="52"/>
      <c r="F21" s="303"/>
      <c r="G21" s="52"/>
      <c r="H21" s="58"/>
      <c r="I21" s="43"/>
    </row>
    <row r="22" spans="2:9" ht="13.5" customHeight="1">
      <c r="B22" s="56"/>
      <c r="C22" s="52"/>
      <c r="D22" s="52"/>
      <c r="E22" s="52"/>
      <c r="F22" s="303"/>
      <c r="G22" s="52"/>
      <c r="H22" s="58"/>
    </row>
    <row r="23" spans="2:9" ht="13.5" customHeight="1">
      <c r="B23" s="56"/>
      <c r="C23" s="52"/>
      <c r="D23" s="52"/>
      <c r="E23" s="52"/>
      <c r="F23" s="303"/>
      <c r="G23" s="52"/>
      <c r="H23" s="58"/>
    </row>
    <row r="24" spans="2:9" ht="13.5" customHeight="1">
      <c r="B24" s="56"/>
      <c r="C24" s="52"/>
      <c r="D24" s="52"/>
      <c r="E24" s="52"/>
      <c r="F24" s="303"/>
      <c r="G24" s="52"/>
      <c r="H24" s="58"/>
    </row>
    <row r="25" spans="2:9" ht="13.5" customHeight="1">
      <c r="B25" s="56"/>
      <c r="C25" s="52"/>
      <c r="D25" s="52"/>
      <c r="E25" s="52"/>
      <c r="F25" s="303"/>
      <c r="G25" s="52"/>
      <c r="H25" s="58"/>
    </row>
    <row r="26" spans="2:9" ht="13.5" customHeight="1">
      <c r="B26" s="56"/>
      <c r="C26" s="52"/>
      <c r="D26" s="52"/>
      <c r="E26" s="52"/>
      <c r="F26" s="303"/>
      <c r="G26" s="52"/>
      <c r="H26" s="58"/>
    </row>
    <row r="27" spans="2:9" ht="13.5" customHeight="1">
      <c r="B27" s="56"/>
      <c r="C27" s="52"/>
      <c r="D27" s="52"/>
      <c r="E27" s="52"/>
      <c r="F27" s="303"/>
      <c r="G27" s="52"/>
      <c r="H27" s="58"/>
    </row>
    <row r="28" spans="2:9" ht="13.5" customHeight="1">
      <c r="B28" s="56"/>
      <c r="C28" s="52"/>
      <c r="D28" s="52"/>
      <c r="E28" s="52"/>
      <c r="F28" s="303"/>
      <c r="G28" s="52"/>
      <c r="H28" s="58"/>
    </row>
    <row r="29" spans="2:9" ht="13.5" customHeight="1">
      <c r="B29" s="56"/>
      <c r="C29" s="52"/>
      <c r="D29" s="52"/>
      <c r="E29" s="52"/>
      <c r="F29" s="303"/>
      <c r="G29" s="52"/>
      <c r="H29" s="58"/>
    </row>
    <row r="30" spans="2:9" ht="13.5" customHeight="1">
      <c r="B30" s="56"/>
      <c r="C30" s="52"/>
      <c r="D30" s="52"/>
      <c r="E30" s="52"/>
      <c r="F30" s="303"/>
      <c r="G30" s="52"/>
      <c r="H30" s="58"/>
    </row>
    <row r="31" spans="2:9" ht="13.5" customHeight="1">
      <c r="B31" s="56"/>
      <c r="C31" s="57"/>
      <c r="D31" s="52"/>
      <c r="E31" s="52"/>
      <c r="F31" s="303"/>
      <c r="G31" s="52"/>
      <c r="H31" s="58"/>
    </row>
    <row r="32" spans="2:9" ht="13.5" customHeight="1">
      <c r="B32" s="56"/>
      <c r="C32" s="57"/>
      <c r="D32" s="52"/>
      <c r="E32" s="52"/>
      <c r="F32" s="303"/>
      <c r="G32" s="52"/>
      <c r="H32" s="58"/>
    </row>
    <row r="33" spans="2:9" ht="13.5" customHeight="1">
      <c r="B33" s="56"/>
      <c r="C33" s="57"/>
      <c r="D33" s="52"/>
      <c r="E33" s="52"/>
      <c r="F33" s="303"/>
      <c r="G33" s="52"/>
      <c r="H33" s="58"/>
    </row>
    <row r="34" spans="2:9" ht="13.5" customHeight="1" thickBot="1">
      <c r="B34" s="59"/>
      <c r="C34" s="60"/>
      <c r="D34" s="61"/>
      <c r="E34" s="61"/>
      <c r="F34" s="311"/>
      <c r="G34" s="61"/>
      <c r="H34" s="62"/>
    </row>
    <row r="37" spans="2:9" ht="13.5" customHeight="1">
      <c r="B37" s="37" t="s">
        <v>100</v>
      </c>
      <c r="C37" s="37" t="s">
        <v>496</v>
      </c>
    </row>
    <row r="38" spans="2:9" ht="13.5" customHeight="1">
      <c r="F38" s="63" t="s">
        <v>340</v>
      </c>
      <c r="G38" s="48"/>
    </row>
    <row r="39" spans="2:9" ht="13.5" customHeight="1" thickBot="1">
      <c r="B39" s="41" t="str">
        <f>点検対象設備一覧表!$D$6</f>
        <v>△△棟</v>
      </c>
      <c r="F39" s="63" t="s">
        <v>341</v>
      </c>
      <c r="G39" s="48"/>
    </row>
    <row r="40" spans="2:9" ht="13.5" customHeight="1">
      <c r="B40" s="551" t="s">
        <v>342</v>
      </c>
      <c r="C40" s="552"/>
      <c r="D40" s="552"/>
      <c r="E40" s="552"/>
      <c r="F40" s="565" t="s">
        <v>441</v>
      </c>
      <c r="G40" s="552"/>
      <c r="H40" s="566" t="s">
        <v>399</v>
      </c>
    </row>
    <row r="41" spans="2:9" ht="13.5" customHeight="1" thickBot="1">
      <c r="B41" s="49" t="s">
        <v>343</v>
      </c>
      <c r="C41" s="50" t="s">
        <v>344</v>
      </c>
      <c r="D41" s="50" t="s">
        <v>205</v>
      </c>
      <c r="E41" s="50" t="s">
        <v>398</v>
      </c>
      <c r="F41" s="50" t="s">
        <v>497</v>
      </c>
      <c r="G41" s="50" t="s">
        <v>498</v>
      </c>
      <c r="H41" s="567"/>
    </row>
    <row r="42" spans="2:9" ht="13.5" customHeight="1">
      <c r="B42" s="66"/>
      <c r="C42" s="67"/>
      <c r="D42" s="67"/>
      <c r="E42" s="67"/>
      <c r="F42" s="312"/>
      <c r="G42" s="67"/>
      <c r="H42" s="70"/>
      <c r="I42" s="236" t="s">
        <v>85</v>
      </c>
    </row>
    <row r="43" spans="2:9" ht="13.5" customHeight="1">
      <c r="B43" s="65"/>
      <c r="C43" s="52"/>
      <c r="D43" s="52"/>
      <c r="E43" s="52"/>
      <c r="F43" s="303"/>
      <c r="G43" s="52"/>
      <c r="H43" s="58"/>
    </row>
    <row r="44" spans="2:9" ht="13.5" customHeight="1">
      <c r="B44" s="65"/>
      <c r="C44" s="52"/>
      <c r="D44" s="52"/>
      <c r="E44" s="52"/>
      <c r="F44" s="303"/>
      <c r="G44" s="52"/>
      <c r="H44" s="58"/>
      <c r="I44" s="39"/>
    </row>
    <row r="45" spans="2:9" ht="13.5" customHeight="1">
      <c r="B45" s="65"/>
      <c r="C45" s="52"/>
      <c r="D45" s="52"/>
      <c r="E45" s="52"/>
      <c r="F45" s="303"/>
      <c r="G45" s="52"/>
      <c r="H45" s="58"/>
      <c r="I45" s="43"/>
    </row>
    <row r="46" spans="2:9" ht="13.5" customHeight="1">
      <c r="B46" s="65"/>
      <c r="C46" s="52"/>
      <c r="D46" s="52"/>
      <c r="E46" s="52"/>
      <c r="F46" s="303"/>
      <c r="G46" s="52"/>
      <c r="H46" s="58"/>
      <c r="I46" s="43"/>
    </row>
    <row r="47" spans="2:9" ht="13.5" customHeight="1">
      <c r="B47" s="65"/>
      <c r="C47" s="52"/>
      <c r="D47" s="52"/>
      <c r="E47" s="52"/>
      <c r="F47" s="303"/>
      <c r="G47" s="52"/>
      <c r="H47" s="58"/>
      <c r="I47" s="43"/>
    </row>
    <row r="48" spans="2:9" ht="13.5" customHeight="1">
      <c r="B48" s="65"/>
      <c r="C48" s="52"/>
      <c r="D48" s="52"/>
      <c r="E48" s="52"/>
      <c r="F48" s="303"/>
      <c r="G48" s="52"/>
      <c r="H48" s="58"/>
    </row>
    <row r="49" spans="2:9" ht="13.5" customHeight="1">
      <c r="B49" s="65"/>
      <c r="C49" s="52"/>
      <c r="D49" s="52"/>
      <c r="E49" s="52"/>
      <c r="F49" s="303"/>
      <c r="G49" s="52"/>
      <c r="H49" s="58"/>
    </row>
    <row r="50" spans="2:9" ht="13.5" customHeight="1">
      <c r="B50" s="65"/>
      <c r="C50" s="52"/>
      <c r="D50" s="52"/>
      <c r="E50" s="52"/>
      <c r="F50" s="303"/>
      <c r="G50" s="52"/>
      <c r="H50" s="58"/>
    </row>
    <row r="51" spans="2:9" ht="13.5" customHeight="1">
      <c r="B51" s="65"/>
      <c r="C51" s="52"/>
      <c r="D51" s="52"/>
      <c r="E51" s="52"/>
      <c r="F51" s="303"/>
      <c r="G51" s="52"/>
      <c r="H51" s="58"/>
    </row>
    <row r="52" spans="2:9" ht="13.5" customHeight="1">
      <c r="B52" s="56"/>
      <c r="C52" s="52"/>
      <c r="D52" s="52"/>
      <c r="E52" s="52"/>
      <c r="F52" s="303"/>
      <c r="G52" s="52"/>
      <c r="H52" s="58"/>
    </row>
    <row r="53" spans="2:9" ht="13.5" customHeight="1">
      <c r="B53" s="56"/>
      <c r="C53" s="52"/>
      <c r="D53" s="52"/>
      <c r="E53" s="52"/>
      <c r="F53" s="303"/>
      <c r="G53" s="52"/>
      <c r="H53" s="58"/>
    </row>
    <row r="54" spans="2:9" ht="13.5" customHeight="1">
      <c r="B54" s="56"/>
      <c r="C54" s="52"/>
      <c r="D54" s="52"/>
      <c r="E54" s="52"/>
      <c r="F54" s="303"/>
      <c r="G54" s="52"/>
      <c r="H54" s="58"/>
    </row>
    <row r="55" spans="2:9" ht="13.5" customHeight="1">
      <c r="B55" s="56"/>
      <c r="C55" s="52"/>
      <c r="D55" s="52"/>
      <c r="E55" s="52"/>
      <c r="F55" s="303"/>
      <c r="G55" s="52"/>
      <c r="H55" s="58"/>
    </row>
    <row r="56" spans="2:9" ht="13.5" customHeight="1">
      <c r="B56" s="56"/>
      <c r="C56" s="52"/>
      <c r="D56" s="52"/>
      <c r="E56" s="52"/>
      <c r="F56" s="303"/>
      <c r="G56" s="52"/>
      <c r="H56" s="58"/>
      <c r="I56" s="43"/>
    </row>
    <row r="57" spans="2:9" ht="13.5" customHeight="1">
      <c r="B57" s="56"/>
      <c r="C57" s="52"/>
      <c r="D57" s="52"/>
      <c r="E57" s="52"/>
      <c r="F57" s="303"/>
      <c r="G57" s="52"/>
      <c r="H57" s="58"/>
    </row>
    <row r="58" spans="2:9" ht="13.5" customHeight="1">
      <c r="B58" s="56"/>
      <c r="C58" s="52"/>
      <c r="D58" s="52"/>
      <c r="E58" s="52"/>
      <c r="F58" s="303"/>
      <c r="G58" s="52"/>
      <c r="H58" s="58"/>
    </row>
    <row r="59" spans="2:9" ht="13.5" customHeight="1">
      <c r="B59" s="56"/>
      <c r="C59" s="52"/>
      <c r="D59" s="52"/>
      <c r="E59" s="52"/>
      <c r="F59" s="303"/>
      <c r="G59" s="52"/>
      <c r="H59" s="58"/>
    </row>
    <row r="60" spans="2:9" ht="13.5" customHeight="1">
      <c r="B60" s="56"/>
      <c r="C60" s="52"/>
      <c r="D60" s="52"/>
      <c r="E60" s="52"/>
      <c r="F60" s="303"/>
      <c r="G60" s="52"/>
      <c r="H60" s="58"/>
    </row>
    <row r="61" spans="2:9" ht="13.5" customHeight="1">
      <c r="B61" s="56"/>
      <c r="C61" s="52"/>
      <c r="D61" s="52"/>
      <c r="E61" s="52"/>
      <c r="F61" s="303"/>
      <c r="G61" s="52"/>
      <c r="H61" s="58"/>
    </row>
    <row r="62" spans="2:9" ht="13.5" customHeight="1">
      <c r="B62" s="56"/>
      <c r="C62" s="52"/>
      <c r="D62" s="52"/>
      <c r="E62" s="52"/>
      <c r="F62" s="303"/>
      <c r="G62" s="52"/>
      <c r="H62" s="58"/>
    </row>
    <row r="63" spans="2:9" ht="13.5" customHeight="1">
      <c r="B63" s="56"/>
      <c r="C63" s="52"/>
      <c r="D63" s="52"/>
      <c r="E63" s="52"/>
      <c r="F63" s="303"/>
      <c r="G63" s="52"/>
      <c r="H63" s="58"/>
    </row>
    <row r="64" spans="2:9" ht="13.5" customHeight="1">
      <c r="B64" s="56"/>
      <c r="C64" s="52"/>
      <c r="D64" s="52"/>
      <c r="E64" s="52"/>
      <c r="F64" s="303"/>
      <c r="G64" s="52"/>
      <c r="H64" s="58"/>
    </row>
    <row r="65" spans="2:9" ht="13.5" customHeight="1">
      <c r="B65" s="56"/>
      <c r="C65" s="52"/>
      <c r="D65" s="52"/>
      <c r="E65" s="52"/>
      <c r="F65" s="303"/>
      <c r="G65" s="52"/>
      <c r="H65" s="58"/>
    </row>
    <row r="66" spans="2:9" ht="13.5" customHeight="1">
      <c r="B66" s="56"/>
      <c r="C66" s="57"/>
      <c r="D66" s="52"/>
      <c r="E66" s="52"/>
      <c r="F66" s="303"/>
      <c r="G66" s="52"/>
      <c r="H66" s="58"/>
    </row>
    <row r="67" spans="2:9" ht="13.5" customHeight="1">
      <c r="B67" s="56"/>
      <c r="C67" s="57"/>
      <c r="D67" s="52"/>
      <c r="E67" s="52"/>
      <c r="F67" s="303"/>
      <c r="G67" s="52"/>
      <c r="H67" s="58"/>
    </row>
    <row r="68" spans="2:9" ht="13.5" customHeight="1">
      <c r="B68" s="56"/>
      <c r="C68" s="57"/>
      <c r="D68" s="52"/>
      <c r="E68" s="52"/>
      <c r="F68" s="303"/>
      <c r="G68" s="52"/>
      <c r="H68" s="58"/>
    </row>
    <row r="69" spans="2:9" ht="13.5" customHeight="1" thickBot="1">
      <c r="B69" s="59"/>
      <c r="C69" s="60"/>
      <c r="D69" s="61"/>
      <c r="E69" s="61"/>
      <c r="F69" s="311"/>
      <c r="G69" s="61"/>
      <c r="H69" s="62"/>
    </row>
    <row r="72" spans="2:9" ht="13.5" customHeight="1">
      <c r="B72" s="37" t="s">
        <v>100</v>
      </c>
      <c r="C72" s="37" t="s">
        <v>496</v>
      </c>
    </row>
    <row r="73" spans="2:9" ht="13.5" customHeight="1">
      <c r="F73" s="63" t="s">
        <v>340</v>
      </c>
      <c r="G73" s="48"/>
    </row>
    <row r="74" spans="2:9" ht="13.5" customHeight="1" thickBot="1">
      <c r="B74" s="37" t="str">
        <f>点検対象設備一覧表!$E$6</f>
        <v>□□棟</v>
      </c>
      <c r="F74" s="63" t="s">
        <v>341</v>
      </c>
      <c r="G74" s="48"/>
    </row>
    <row r="75" spans="2:9" ht="13.5" customHeight="1">
      <c r="B75" s="551" t="s">
        <v>342</v>
      </c>
      <c r="C75" s="552"/>
      <c r="D75" s="552"/>
      <c r="E75" s="552"/>
      <c r="F75" s="565" t="s">
        <v>441</v>
      </c>
      <c r="G75" s="552"/>
      <c r="H75" s="566" t="s">
        <v>399</v>
      </c>
    </row>
    <row r="76" spans="2:9" ht="13.5" customHeight="1" thickBot="1">
      <c r="B76" s="49" t="s">
        <v>343</v>
      </c>
      <c r="C76" s="50" t="s">
        <v>344</v>
      </c>
      <c r="D76" s="50" t="s">
        <v>205</v>
      </c>
      <c r="E76" s="50" t="s">
        <v>398</v>
      </c>
      <c r="F76" s="50" t="s">
        <v>497</v>
      </c>
      <c r="G76" s="50" t="s">
        <v>498</v>
      </c>
      <c r="H76" s="567"/>
    </row>
    <row r="77" spans="2:9" ht="13.5" customHeight="1">
      <c r="B77" s="66"/>
      <c r="C77" s="67"/>
      <c r="D77" s="67"/>
      <c r="E77" s="67"/>
      <c r="F77" s="312"/>
      <c r="G77" s="67"/>
      <c r="H77" s="70"/>
      <c r="I77" s="236" t="s">
        <v>85</v>
      </c>
    </row>
    <row r="78" spans="2:9" ht="13.5" customHeight="1">
      <c r="B78" s="65"/>
      <c r="C78" s="52"/>
      <c r="D78" s="52"/>
      <c r="E78" s="52"/>
      <c r="F78" s="303"/>
      <c r="G78" s="52"/>
      <c r="H78" s="58"/>
    </row>
    <row r="79" spans="2:9" ht="13.5" customHeight="1">
      <c r="B79" s="65"/>
      <c r="C79" s="52"/>
      <c r="D79" s="52"/>
      <c r="E79" s="52"/>
      <c r="F79" s="303"/>
      <c r="G79" s="52"/>
      <c r="H79" s="58"/>
      <c r="I79" s="39"/>
    </row>
    <row r="80" spans="2:9" ht="13.5" customHeight="1">
      <c r="B80" s="65"/>
      <c r="C80" s="52"/>
      <c r="D80" s="52"/>
      <c r="E80" s="52"/>
      <c r="F80" s="303"/>
      <c r="G80" s="52"/>
      <c r="H80" s="58"/>
      <c r="I80" s="43"/>
    </row>
    <row r="81" spans="2:9" ht="13.5" customHeight="1">
      <c r="B81" s="65"/>
      <c r="C81" s="52"/>
      <c r="D81" s="52"/>
      <c r="E81" s="52"/>
      <c r="F81" s="303"/>
      <c r="G81" s="52"/>
      <c r="H81" s="58"/>
      <c r="I81" s="43"/>
    </row>
    <row r="82" spans="2:9" ht="13.5" customHeight="1">
      <c r="B82" s="65"/>
      <c r="C82" s="52"/>
      <c r="D82" s="52"/>
      <c r="E82" s="52"/>
      <c r="F82" s="303"/>
      <c r="G82" s="52"/>
      <c r="H82" s="58"/>
      <c r="I82" s="43"/>
    </row>
    <row r="83" spans="2:9" ht="13.5" customHeight="1">
      <c r="B83" s="65"/>
      <c r="C83" s="52"/>
      <c r="D83" s="52"/>
      <c r="E83" s="52"/>
      <c r="F83" s="303"/>
      <c r="G83" s="52"/>
      <c r="H83" s="58"/>
    </row>
    <row r="84" spans="2:9" ht="13.5" customHeight="1">
      <c r="B84" s="65"/>
      <c r="C84" s="52"/>
      <c r="D84" s="52"/>
      <c r="E84" s="52"/>
      <c r="F84" s="303"/>
      <c r="G84" s="52"/>
      <c r="H84" s="58"/>
    </row>
    <row r="85" spans="2:9" ht="13.5" customHeight="1">
      <c r="B85" s="65"/>
      <c r="C85" s="52"/>
      <c r="D85" s="52"/>
      <c r="E85" s="52"/>
      <c r="F85" s="303"/>
      <c r="G85" s="52"/>
      <c r="H85" s="58"/>
    </row>
    <row r="86" spans="2:9" ht="13.5" customHeight="1">
      <c r="B86" s="65"/>
      <c r="C86" s="52"/>
      <c r="D86" s="52"/>
      <c r="E86" s="52"/>
      <c r="F86" s="303"/>
      <c r="G86" s="52"/>
      <c r="H86" s="58"/>
    </row>
    <row r="87" spans="2:9" ht="13.5" customHeight="1">
      <c r="B87" s="56"/>
      <c r="C87" s="52"/>
      <c r="D87" s="52"/>
      <c r="E87" s="52"/>
      <c r="F87" s="303"/>
      <c r="G87" s="52"/>
      <c r="H87" s="58"/>
    </row>
    <row r="88" spans="2:9" ht="13.5" customHeight="1">
      <c r="B88" s="56"/>
      <c r="C88" s="52"/>
      <c r="D88" s="52"/>
      <c r="E88" s="52"/>
      <c r="F88" s="303"/>
      <c r="G88" s="52"/>
      <c r="H88" s="58"/>
    </row>
    <row r="89" spans="2:9" ht="13.5" customHeight="1">
      <c r="B89" s="56"/>
      <c r="C89" s="52"/>
      <c r="D89" s="52"/>
      <c r="E89" s="52"/>
      <c r="F89" s="303"/>
      <c r="G89" s="52"/>
      <c r="H89" s="58"/>
    </row>
    <row r="90" spans="2:9" ht="13.5" customHeight="1">
      <c r="B90" s="56"/>
      <c r="C90" s="52"/>
      <c r="D90" s="52"/>
      <c r="E90" s="52"/>
      <c r="F90" s="303"/>
      <c r="G90" s="52"/>
      <c r="H90" s="58"/>
    </row>
    <row r="91" spans="2:9" ht="13.5" customHeight="1">
      <c r="B91" s="56"/>
      <c r="C91" s="52"/>
      <c r="D91" s="52"/>
      <c r="E91" s="52"/>
      <c r="F91" s="303"/>
      <c r="G91" s="52"/>
      <c r="H91" s="58"/>
      <c r="I91" s="43"/>
    </row>
    <row r="92" spans="2:9" ht="13.5" customHeight="1">
      <c r="B92" s="56"/>
      <c r="C92" s="52"/>
      <c r="D92" s="52"/>
      <c r="E92" s="52"/>
      <c r="F92" s="303"/>
      <c r="G92" s="52"/>
      <c r="H92" s="58"/>
    </row>
    <row r="93" spans="2:9" ht="13.5" customHeight="1">
      <c r="B93" s="56"/>
      <c r="C93" s="52"/>
      <c r="D93" s="52"/>
      <c r="E93" s="52"/>
      <c r="F93" s="303"/>
      <c r="G93" s="52"/>
      <c r="H93" s="58"/>
    </row>
    <row r="94" spans="2:9" ht="13.5" customHeight="1">
      <c r="B94" s="56"/>
      <c r="C94" s="52"/>
      <c r="D94" s="52"/>
      <c r="E94" s="52"/>
      <c r="F94" s="303"/>
      <c r="G94" s="52"/>
      <c r="H94" s="58"/>
    </row>
    <row r="95" spans="2:9" ht="13.5" customHeight="1">
      <c r="B95" s="56"/>
      <c r="C95" s="52"/>
      <c r="D95" s="52"/>
      <c r="E95" s="52"/>
      <c r="F95" s="303"/>
      <c r="G95" s="52"/>
      <c r="H95" s="58"/>
    </row>
    <row r="96" spans="2:9" ht="13.5" customHeight="1">
      <c r="B96" s="56"/>
      <c r="C96" s="52"/>
      <c r="D96" s="52"/>
      <c r="E96" s="52"/>
      <c r="F96" s="303"/>
      <c r="G96" s="52"/>
      <c r="H96" s="58"/>
    </row>
    <row r="97" spans="2:9" ht="13.5" customHeight="1">
      <c r="B97" s="56"/>
      <c r="C97" s="52"/>
      <c r="D97" s="52"/>
      <c r="E97" s="52"/>
      <c r="F97" s="303"/>
      <c r="G97" s="52"/>
      <c r="H97" s="58"/>
    </row>
    <row r="98" spans="2:9" ht="13.5" customHeight="1">
      <c r="B98" s="56"/>
      <c r="C98" s="52"/>
      <c r="D98" s="52"/>
      <c r="E98" s="52"/>
      <c r="F98" s="303"/>
      <c r="G98" s="52"/>
      <c r="H98" s="58"/>
    </row>
    <row r="99" spans="2:9" ht="13.5" customHeight="1">
      <c r="B99" s="56"/>
      <c r="C99" s="52"/>
      <c r="D99" s="52"/>
      <c r="E99" s="52"/>
      <c r="F99" s="303"/>
      <c r="G99" s="52"/>
      <c r="H99" s="58"/>
    </row>
    <row r="100" spans="2:9" ht="13.5" customHeight="1">
      <c r="B100" s="56"/>
      <c r="C100" s="52"/>
      <c r="D100" s="52"/>
      <c r="E100" s="52"/>
      <c r="F100" s="303"/>
      <c r="G100" s="52"/>
      <c r="H100" s="58"/>
    </row>
    <row r="101" spans="2:9" ht="13.5" customHeight="1">
      <c r="B101" s="56"/>
      <c r="C101" s="57"/>
      <c r="D101" s="52"/>
      <c r="E101" s="52"/>
      <c r="F101" s="303"/>
      <c r="G101" s="52"/>
      <c r="H101" s="58"/>
    </row>
    <row r="102" spans="2:9" ht="13.5" customHeight="1">
      <c r="B102" s="56"/>
      <c r="C102" s="57"/>
      <c r="D102" s="52"/>
      <c r="E102" s="52"/>
      <c r="F102" s="303"/>
      <c r="G102" s="52"/>
      <c r="H102" s="58"/>
    </row>
    <row r="103" spans="2:9" ht="13.5" customHeight="1">
      <c r="B103" s="56"/>
      <c r="C103" s="57"/>
      <c r="D103" s="52"/>
      <c r="E103" s="52"/>
      <c r="F103" s="303"/>
      <c r="G103" s="52"/>
      <c r="H103" s="58"/>
    </row>
    <row r="104" spans="2:9" ht="13.5" customHeight="1" thickBot="1">
      <c r="B104" s="59"/>
      <c r="C104" s="60"/>
      <c r="D104" s="61"/>
      <c r="E104" s="61"/>
      <c r="F104" s="311"/>
      <c r="G104" s="61"/>
      <c r="H104" s="62"/>
    </row>
    <row r="107" spans="2:9" ht="13.5" customHeight="1">
      <c r="B107" s="37" t="s">
        <v>100</v>
      </c>
      <c r="C107" s="37" t="s">
        <v>496</v>
      </c>
    </row>
    <row r="108" spans="2:9" ht="13.5" customHeight="1">
      <c r="F108" s="63" t="s">
        <v>340</v>
      </c>
      <c r="G108" s="48"/>
    </row>
    <row r="109" spans="2:9" ht="13.5" customHeight="1" thickBot="1">
      <c r="B109" s="37" t="str">
        <f>点検対象設備一覧表!$F$6</f>
        <v>××棟</v>
      </c>
      <c r="F109" s="63" t="s">
        <v>341</v>
      </c>
      <c r="G109" s="48"/>
    </row>
    <row r="110" spans="2:9" ht="13.5" customHeight="1">
      <c r="B110" s="551" t="s">
        <v>342</v>
      </c>
      <c r="C110" s="552"/>
      <c r="D110" s="552"/>
      <c r="E110" s="552"/>
      <c r="F110" s="565" t="s">
        <v>441</v>
      </c>
      <c r="G110" s="552"/>
      <c r="H110" s="566" t="s">
        <v>399</v>
      </c>
    </row>
    <row r="111" spans="2:9" ht="13.5" customHeight="1" thickBot="1">
      <c r="B111" s="49" t="s">
        <v>343</v>
      </c>
      <c r="C111" s="50" t="s">
        <v>344</v>
      </c>
      <c r="D111" s="50" t="s">
        <v>205</v>
      </c>
      <c r="E111" s="50" t="s">
        <v>398</v>
      </c>
      <c r="F111" s="50" t="s">
        <v>497</v>
      </c>
      <c r="G111" s="50" t="s">
        <v>498</v>
      </c>
      <c r="H111" s="567"/>
    </row>
    <row r="112" spans="2:9" ht="13.5" customHeight="1">
      <c r="B112" s="66"/>
      <c r="C112" s="67"/>
      <c r="D112" s="67"/>
      <c r="E112" s="67"/>
      <c r="F112" s="312"/>
      <c r="G112" s="67"/>
      <c r="H112" s="70"/>
      <c r="I112" s="236" t="s">
        <v>85</v>
      </c>
    </row>
    <row r="113" spans="2:9" ht="13.5" customHeight="1">
      <c r="B113" s="65"/>
      <c r="C113" s="52"/>
      <c r="D113" s="52"/>
      <c r="E113" s="52"/>
      <c r="F113" s="303"/>
      <c r="G113" s="52"/>
      <c r="H113" s="58"/>
    </row>
    <row r="114" spans="2:9" ht="13.5" customHeight="1">
      <c r="B114" s="65"/>
      <c r="C114" s="52"/>
      <c r="D114" s="52"/>
      <c r="E114" s="52"/>
      <c r="F114" s="303"/>
      <c r="G114" s="52"/>
      <c r="H114" s="58"/>
      <c r="I114" s="39"/>
    </row>
    <row r="115" spans="2:9" ht="13.5" customHeight="1">
      <c r="B115" s="65"/>
      <c r="C115" s="52"/>
      <c r="D115" s="52"/>
      <c r="E115" s="52"/>
      <c r="F115" s="303"/>
      <c r="G115" s="52"/>
      <c r="H115" s="58"/>
      <c r="I115" s="43"/>
    </row>
    <row r="116" spans="2:9" ht="13.5" customHeight="1">
      <c r="B116" s="65"/>
      <c r="C116" s="52"/>
      <c r="D116" s="52"/>
      <c r="E116" s="52"/>
      <c r="F116" s="303"/>
      <c r="G116" s="52"/>
      <c r="H116" s="58"/>
      <c r="I116" s="43"/>
    </row>
    <row r="117" spans="2:9" ht="13.5" customHeight="1">
      <c r="B117" s="65"/>
      <c r="C117" s="52"/>
      <c r="D117" s="52"/>
      <c r="E117" s="52"/>
      <c r="F117" s="303"/>
      <c r="G117" s="52"/>
      <c r="H117" s="58"/>
      <c r="I117" s="43"/>
    </row>
    <row r="118" spans="2:9" ht="13.5" customHeight="1">
      <c r="B118" s="65"/>
      <c r="C118" s="52"/>
      <c r="D118" s="52"/>
      <c r="E118" s="52"/>
      <c r="F118" s="303"/>
      <c r="G118" s="52"/>
      <c r="H118" s="58"/>
    </row>
    <row r="119" spans="2:9" ht="13.5" customHeight="1">
      <c r="B119" s="65"/>
      <c r="C119" s="52"/>
      <c r="D119" s="52"/>
      <c r="E119" s="52"/>
      <c r="F119" s="303"/>
      <c r="G119" s="52"/>
      <c r="H119" s="58"/>
    </row>
    <row r="120" spans="2:9" ht="13.5" customHeight="1">
      <c r="B120" s="65"/>
      <c r="C120" s="52"/>
      <c r="D120" s="52"/>
      <c r="E120" s="52"/>
      <c r="F120" s="303"/>
      <c r="G120" s="52"/>
      <c r="H120" s="58"/>
    </row>
    <row r="121" spans="2:9" ht="13.5" customHeight="1">
      <c r="B121" s="65"/>
      <c r="C121" s="52"/>
      <c r="D121" s="52"/>
      <c r="E121" s="52"/>
      <c r="F121" s="303"/>
      <c r="G121" s="52"/>
      <c r="H121" s="58"/>
    </row>
    <row r="122" spans="2:9" ht="13.5" customHeight="1">
      <c r="B122" s="56"/>
      <c r="C122" s="52"/>
      <c r="D122" s="52"/>
      <c r="E122" s="52"/>
      <c r="F122" s="303"/>
      <c r="G122" s="52"/>
      <c r="H122" s="58"/>
    </row>
    <row r="123" spans="2:9" ht="13.5" customHeight="1">
      <c r="B123" s="56"/>
      <c r="C123" s="52"/>
      <c r="D123" s="52"/>
      <c r="E123" s="52"/>
      <c r="F123" s="303"/>
      <c r="G123" s="52"/>
      <c r="H123" s="58"/>
    </row>
    <row r="124" spans="2:9" ht="13.5" customHeight="1">
      <c r="B124" s="56"/>
      <c r="C124" s="52"/>
      <c r="D124" s="52"/>
      <c r="E124" s="52"/>
      <c r="F124" s="303"/>
      <c r="G124" s="52"/>
      <c r="H124" s="58"/>
    </row>
    <row r="125" spans="2:9" ht="13.5" customHeight="1">
      <c r="B125" s="56"/>
      <c r="C125" s="52"/>
      <c r="D125" s="52"/>
      <c r="E125" s="52"/>
      <c r="F125" s="303"/>
      <c r="G125" s="52"/>
      <c r="H125" s="58"/>
    </row>
    <row r="126" spans="2:9" ht="13.5" customHeight="1">
      <c r="B126" s="56"/>
      <c r="C126" s="52"/>
      <c r="D126" s="52"/>
      <c r="E126" s="52"/>
      <c r="F126" s="303"/>
      <c r="G126" s="52"/>
      <c r="H126" s="58"/>
      <c r="I126" s="43"/>
    </row>
    <row r="127" spans="2:9" ht="13.5" customHeight="1">
      <c r="B127" s="56"/>
      <c r="C127" s="52"/>
      <c r="D127" s="52"/>
      <c r="E127" s="52"/>
      <c r="F127" s="303"/>
      <c r="G127" s="52"/>
      <c r="H127" s="58"/>
    </row>
    <row r="128" spans="2:9" ht="13.5" customHeight="1">
      <c r="B128" s="56"/>
      <c r="C128" s="52"/>
      <c r="D128" s="52"/>
      <c r="E128" s="52"/>
      <c r="F128" s="303"/>
      <c r="G128" s="52"/>
      <c r="H128" s="58"/>
    </row>
    <row r="129" spans="2:8" ht="13.5" customHeight="1">
      <c r="B129" s="56"/>
      <c r="C129" s="52"/>
      <c r="D129" s="52"/>
      <c r="E129" s="52"/>
      <c r="F129" s="303"/>
      <c r="G129" s="52"/>
      <c r="H129" s="58"/>
    </row>
    <row r="130" spans="2:8" ht="13.5" customHeight="1">
      <c r="B130" s="56"/>
      <c r="C130" s="52"/>
      <c r="D130" s="52"/>
      <c r="E130" s="52"/>
      <c r="F130" s="303"/>
      <c r="G130" s="52"/>
      <c r="H130" s="58"/>
    </row>
    <row r="131" spans="2:8" ht="13.5" customHeight="1">
      <c r="B131" s="56"/>
      <c r="C131" s="52"/>
      <c r="D131" s="52"/>
      <c r="E131" s="52"/>
      <c r="F131" s="303"/>
      <c r="G131" s="52"/>
      <c r="H131" s="58"/>
    </row>
    <row r="132" spans="2:8" ht="13.5" customHeight="1">
      <c r="B132" s="56"/>
      <c r="C132" s="52"/>
      <c r="D132" s="52"/>
      <c r="E132" s="52"/>
      <c r="F132" s="303"/>
      <c r="G132" s="52"/>
      <c r="H132" s="58"/>
    </row>
    <row r="133" spans="2:8" ht="13.5" customHeight="1">
      <c r="B133" s="56"/>
      <c r="C133" s="52"/>
      <c r="D133" s="52"/>
      <c r="E133" s="52"/>
      <c r="F133" s="303"/>
      <c r="G133" s="52"/>
      <c r="H133" s="58"/>
    </row>
    <row r="134" spans="2:8" ht="13.5" customHeight="1">
      <c r="B134" s="56"/>
      <c r="C134" s="52"/>
      <c r="D134" s="52"/>
      <c r="E134" s="52"/>
      <c r="F134" s="303"/>
      <c r="G134" s="52"/>
      <c r="H134" s="58"/>
    </row>
    <row r="135" spans="2:8" ht="13.5" customHeight="1">
      <c r="B135" s="56"/>
      <c r="C135" s="52"/>
      <c r="D135" s="52"/>
      <c r="E135" s="52"/>
      <c r="F135" s="303"/>
      <c r="G135" s="52"/>
      <c r="H135" s="58"/>
    </row>
    <row r="136" spans="2:8" ht="13.5" customHeight="1">
      <c r="B136" s="56"/>
      <c r="C136" s="57"/>
      <c r="D136" s="52"/>
      <c r="E136" s="52"/>
      <c r="F136" s="303"/>
      <c r="G136" s="52"/>
      <c r="H136" s="58"/>
    </row>
    <row r="137" spans="2:8" ht="13.5" customHeight="1">
      <c r="B137" s="56"/>
      <c r="C137" s="57"/>
      <c r="D137" s="52"/>
      <c r="E137" s="52"/>
      <c r="F137" s="303"/>
      <c r="G137" s="52"/>
      <c r="H137" s="58"/>
    </row>
    <row r="138" spans="2:8" ht="13.5" customHeight="1">
      <c r="B138" s="56"/>
      <c r="C138" s="57"/>
      <c r="D138" s="52"/>
      <c r="E138" s="52"/>
      <c r="F138" s="303"/>
      <c r="G138" s="52"/>
      <c r="H138" s="58"/>
    </row>
    <row r="139" spans="2:8" ht="13.5" customHeight="1" thickBot="1">
      <c r="B139" s="59"/>
      <c r="C139" s="60"/>
      <c r="D139" s="61"/>
      <c r="E139" s="61"/>
      <c r="F139" s="311"/>
      <c r="G139" s="61"/>
      <c r="H139" s="62"/>
    </row>
    <row r="142" spans="2:8" ht="13.5" customHeight="1">
      <c r="B142" s="37" t="s">
        <v>100</v>
      </c>
      <c r="C142" s="37" t="s">
        <v>496</v>
      </c>
    </row>
    <row r="143" spans="2:8" ht="13.5" customHeight="1">
      <c r="F143" s="63" t="s">
        <v>340</v>
      </c>
      <c r="G143" s="48"/>
    </row>
    <row r="144" spans="2:8" ht="13.5" customHeight="1" thickBot="1">
      <c r="B144" s="37" t="str">
        <f>点検対象設備一覧表!$G$6</f>
        <v>――棟</v>
      </c>
      <c r="F144" s="63" t="s">
        <v>341</v>
      </c>
      <c r="G144" s="48"/>
    </row>
    <row r="145" spans="2:9" ht="13.5" customHeight="1">
      <c r="B145" s="551" t="s">
        <v>342</v>
      </c>
      <c r="C145" s="552"/>
      <c r="D145" s="552"/>
      <c r="E145" s="552"/>
      <c r="F145" s="565" t="s">
        <v>441</v>
      </c>
      <c r="G145" s="552"/>
      <c r="H145" s="566" t="s">
        <v>399</v>
      </c>
    </row>
    <row r="146" spans="2:9" ht="13.5" customHeight="1" thickBot="1">
      <c r="B146" s="49" t="s">
        <v>343</v>
      </c>
      <c r="C146" s="50" t="s">
        <v>344</v>
      </c>
      <c r="D146" s="50" t="s">
        <v>205</v>
      </c>
      <c r="E146" s="50" t="s">
        <v>398</v>
      </c>
      <c r="F146" s="50" t="s">
        <v>497</v>
      </c>
      <c r="G146" s="50" t="s">
        <v>498</v>
      </c>
      <c r="H146" s="567"/>
    </row>
    <row r="147" spans="2:9" ht="13.5" customHeight="1">
      <c r="B147" s="66"/>
      <c r="C147" s="67"/>
      <c r="D147" s="67"/>
      <c r="E147" s="67"/>
      <c r="F147" s="312"/>
      <c r="G147" s="67"/>
      <c r="H147" s="70"/>
      <c r="I147" s="236" t="s">
        <v>85</v>
      </c>
    </row>
    <row r="148" spans="2:9" ht="13.5" customHeight="1">
      <c r="B148" s="65"/>
      <c r="C148" s="52"/>
      <c r="D148" s="52"/>
      <c r="E148" s="52"/>
      <c r="F148" s="303"/>
      <c r="G148" s="52"/>
      <c r="H148" s="58"/>
    </row>
    <row r="149" spans="2:9" ht="13.5" customHeight="1">
      <c r="B149" s="65"/>
      <c r="C149" s="52"/>
      <c r="D149" s="52"/>
      <c r="E149" s="52"/>
      <c r="F149" s="303"/>
      <c r="G149" s="52"/>
      <c r="H149" s="58"/>
    </row>
    <row r="150" spans="2:9" ht="13.5" customHeight="1">
      <c r="B150" s="65"/>
      <c r="C150" s="52"/>
      <c r="D150" s="52"/>
      <c r="E150" s="52"/>
      <c r="F150" s="303"/>
      <c r="G150" s="52"/>
      <c r="H150" s="58"/>
    </row>
    <row r="151" spans="2:9" ht="13.5" customHeight="1">
      <c r="B151" s="65"/>
      <c r="C151" s="52"/>
      <c r="D151" s="52"/>
      <c r="E151" s="52"/>
      <c r="F151" s="303"/>
      <c r="G151" s="52"/>
      <c r="H151" s="58"/>
    </row>
    <row r="152" spans="2:9" ht="13.5" customHeight="1">
      <c r="B152" s="65"/>
      <c r="C152" s="52"/>
      <c r="D152" s="52"/>
      <c r="E152" s="52"/>
      <c r="F152" s="303"/>
      <c r="G152" s="52"/>
      <c r="H152" s="58"/>
    </row>
    <row r="153" spans="2:9" ht="13.5" customHeight="1">
      <c r="B153" s="65"/>
      <c r="C153" s="52"/>
      <c r="D153" s="52"/>
      <c r="E153" s="52"/>
      <c r="F153" s="303"/>
      <c r="G153" s="52"/>
      <c r="H153" s="58"/>
    </row>
    <row r="154" spans="2:9" ht="13.5" customHeight="1">
      <c r="B154" s="65"/>
      <c r="C154" s="52"/>
      <c r="D154" s="52"/>
      <c r="E154" s="52"/>
      <c r="F154" s="303"/>
      <c r="G154" s="52"/>
      <c r="H154" s="58"/>
    </row>
    <row r="155" spans="2:9" ht="13.5" customHeight="1">
      <c r="B155" s="65"/>
      <c r="C155" s="52"/>
      <c r="D155" s="52"/>
      <c r="E155" s="52"/>
      <c r="F155" s="303"/>
      <c r="G155" s="52"/>
      <c r="H155" s="58"/>
    </row>
    <row r="156" spans="2:9" ht="13.5" customHeight="1">
      <c r="B156" s="65"/>
      <c r="C156" s="52"/>
      <c r="D156" s="52"/>
      <c r="E156" s="52"/>
      <c r="F156" s="303"/>
      <c r="G156" s="52"/>
      <c r="H156" s="58"/>
    </row>
    <row r="157" spans="2:9" ht="13.5" customHeight="1">
      <c r="B157" s="56"/>
      <c r="C157" s="52"/>
      <c r="D157" s="52"/>
      <c r="E157" s="52"/>
      <c r="F157" s="303"/>
      <c r="G157" s="52"/>
      <c r="H157" s="58"/>
    </row>
    <row r="158" spans="2:9" ht="13.5" customHeight="1">
      <c r="B158" s="56"/>
      <c r="C158" s="52"/>
      <c r="D158" s="52"/>
      <c r="E158" s="52"/>
      <c r="F158" s="303"/>
      <c r="G158" s="52"/>
      <c r="H158" s="58"/>
    </row>
    <row r="159" spans="2:9" ht="13.5" customHeight="1">
      <c r="B159" s="56"/>
      <c r="C159" s="52"/>
      <c r="D159" s="52"/>
      <c r="E159" s="52"/>
      <c r="F159" s="303"/>
      <c r="G159" s="52"/>
      <c r="H159" s="58"/>
    </row>
    <row r="160" spans="2:9" ht="13.5" customHeight="1">
      <c r="B160" s="56"/>
      <c r="C160" s="52"/>
      <c r="D160" s="52"/>
      <c r="E160" s="52"/>
      <c r="F160" s="303"/>
      <c r="G160" s="52"/>
      <c r="H160" s="58"/>
    </row>
    <row r="161" spans="2:8" ht="13.5" customHeight="1">
      <c r="B161" s="56"/>
      <c r="C161" s="52"/>
      <c r="D161" s="52"/>
      <c r="E161" s="52"/>
      <c r="F161" s="303"/>
      <c r="G161" s="52"/>
      <c r="H161" s="58"/>
    </row>
    <row r="162" spans="2:8" ht="13.5" customHeight="1">
      <c r="B162" s="56"/>
      <c r="C162" s="52"/>
      <c r="D162" s="52"/>
      <c r="E162" s="52"/>
      <c r="F162" s="303"/>
      <c r="G162" s="52"/>
      <c r="H162" s="58"/>
    </row>
    <row r="163" spans="2:8" ht="13.5" customHeight="1">
      <c r="B163" s="56"/>
      <c r="C163" s="52"/>
      <c r="D163" s="52"/>
      <c r="E163" s="52"/>
      <c r="F163" s="303"/>
      <c r="G163" s="52"/>
      <c r="H163" s="58"/>
    </row>
    <row r="164" spans="2:8" ht="13.5" customHeight="1">
      <c r="B164" s="56"/>
      <c r="C164" s="52"/>
      <c r="D164" s="52"/>
      <c r="E164" s="52"/>
      <c r="F164" s="303"/>
      <c r="G164" s="52"/>
      <c r="H164" s="58"/>
    </row>
    <row r="165" spans="2:8" ht="13.5" customHeight="1">
      <c r="B165" s="56"/>
      <c r="C165" s="52"/>
      <c r="D165" s="52"/>
      <c r="E165" s="52"/>
      <c r="F165" s="303"/>
      <c r="G165" s="52"/>
      <c r="H165" s="58"/>
    </row>
    <row r="166" spans="2:8" ht="13.5" customHeight="1">
      <c r="B166" s="56"/>
      <c r="C166" s="52"/>
      <c r="D166" s="52"/>
      <c r="E166" s="52"/>
      <c r="F166" s="303"/>
      <c r="G166" s="52"/>
      <c r="H166" s="58"/>
    </row>
    <row r="167" spans="2:8" ht="13.5" customHeight="1">
      <c r="B167" s="56"/>
      <c r="C167" s="52"/>
      <c r="D167" s="52"/>
      <c r="E167" s="52"/>
      <c r="F167" s="303"/>
      <c r="G167" s="52"/>
      <c r="H167" s="58"/>
    </row>
    <row r="168" spans="2:8" ht="13.5" customHeight="1">
      <c r="B168" s="56"/>
      <c r="C168" s="52"/>
      <c r="D168" s="52"/>
      <c r="E168" s="52"/>
      <c r="F168" s="303"/>
      <c r="G168" s="52"/>
      <c r="H168" s="58"/>
    </row>
    <row r="169" spans="2:8" ht="13.5" customHeight="1">
      <c r="B169" s="56"/>
      <c r="C169" s="52"/>
      <c r="D169" s="52"/>
      <c r="E169" s="52"/>
      <c r="F169" s="303"/>
      <c r="G169" s="52"/>
      <c r="H169" s="58"/>
    </row>
    <row r="170" spans="2:8" ht="13.5" customHeight="1">
      <c r="B170" s="56"/>
      <c r="C170" s="52"/>
      <c r="D170" s="52"/>
      <c r="E170" s="52"/>
      <c r="F170" s="303"/>
      <c r="G170" s="52"/>
      <c r="H170" s="58"/>
    </row>
    <row r="171" spans="2:8" ht="13.5" customHeight="1">
      <c r="B171" s="56"/>
      <c r="C171" s="57"/>
      <c r="D171" s="52"/>
      <c r="E171" s="52"/>
      <c r="F171" s="303"/>
      <c r="G171" s="52"/>
      <c r="H171" s="58"/>
    </row>
    <row r="172" spans="2:8" ht="13.5" customHeight="1">
      <c r="B172" s="56"/>
      <c r="C172" s="57"/>
      <c r="D172" s="52"/>
      <c r="E172" s="52"/>
      <c r="F172" s="303"/>
      <c r="G172" s="52"/>
      <c r="H172" s="58"/>
    </row>
    <row r="173" spans="2:8" ht="13.5" customHeight="1">
      <c r="B173" s="56"/>
      <c r="C173" s="57"/>
      <c r="D173" s="52"/>
      <c r="E173" s="52"/>
      <c r="F173" s="303"/>
      <c r="G173" s="52"/>
      <c r="H173" s="58"/>
    </row>
    <row r="174" spans="2:8" ht="13.5" customHeight="1" thickBot="1">
      <c r="B174" s="59"/>
      <c r="C174" s="60"/>
      <c r="D174" s="61"/>
      <c r="E174" s="61"/>
      <c r="F174" s="311"/>
      <c r="G174" s="61"/>
      <c r="H174" s="62"/>
    </row>
  </sheetData>
  <mergeCells count="15">
    <mergeCell ref="B5:E5"/>
    <mergeCell ref="F5:G5"/>
    <mergeCell ref="H5:H6"/>
    <mergeCell ref="B40:E40"/>
    <mergeCell ref="F40:G40"/>
    <mergeCell ref="H40:H41"/>
    <mergeCell ref="B145:E145"/>
    <mergeCell ref="F145:G145"/>
    <mergeCell ref="H145:H146"/>
    <mergeCell ref="B75:E75"/>
    <mergeCell ref="F75:G75"/>
    <mergeCell ref="H75:H76"/>
    <mergeCell ref="B110:E110"/>
    <mergeCell ref="F110:G110"/>
    <mergeCell ref="H110:H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1:Y174"/>
  <sheetViews>
    <sheetView view="pageBreakPreview" zoomScaleNormal="70" zoomScaleSheetLayoutView="100" workbookViewId="0"/>
  </sheetViews>
  <sheetFormatPr defaultColWidth="9" defaultRowHeight="13.5" customHeight="1"/>
  <cols>
    <col min="1" max="1" width="9" style="37"/>
    <col min="2" max="2" width="32.90625" style="37" customWidth="1"/>
    <col min="3" max="3" width="41.6328125" style="37" customWidth="1"/>
    <col min="4" max="5" width="5.6328125" style="37" customWidth="1"/>
    <col min="6" max="6" width="41.6328125" style="37" customWidth="1"/>
    <col min="7" max="23" width="9" style="71"/>
    <col min="24" max="16384" width="9" style="37"/>
  </cols>
  <sheetData>
    <row r="1" spans="2:25" ht="13.5" customHeight="1">
      <c r="X1" s="71"/>
      <c r="Y1" s="71"/>
    </row>
    <row r="2" spans="2:25" ht="13.5" customHeight="1">
      <c r="B2" s="37" t="s">
        <v>100</v>
      </c>
      <c r="C2" s="248" t="s">
        <v>816</v>
      </c>
      <c r="D2" s="414" t="s">
        <v>824</v>
      </c>
      <c r="X2" s="71"/>
      <c r="Y2" s="71"/>
    </row>
    <row r="3" spans="2:25" ht="13.5" customHeight="1">
      <c r="D3" s="414" t="s">
        <v>825</v>
      </c>
      <c r="F3" s="248"/>
      <c r="X3" s="71"/>
      <c r="Y3" s="71"/>
    </row>
    <row r="4" spans="2:25" ht="13.5" customHeight="1" thickBot="1">
      <c r="B4" s="37" t="str">
        <f>点検対象設備一覧表!$C$6</f>
        <v>○○棟</v>
      </c>
      <c r="X4" s="71"/>
      <c r="Y4" s="71"/>
    </row>
    <row r="5" spans="2:25" ht="13.5" customHeight="1">
      <c r="B5" s="551" t="s">
        <v>342</v>
      </c>
      <c r="C5" s="552"/>
      <c r="D5" s="552"/>
      <c r="E5" s="552"/>
      <c r="F5" s="566" t="s">
        <v>399</v>
      </c>
      <c r="G5" s="236" t="s">
        <v>85</v>
      </c>
      <c r="X5" s="71"/>
      <c r="Y5" s="71"/>
    </row>
    <row r="6" spans="2:25" ht="13.5" customHeight="1" thickBot="1">
      <c r="B6" s="49" t="s">
        <v>343</v>
      </c>
      <c r="C6" s="50" t="s">
        <v>344</v>
      </c>
      <c r="D6" s="50" t="s">
        <v>205</v>
      </c>
      <c r="E6" s="50" t="s">
        <v>398</v>
      </c>
      <c r="F6" s="567"/>
      <c r="X6" s="71"/>
      <c r="Y6" s="71"/>
    </row>
    <row r="7" spans="2:25" ht="13.5" customHeight="1">
      <c r="B7" s="405" t="s">
        <v>818</v>
      </c>
      <c r="C7" s="205" t="s">
        <v>641</v>
      </c>
      <c r="D7" s="220"/>
      <c r="E7" s="226" t="s">
        <v>258</v>
      </c>
      <c r="F7" s="70"/>
      <c r="G7" s="236"/>
      <c r="X7" s="71"/>
      <c r="Y7" s="71"/>
    </row>
    <row r="8" spans="2:25" ht="13.5" customHeight="1">
      <c r="B8" s="405"/>
      <c r="C8" s="205" t="s">
        <v>642</v>
      </c>
      <c r="D8" s="220"/>
      <c r="E8" s="226" t="s">
        <v>258</v>
      </c>
      <c r="F8" s="58"/>
      <c r="G8" s="236"/>
      <c r="X8" s="71"/>
      <c r="Y8" s="71"/>
    </row>
    <row r="9" spans="2:25" ht="13.5" customHeight="1">
      <c r="B9" s="410"/>
      <c r="C9" s="231" t="s">
        <v>600</v>
      </c>
      <c r="D9" s="220"/>
      <c r="E9" s="226" t="s">
        <v>258</v>
      </c>
      <c r="F9" s="58"/>
      <c r="G9" s="236"/>
      <c r="X9" s="71"/>
      <c r="Y9" s="71"/>
    </row>
    <row r="10" spans="2:25" ht="13.5" customHeight="1">
      <c r="B10" s="405"/>
      <c r="C10" s="205" t="s">
        <v>307</v>
      </c>
      <c r="D10" s="220"/>
      <c r="E10" s="226" t="s">
        <v>258</v>
      </c>
      <c r="F10" s="58"/>
      <c r="G10" s="236"/>
      <c r="X10" s="71"/>
      <c r="Y10" s="71"/>
    </row>
    <row r="11" spans="2:25" ht="13.5" customHeight="1">
      <c r="B11" s="405"/>
      <c r="C11" s="205" t="s">
        <v>259</v>
      </c>
      <c r="D11" s="220"/>
      <c r="E11" s="226" t="s">
        <v>258</v>
      </c>
      <c r="F11" s="58"/>
      <c r="G11" s="236"/>
      <c r="X11" s="71"/>
    </row>
    <row r="12" spans="2:25" ht="13.5" customHeight="1">
      <c r="B12" s="405"/>
      <c r="C12" s="205" t="s">
        <v>260</v>
      </c>
      <c r="D12" s="220"/>
      <c r="E12" s="226" t="s">
        <v>258</v>
      </c>
      <c r="F12" s="58"/>
      <c r="G12" s="236"/>
      <c r="X12" s="71"/>
    </row>
    <row r="13" spans="2:25" ht="13.5" customHeight="1">
      <c r="B13" s="405"/>
      <c r="C13" s="205" t="s">
        <v>261</v>
      </c>
      <c r="D13" s="220"/>
      <c r="E13" s="226" t="s">
        <v>258</v>
      </c>
      <c r="F13" s="58"/>
      <c r="G13" s="236"/>
    </row>
    <row r="14" spans="2:25" ht="13.5" customHeight="1">
      <c r="B14" s="405"/>
      <c r="C14" s="205" t="s">
        <v>262</v>
      </c>
      <c r="D14" s="220"/>
      <c r="E14" s="226" t="s">
        <v>258</v>
      </c>
      <c r="F14" s="58"/>
      <c r="G14" s="236"/>
    </row>
    <row r="15" spans="2:25" ht="13.5" customHeight="1">
      <c r="B15" s="405"/>
      <c r="C15" s="205" t="s">
        <v>289</v>
      </c>
      <c r="D15" s="220"/>
      <c r="E15" s="226" t="s">
        <v>258</v>
      </c>
      <c r="F15" s="58"/>
      <c r="G15" s="236"/>
    </row>
    <row r="16" spans="2:25" ht="13.5" customHeight="1">
      <c r="B16" s="410"/>
      <c r="C16" s="231" t="s">
        <v>263</v>
      </c>
      <c r="D16" s="220"/>
      <c r="E16" s="226" t="s">
        <v>258</v>
      </c>
      <c r="F16" s="58"/>
      <c r="G16" s="236"/>
    </row>
    <row r="17" spans="2:7" ht="13.5" customHeight="1">
      <c r="B17" s="405"/>
      <c r="C17" s="205" t="s">
        <v>290</v>
      </c>
      <c r="D17" s="220"/>
      <c r="E17" s="226" t="s">
        <v>258</v>
      </c>
      <c r="F17" s="58"/>
      <c r="G17" s="236"/>
    </row>
    <row r="18" spans="2:7" ht="13.5" customHeight="1">
      <c r="B18" s="410"/>
      <c r="C18" s="220" t="s">
        <v>821</v>
      </c>
      <c r="D18" s="226"/>
      <c r="E18" s="226" t="s">
        <v>253</v>
      </c>
      <c r="F18" s="58"/>
      <c r="G18" s="236"/>
    </row>
    <row r="19" spans="2:7" ht="13.5" customHeight="1">
      <c r="B19" s="410"/>
      <c r="C19" s="220"/>
      <c r="D19" s="226"/>
      <c r="E19" s="226"/>
      <c r="F19" s="58"/>
      <c r="G19" s="236"/>
    </row>
    <row r="20" spans="2:7" ht="13.5" customHeight="1">
      <c r="B20" s="410" t="s">
        <v>817</v>
      </c>
      <c r="C20" s="52" t="s">
        <v>817</v>
      </c>
      <c r="D20" s="52"/>
      <c r="E20" s="226" t="s">
        <v>258</v>
      </c>
      <c r="F20" s="58"/>
      <c r="G20" s="236"/>
    </row>
    <row r="21" spans="2:7" ht="13.5" customHeight="1">
      <c r="B21" s="410"/>
      <c r="C21" s="220" t="s">
        <v>821</v>
      </c>
      <c r="D21" s="52"/>
      <c r="E21" s="226" t="s">
        <v>253</v>
      </c>
      <c r="F21" s="58"/>
      <c r="G21" s="236"/>
    </row>
    <row r="22" spans="2:7" ht="13.5" customHeight="1">
      <c r="B22" s="410"/>
      <c r="C22" s="52"/>
      <c r="D22" s="52"/>
      <c r="E22" s="54"/>
      <c r="F22" s="58"/>
    </row>
    <row r="23" spans="2:7" ht="13.5" customHeight="1">
      <c r="B23" s="410" t="s">
        <v>820</v>
      </c>
      <c r="C23" s="52" t="s">
        <v>819</v>
      </c>
      <c r="D23" s="52"/>
      <c r="E23" s="226" t="s">
        <v>365</v>
      </c>
      <c r="F23" s="58"/>
      <c r="G23" s="236"/>
    </row>
    <row r="24" spans="2:7" ht="13.5" customHeight="1">
      <c r="B24" s="161"/>
      <c r="C24" s="220" t="s">
        <v>821</v>
      </c>
      <c r="D24" s="52"/>
      <c r="E24" s="226" t="s">
        <v>253</v>
      </c>
      <c r="F24" s="58"/>
      <c r="G24" s="236"/>
    </row>
    <row r="25" spans="2:7" ht="13.5" customHeight="1">
      <c r="B25" s="161"/>
      <c r="C25" s="52"/>
      <c r="D25" s="52"/>
      <c r="E25" s="54"/>
      <c r="F25" s="58"/>
    </row>
    <row r="26" spans="2:7" ht="13.5" customHeight="1">
      <c r="B26" s="161"/>
      <c r="C26" s="52"/>
      <c r="D26" s="52"/>
      <c r="E26" s="54"/>
      <c r="F26" s="58"/>
    </row>
    <row r="27" spans="2:7" ht="13.5" customHeight="1">
      <c r="B27" s="161"/>
      <c r="C27" s="52"/>
      <c r="D27" s="52"/>
      <c r="E27" s="54"/>
      <c r="F27" s="58"/>
    </row>
    <row r="28" spans="2:7" ht="13.5" customHeight="1">
      <c r="B28" s="161"/>
      <c r="C28" s="52"/>
      <c r="D28" s="52"/>
      <c r="E28" s="54"/>
      <c r="F28" s="58"/>
    </row>
    <row r="29" spans="2:7" ht="13.5" customHeight="1">
      <c r="B29" s="161"/>
      <c r="C29" s="52"/>
      <c r="D29" s="52"/>
      <c r="E29" s="54"/>
      <c r="F29" s="58"/>
    </row>
    <row r="30" spans="2:7" ht="13.5" customHeight="1">
      <c r="B30" s="161"/>
      <c r="C30" s="52"/>
      <c r="D30" s="52"/>
      <c r="E30" s="54"/>
      <c r="F30" s="58"/>
    </row>
    <row r="31" spans="2:7" ht="13.5" customHeight="1">
      <c r="B31" s="161"/>
      <c r="C31" s="303"/>
      <c r="D31" s="52"/>
      <c r="E31" s="54"/>
      <c r="F31" s="58"/>
    </row>
    <row r="32" spans="2:7" ht="13.5" customHeight="1">
      <c r="B32" s="161"/>
      <c r="C32" s="303"/>
      <c r="D32" s="52"/>
      <c r="E32" s="54"/>
      <c r="F32" s="58"/>
    </row>
    <row r="33" spans="2:7" ht="13.5" customHeight="1">
      <c r="B33" s="161"/>
      <c r="C33" s="303"/>
      <c r="D33" s="52"/>
      <c r="E33" s="54"/>
      <c r="F33" s="58"/>
    </row>
    <row r="34" spans="2:7" ht="13.5" customHeight="1" thickBot="1">
      <c r="B34" s="411"/>
      <c r="C34" s="311"/>
      <c r="D34" s="61"/>
      <c r="E34" s="50"/>
      <c r="F34" s="62"/>
    </row>
    <row r="37" spans="2:7" ht="13.5" customHeight="1">
      <c r="B37" s="37" t="s">
        <v>100</v>
      </c>
      <c r="C37" s="248" t="s">
        <v>816</v>
      </c>
      <c r="D37" s="414" t="s">
        <v>824</v>
      </c>
    </row>
    <row r="38" spans="2:7" ht="13.5" customHeight="1">
      <c r="D38" s="414" t="s">
        <v>825</v>
      </c>
    </row>
    <row r="39" spans="2:7" ht="13.5" customHeight="1" thickBot="1">
      <c r="B39" s="41" t="str">
        <f>点検対象設備一覧表!$D$6</f>
        <v>△△棟</v>
      </c>
    </row>
    <row r="40" spans="2:7" ht="13.5" customHeight="1">
      <c r="B40" s="551" t="s">
        <v>342</v>
      </c>
      <c r="C40" s="552"/>
      <c r="D40" s="552"/>
      <c r="E40" s="552"/>
      <c r="F40" s="566" t="s">
        <v>399</v>
      </c>
      <c r="G40" s="236" t="s">
        <v>85</v>
      </c>
    </row>
    <row r="41" spans="2:7" ht="13.5" customHeight="1" thickBot="1">
      <c r="B41" s="49" t="s">
        <v>343</v>
      </c>
      <c r="C41" s="50" t="s">
        <v>344</v>
      </c>
      <c r="D41" s="50" t="s">
        <v>205</v>
      </c>
      <c r="E41" s="50" t="s">
        <v>398</v>
      </c>
      <c r="F41" s="567"/>
    </row>
    <row r="42" spans="2:7" ht="13.5" customHeight="1">
      <c r="B42" s="405" t="s">
        <v>818</v>
      </c>
      <c r="C42" s="205" t="s">
        <v>641</v>
      </c>
      <c r="D42" s="220"/>
      <c r="E42" s="226" t="s">
        <v>258</v>
      </c>
      <c r="F42" s="70"/>
      <c r="G42" s="236"/>
    </row>
    <row r="43" spans="2:7" ht="13.5" customHeight="1">
      <c r="B43" s="405"/>
      <c r="C43" s="205" t="s">
        <v>642</v>
      </c>
      <c r="D43" s="220"/>
      <c r="E43" s="226" t="s">
        <v>258</v>
      </c>
      <c r="F43" s="58"/>
      <c r="G43" s="236"/>
    </row>
    <row r="44" spans="2:7" ht="13.5" customHeight="1">
      <c r="B44" s="410"/>
      <c r="C44" s="231" t="s">
        <v>600</v>
      </c>
      <c r="D44" s="220"/>
      <c r="E44" s="226" t="s">
        <v>258</v>
      </c>
      <c r="F44" s="58"/>
      <c r="G44" s="236"/>
    </row>
    <row r="45" spans="2:7" ht="13.5" customHeight="1">
      <c r="B45" s="405"/>
      <c r="C45" s="205" t="s">
        <v>307</v>
      </c>
      <c r="D45" s="220"/>
      <c r="E45" s="226" t="s">
        <v>258</v>
      </c>
      <c r="F45" s="58"/>
      <c r="G45" s="236"/>
    </row>
    <row r="46" spans="2:7" ht="13.5" customHeight="1">
      <c r="B46" s="405"/>
      <c r="C46" s="205" t="s">
        <v>259</v>
      </c>
      <c r="D46" s="220"/>
      <c r="E46" s="226" t="s">
        <v>258</v>
      </c>
      <c r="F46" s="58"/>
      <c r="G46" s="236"/>
    </row>
    <row r="47" spans="2:7" ht="13.5" customHeight="1">
      <c r="B47" s="405"/>
      <c r="C47" s="205" t="s">
        <v>260</v>
      </c>
      <c r="D47" s="220"/>
      <c r="E47" s="226" t="s">
        <v>258</v>
      </c>
      <c r="F47" s="58"/>
      <c r="G47" s="236"/>
    </row>
    <row r="48" spans="2:7" ht="13.5" customHeight="1">
      <c r="B48" s="405"/>
      <c r="C48" s="205" t="s">
        <v>261</v>
      </c>
      <c r="D48" s="220"/>
      <c r="E48" s="226" t="s">
        <v>258</v>
      </c>
      <c r="F48" s="58"/>
      <c r="G48" s="236"/>
    </row>
    <row r="49" spans="2:7" ht="13.5" customHeight="1">
      <c r="B49" s="405"/>
      <c r="C49" s="205" t="s">
        <v>262</v>
      </c>
      <c r="D49" s="220"/>
      <c r="E49" s="226" t="s">
        <v>258</v>
      </c>
      <c r="F49" s="58"/>
      <c r="G49" s="236"/>
    </row>
    <row r="50" spans="2:7" ht="13.5" customHeight="1">
      <c r="B50" s="405"/>
      <c r="C50" s="205" t="s">
        <v>289</v>
      </c>
      <c r="D50" s="220"/>
      <c r="E50" s="226" t="s">
        <v>258</v>
      </c>
      <c r="F50" s="58"/>
      <c r="G50" s="236"/>
    </row>
    <row r="51" spans="2:7" ht="13.5" customHeight="1">
      <c r="B51" s="410"/>
      <c r="C51" s="231" t="s">
        <v>263</v>
      </c>
      <c r="D51" s="220"/>
      <c r="E51" s="226" t="s">
        <v>258</v>
      </c>
      <c r="F51" s="58"/>
      <c r="G51" s="236"/>
    </row>
    <row r="52" spans="2:7" ht="13.5" customHeight="1">
      <c r="B52" s="405"/>
      <c r="C52" s="205" t="s">
        <v>290</v>
      </c>
      <c r="D52" s="220"/>
      <c r="E52" s="226" t="s">
        <v>258</v>
      </c>
      <c r="F52" s="58"/>
      <c r="G52" s="236"/>
    </row>
    <row r="53" spans="2:7" ht="13.5" customHeight="1">
      <c r="B53" s="410"/>
      <c r="C53" s="220" t="s">
        <v>821</v>
      </c>
      <c r="D53" s="226"/>
      <c r="E53" s="226" t="s">
        <v>253</v>
      </c>
      <c r="F53" s="58"/>
      <c r="G53" s="236"/>
    </row>
    <row r="54" spans="2:7" ht="13.5" customHeight="1">
      <c r="B54" s="410"/>
      <c r="C54" s="220"/>
      <c r="D54" s="226"/>
      <c r="E54" s="226"/>
      <c r="F54" s="58"/>
      <c r="G54" s="236"/>
    </row>
    <row r="55" spans="2:7" ht="13.5" customHeight="1">
      <c r="B55" s="410" t="s">
        <v>817</v>
      </c>
      <c r="C55" s="52" t="s">
        <v>817</v>
      </c>
      <c r="D55" s="52"/>
      <c r="E55" s="226" t="s">
        <v>258</v>
      </c>
      <c r="F55" s="58"/>
      <c r="G55" s="236"/>
    </row>
    <row r="56" spans="2:7" ht="13.5" customHeight="1">
      <c r="B56" s="410"/>
      <c r="C56" s="220" t="s">
        <v>821</v>
      </c>
      <c r="D56" s="52"/>
      <c r="E56" s="226" t="s">
        <v>253</v>
      </c>
      <c r="F56" s="58"/>
      <c r="G56" s="236"/>
    </row>
    <row r="57" spans="2:7" ht="13.5" customHeight="1">
      <c r="B57" s="410"/>
      <c r="C57" s="52"/>
      <c r="D57" s="52"/>
      <c r="E57" s="54"/>
      <c r="F57" s="58"/>
    </row>
    <row r="58" spans="2:7" ht="13.5" customHeight="1">
      <c r="B58" s="410" t="s">
        <v>820</v>
      </c>
      <c r="C58" s="52" t="s">
        <v>819</v>
      </c>
      <c r="D58" s="52"/>
      <c r="E58" s="226" t="s">
        <v>365</v>
      </c>
      <c r="F58" s="58"/>
      <c r="G58" s="236"/>
    </row>
    <row r="59" spans="2:7" ht="13.5" customHeight="1">
      <c r="B59" s="161"/>
      <c r="C59" s="220" t="s">
        <v>821</v>
      </c>
      <c r="D59" s="52"/>
      <c r="E59" s="226" t="s">
        <v>253</v>
      </c>
      <c r="F59" s="58"/>
      <c r="G59" s="236"/>
    </row>
    <row r="60" spans="2:7" ht="13.5" customHeight="1">
      <c r="B60" s="56"/>
      <c r="C60" s="52"/>
      <c r="D60" s="52"/>
      <c r="E60" s="52"/>
      <c r="F60" s="58"/>
    </row>
    <row r="61" spans="2:7" ht="13.5" customHeight="1">
      <c r="B61" s="56"/>
      <c r="C61" s="52"/>
      <c r="D61" s="52"/>
      <c r="E61" s="52"/>
      <c r="F61" s="58"/>
    </row>
    <row r="62" spans="2:7" ht="13.5" customHeight="1">
      <c r="B62" s="56"/>
      <c r="C62" s="52"/>
      <c r="D62" s="52"/>
      <c r="E62" s="52"/>
      <c r="F62" s="58"/>
    </row>
    <row r="63" spans="2:7" ht="13.5" customHeight="1">
      <c r="B63" s="56"/>
      <c r="C63" s="52"/>
      <c r="D63" s="52"/>
      <c r="E63" s="52"/>
      <c r="F63" s="58"/>
    </row>
    <row r="64" spans="2:7" ht="13.5" customHeight="1">
      <c r="B64" s="56"/>
      <c r="C64" s="52"/>
      <c r="D64" s="52"/>
      <c r="E64" s="52"/>
      <c r="F64" s="58"/>
    </row>
    <row r="65" spans="2:7" ht="13.5" customHeight="1">
      <c r="B65" s="56"/>
      <c r="C65" s="52"/>
      <c r="D65" s="52"/>
      <c r="E65" s="52"/>
      <c r="F65" s="58"/>
    </row>
    <row r="66" spans="2:7" ht="13.5" customHeight="1">
      <c r="B66" s="56"/>
      <c r="C66" s="57"/>
      <c r="D66" s="52"/>
      <c r="E66" s="52"/>
      <c r="F66" s="58"/>
    </row>
    <row r="67" spans="2:7" ht="13.5" customHeight="1">
      <c r="B67" s="56"/>
      <c r="C67" s="57"/>
      <c r="D67" s="52"/>
      <c r="E67" s="52"/>
      <c r="F67" s="58"/>
    </row>
    <row r="68" spans="2:7" ht="13.5" customHeight="1">
      <c r="B68" s="56"/>
      <c r="C68" s="57"/>
      <c r="D68" s="52"/>
      <c r="E68" s="52"/>
      <c r="F68" s="58"/>
    </row>
    <row r="69" spans="2:7" ht="13.5" customHeight="1" thickBot="1">
      <c r="B69" s="59"/>
      <c r="C69" s="60"/>
      <c r="D69" s="61"/>
      <c r="E69" s="61"/>
      <c r="F69" s="62"/>
    </row>
    <row r="72" spans="2:7" ht="13.5" customHeight="1">
      <c r="B72" s="37" t="s">
        <v>100</v>
      </c>
      <c r="C72" s="248" t="s">
        <v>816</v>
      </c>
      <c r="D72" s="414" t="s">
        <v>824</v>
      </c>
    </row>
    <row r="73" spans="2:7" ht="13.5" customHeight="1">
      <c r="D73" s="414" t="s">
        <v>825</v>
      </c>
    </row>
    <row r="74" spans="2:7" ht="13.5" customHeight="1" thickBot="1">
      <c r="B74" s="37" t="str">
        <f>点検対象設備一覧表!$E$6</f>
        <v>□□棟</v>
      </c>
    </row>
    <row r="75" spans="2:7" ht="13.5" customHeight="1">
      <c r="B75" s="551" t="s">
        <v>342</v>
      </c>
      <c r="C75" s="552"/>
      <c r="D75" s="552"/>
      <c r="E75" s="552"/>
      <c r="F75" s="566" t="s">
        <v>399</v>
      </c>
      <c r="G75" s="236" t="s">
        <v>85</v>
      </c>
    </row>
    <row r="76" spans="2:7" ht="13.5" customHeight="1" thickBot="1">
      <c r="B76" s="49" t="s">
        <v>343</v>
      </c>
      <c r="C76" s="50" t="s">
        <v>344</v>
      </c>
      <c r="D76" s="50" t="s">
        <v>205</v>
      </c>
      <c r="E76" s="50" t="s">
        <v>398</v>
      </c>
      <c r="F76" s="567"/>
    </row>
    <row r="77" spans="2:7" ht="13.5" customHeight="1">
      <c r="B77" s="405" t="s">
        <v>818</v>
      </c>
      <c r="C77" s="205" t="s">
        <v>641</v>
      </c>
      <c r="D77" s="220"/>
      <c r="E77" s="226" t="s">
        <v>258</v>
      </c>
      <c r="F77" s="70"/>
      <c r="G77" s="236"/>
    </row>
    <row r="78" spans="2:7" ht="13.5" customHeight="1">
      <c r="B78" s="405"/>
      <c r="C78" s="205" t="s">
        <v>642</v>
      </c>
      <c r="D78" s="220"/>
      <c r="E78" s="226" t="s">
        <v>258</v>
      </c>
      <c r="F78" s="58"/>
      <c r="G78" s="236"/>
    </row>
    <row r="79" spans="2:7" ht="13.5" customHeight="1">
      <c r="B79" s="410"/>
      <c r="C79" s="231" t="s">
        <v>600</v>
      </c>
      <c r="D79" s="220"/>
      <c r="E79" s="226" t="s">
        <v>258</v>
      </c>
      <c r="F79" s="58"/>
      <c r="G79" s="236"/>
    </row>
    <row r="80" spans="2:7" ht="13.5" customHeight="1">
      <c r="B80" s="405"/>
      <c r="C80" s="205" t="s">
        <v>307</v>
      </c>
      <c r="D80" s="220"/>
      <c r="E80" s="226" t="s">
        <v>258</v>
      </c>
      <c r="F80" s="58"/>
      <c r="G80" s="236"/>
    </row>
    <row r="81" spans="2:7" ht="13.5" customHeight="1">
      <c r="B81" s="405"/>
      <c r="C81" s="205" t="s">
        <v>259</v>
      </c>
      <c r="D81" s="220"/>
      <c r="E81" s="226" t="s">
        <v>258</v>
      </c>
      <c r="F81" s="58"/>
      <c r="G81" s="236"/>
    </row>
    <row r="82" spans="2:7" ht="13.5" customHeight="1">
      <c r="B82" s="405"/>
      <c r="C82" s="205" t="s">
        <v>260</v>
      </c>
      <c r="D82" s="220"/>
      <c r="E82" s="226" t="s">
        <v>258</v>
      </c>
      <c r="F82" s="58"/>
      <c r="G82" s="236"/>
    </row>
    <row r="83" spans="2:7" ht="13.5" customHeight="1">
      <c r="B83" s="405"/>
      <c r="C83" s="205" t="s">
        <v>261</v>
      </c>
      <c r="D83" s="220"/>
      <c r="E83" s="226" t="s">
        <v>258</v>
      </c>
      <c r="F83" s="58"/>
      <c r="G83" s="236"/>
    </row>
    <row r="84" spans="2:7" ht="13.5" customHeight="1">
      <c r="B84" s="405"/>
      <c r="C84" s="205" t="s">
        <v>262</v>
      </c>
      <c r="D84" s="220"/>
      <c r="E84" s="226" t="s">
        <v>258</v>
      </c>
      <c r="F84" s="58"/>
      <c r="G84" s="236"/>
    </row>
    <row r="85" spans="2:7" ht="13.5" customHeight="1">
      <c r="B85" s="405"/>
      <c r="C85" s="205" t="s">
        <v>289</v>
      </c>
      <c r="D85" s="220"/>
      <c r="E85" s="226" t="s">
        <v>258</v>
      </c>
      <c r="F85" s="58"/>
      <c r="G85" s="236"/>
    </row>
    <row r="86" spans="2:7" ht="13.5" customHeight="1">
      <c r="B86" s="410"/>
      <c r="C86" s="231" t="s">
        <v>263</v>
      </c>
      <c r="D86" s="220"/>
      <c r="E86" s="226" t="s">
        <v>258</v>
      </c>
      <c r="F86" s="58"/>
      <c r="G86" s="236"/>
    </row>
    <row r="87" spans="2:7" ht="13.5" customHeight="1">
      <c r="B87" s="405"/>
      <c r="C87" s="205" t="s">
        <v>290</v>
      </c>
      <c r="D87" s="220"/>
      <c r="E87" s="226" t="s">
        <v>258</v>
      </c>
      <c r="F87" s="58"/>
      <c r="G87" s="236"/>
    </row>
    <row r="88" spans="2:7" ht="13.5" customHeight="1">
      <c r="B88" s="410"/>
      <c r="C88" s="220" t="s">
        <v>821</v>
      </c>
      <c r="D88" s="226"/>
      <c r="E88" s="226" t="s">
        <v>253</v>
      </c>
      <c r="F88" s="58"/>
      <c r="G88" s="236"/>
    </row>
    <row r="89" spans="2:7" ht="13.5" customHeight="1">
      <c r="B89" s="410"/>
      <c r="C89" s="220"/>
      <c r="D89" s="226"/>
      <c r="E89" s="226"/>
      <c r="F89" s="58"/>
      <c r="G89" s="236"/>
    </row>
    <row r="90" spans="2:7" ht="13.5" customHeight="1">
      <c r="B90" s="410" t="s">
        <v>817</v>
      </c>
      <c r="C90" s="52" t="s">
        <v>817</v>
      </c>
      <c r="D90" s="52"/>
      <c r="E90" s="226" t="s">
        <v>258</v>
      </c>
      <c r="F90" s="58"/>
      <c r="G90" s="236"/>
    </row>
    <row r="91" spans="2:7" ht="13.5" customHeight="1">
      <c r="B91" s="410"/>
      <c r="C91" s="220" t="s">
        <v>821</v>
      </c>
      <c r="D91" s="52"/>
      <c r="E91" s="226" t="s">
        <v>253</v>
      </c>
      <c r="F91" s="58"/>
      <c r="G91" s="236"/>
    </row>
    <row r="92" spans="2:7" ht="13.5" customHeight="1">
      <c r="B92" s="410"/>
      <c r="C92" s="52"/>
      <c r="D92" s="52"/>
      <c r="E92" s="54"/>
      <c r="F92" s="58"/>
    </row>
    <row r="93" spans="2:7" ht="13.5" customHeight="1">
      <c r="B93" s="410" t="s">
        <v>820</v>
      </c>
      <c r="C93" s="52" t="s">
        <v>819</v>
      </c>
      <c r="D93" s="52"/>
      <c r="E93" s="226" t="s">
        <v>365</v>
      </c>
      <c r="F93" s="58"/>
      <c r="G93" s="236"/>
    </row>
    <row r="94" spans="2:7" ht="13.5" customHeight="1">
      <c r="B94" s="161"/>
      <c r="C94" s="220" t="s">
        <v>821</v>
      </c>
      <c r="D94" s="52"/>
      <c r="E94" s="226" t="s">
        <v>253</v>
      </c>
      <c r="F94" s="58"/>
      <c r="G94" s="236"/>
    </row>
    <row r="95" spans="2:7" ht="13.5" customHeight="1">
      <c r="B95" s="56"/>
      <c r="C95" s="52"/>
      <c r="D95" s="52"/>
      <c r="E95" s="52"/>
      <c r="F95" s="58"/>
    </row>
    <row r="96" spans="2:7" ht="13.5" customHeight="1">
      <c r="B96" s="56"/>
      <c r="C96" s="52"/>
      <c r="D96" s="52"/>
      <c r="E96" s="52"/>
      <c r="F96" s="58"/>
    </row>
    <row r="97" spans="2:7" ht="13.5" customHeight="1">
      <c r="B97" s="56"/>
      <c r="C97" s="52"/>
      <c r="D97" s="52"/>
      <c r="E97" s="52"/>
      <c r="F97" s="58"/>
    </row>
    <row r="98" spans="2:7" ht="13.5" customHeight="1">
      <c r="B98" s="56"/>
      <c r="C98" s="52"/>
      <c r="D98" s="52"/>
      <c r="E98" s="52"/>
      <c r="F98" s="58"/>
    </row>
    <row r="99" spans="2:7" ht="13.5" customHeight="1">
      <c r="B99" s="56"/>
      <c r="C99" s="52"/>
      <c r="D99" s="52"/>
      <c r="E99" s="52"/>
      <c r="F99" s="58"/>
    </row>
    <row r="100" spans="2:7" ht="13.5" customHeight="1">
      <c r="B100" s="56"/>
      <c r="C100" s="52"/>
      <c r="D100" s="52"/>
      <c r="E100" s="52"/>
      <c r="F100" s="58"/>
    </row>
    <row r="101" spans="2:7" ht="13.5" customHeight="1">
      <c r="B101" s="56"/>
      <c r="C101" s="57"/>
      <c r="D101" s="52"/>
      <c r="E101" s="52"/>
      <c r="F101" s="58"/>
    </row>
    <row r="102" spans="2:7" ht="13.5" customHeight="1">
      <c r="B102" s="56"/>
      <c r="C102" s="57"/>
      <c r="D102" s="52"/>
      <c r="E102" s="52"/>
      <c r="F102" s="58"/>
    </row>
    <row r="103" spans="2:7" ht="13.5" customHeight="1">
      <c r="B103" s="56"/>
      <c r="C103" s="57"/>
      <c r="D103" s="52"/>
      <c r="E103" s="52"/>
      <c r="F103" s="58"/>
    </row>
    <row r="104" spans="2:7" ht="13.5" customHeight="1" thickBot="1">
      <c r="B104" s="59"/>
      <c r="C104" s="60"/>
      <c r="D104" s="61"/>
      <c r="E104" s="61"/>
      <c r="F104" s="62"/>
    </row>
    <row r="107" spans="2:7" ht="13.5" customHeight="1">
      <c r="B107" s="37" t="s">
        <v>100</v>
      </c>
      <c r="C107" s="248" t="s">
        <v>816</v>
      </c>
      <c r="D107" s="414" t="s">
        <v>824</v>
      </c>
    </row>
    <row r="108" spans="2:7" ht="13.5" customHeight="1">
      <c r="D108" s="414" t="s">
        <v>825</v>
      </c>
    </row>
    <row r="109" spans="2:7" ht="13.5" customHeight="1" thickBot="1">
      <c r="B109" s="37" t="str">
        <f>点検対象設備一覧表!$F$6</f>
        <v>××棟</v>
      </c>
    </row>
    <row r="110" spans="2:7" ht="13.5" customHeight="1">
      <c r="B110" s="551" t="s">
        <v>342</v>
      </c>
      <c r="C110" s="552"/>
      <c r="D110" s="552"/>
      <c r="E110" s="552"/>
      <c r="F110" s="566" t="s">
        <v>399</v>
      </c>
      <c r="G110" s="236" t="s">
        <v>85</v>
      </c>
    </row>
    <row r="111" spans="2:7" ht="13.5" customHeight="1" thickBot="1">
      <c r="B111" s="49" t="s">
        <v>343</v>
      </c>
      <c r="C111" s="50" t="s">
        <v>344</v>
      </c>
      <c r="D111" s="50" t="s">
        <v>205</v>
      </c>
      <c r="E111" s="50" t="s">
        <v>398</v>
      </c>
      <c r="F111" s="567"/>
    </row>
    <row r="112" spans="2:7" ht="13.5" customHeight="1">
      <c r="B112" s="405" t="s">
        <v>818</v>
      </c>
      <c r="C112" s="205" t="s">
        <v>641</v>
      </c>
      <c r="D112" s="220"/>
      <c r="E112" s="226" t="s">
        <v>258</v>
      </c>
      <c r="F112" s="70"/>
      <c r="G112" s="236"/>
    </row>
    <row r="113" spans="2:7" ht="13.5" customHeight="1">
      <c r="B113" s="405"/>
      <c r="C113" s="205" t="s">
        <v>642</v>
      </c>
      <c r="D113" s="220"/>
      <c r="E113" s="226" t="s">
        <v>258</v>
      </c>
      <c r="F113" s="58"/>
      <c r="G113" s="236"/>
    </row>
    <row r="114" spans="2:7" ht="13.5" customHeight="1">
      <c r="B114" s="410"/>
      <c r="C114" s="231" t="s">
        <v>600</v>
      </c>
      <c r="D114" s="220"/>
      <c r="E114" s="226" t="s">
        <v>258</v>
      </c>
      <c r="F114" s="58"/>
      <c r="G114" s="236"/>
    </row>
    <row r="115" spans="2:7" ht="13.5" customHeight="1">
      <c r="B115" s="405"/>
      <c r="C115" s="205" t="s">
        <v>307</v>
      </c>
      <c r="D115" s="220"/>
      <c r="E115" s="226" t="s">
        <v>258</v>
      </c>
      <c r="F115" s="58"/>
      <c r="G115" s="236"/>
    </row>
    <row r="116" spans="2:7" ht="13.5" customHeight="1">
      <c r="B116" s="405"/>
      <c r="C116" s="205" t="s">
        <v>259</v>
      </c>
      <c r="D116" s="220"/>
      <c r="E116" s="226" t="s">
        <v>258</v>
      </c>
      <c r="F116" s="58"/>
      <c r="G116" s="236"/>
    </row>
    <row r="117" spans="2:7" ht="13.5" customHeight="1">
      <c r="B117" s="405"/>
      <c r="C117" s="205" t="s">
        <v>260</v>
      </c>
      <c r="D117" s="220"/>
      <c r="E117" s="226" t="s">
        <v>258</v>
      </c>
      <c r="F117" s="58"/>
      <c r="G117" s="236"/>
    </row>
    <row r="118" spans="2:7" ht="13.5" customHeight="1">
      <c r="B118" s="405"/>
      <c r="C118" s="205" t="s">
        <v>261</v>
      </c>
      <c r="D118" s="220"/>
      <c r="E118" s="226" t="s">
        <v>258</v>
      </c>
      <c r="F118" s="58"/>
      <c r="G118" s="236"/>
    </row>
    <row r="119" spans="2:7" ht="13.5" customHeight="1">
      <c r="B119" s="405"/>
      <c r="C119" s="205" t="s">
        <v>262</v>
      </c>
      <c r="D119" s="220"/>
      <c r="E119" s="226" t="s">
        <v>258</v>
      </c>
      <c r="F119" s="58"/>
      <c r="G119" s="236"/>
    </row>
    <row r="120" spans="2:7" ht="13.5" customHeight="1">
      <c r="B120" s="405"/>
      <c r="C120" s="205" t="s">
        <v>289</v>
      </c>
      <c r="D120" s="220"/>
      <c r="E120" s="226" t="s">
        <v>258</v>
      </c>
      <c r="F120" s="58"/>
      <c r="G120" s="236"/>
    </row>
    <row r="121" spans="2:7" ht="13.5" customHeight="1">
      <c r="B121" s="410"/>
      <c r="C121" s="231" t="s">
        <v>263</v>
      </c>
      <c r="D121" s="220"/>
      <c r="E121" s="226" t="s">
        <v>258</v>
      </c>
      <c r="F121" s="58"/>
      <c r="G121" s="236"/>
    </row>
    <row r="122" spans="2:7" ht="13.5" customHeight="1">
      <c r="B122" s="405"/>
      <c r="C122" s="205" t="s">
        <v>290</v>
      </c>
      <c r="D122" s="220"/>
      <c r="E122" s="226" t="s">
        <v>258</v>
      </c>
      <c r="F122" s="58"/>
      <c r="G122" s="236"/>
    </row>
    <row r="123" spans="2:7" ht="13.5" customHeight="1">
      <c r="B123" s="410"/>
      <c r="C123" s="220" t="s">
        <v>821</v>
      </c>
      <c r="D123" s="226"/>
      <c r="E123" s="226" t="s">
        <v>253</v>
      </c>
      <c r="F123" s="58"/>
      <c r="G123" s="236"/>
    </row>
    <row r="124" spans="2:7" ht="13.5" customHeight="1">
      <c r="B124" s="410"/>
      <c r="C124" s="220"/>
      <c r="D124" s="226"/>
      <c r="E124" s="226"/>
      <c r="F124" s="58"/>
      <c r="G124" s="236"/>
    </row>
    <row r="125" spans="2:7" ht="13.5" customHeight="1">
      <c r="B125" s="410" t="s">
        <v>817</v>
      </c>
      <c r="C125" s="52" t="s">
        <v>817</v>
      </c>
      <c r="D125" s="52"/>
      <c r="E125" s="226" t="s">
        <v>258</v>
      </c>
      <c r="F125" s="58"/>
      <c r="G125" s="236"/>
    </row>
    <row r="126" spans="2:7" ht="13.5" customHeight="1">
      <c r="B126" s="410"/>
      <c r="C126" s="220" t="s">
        <v>821</v>
      </c>
      <c r="D126" s="52"/>
      <c r="E126" s="226" t="s">
        <v>253</v>
      </c>
      <c r="F126" s="58"/>
      <c r="G126" s="236"/>
    </row>
    <row r="127" spans="2:7" ht="13.5" customHeight="1">
      <c r="B127" s="410"/>
      <c r="C127" s="52"/>
      <c r="D127" s="52"/>
      <c r="E127" s="54"/>
      <c r="F127" s="58"/>
    </row>
    <row r="128" spans="2:7" ht="13.5" customHeight="1">
      <c r="B128" s="410" t="s">
        <v>820</v>
      </c>
      <c r="C128" s="52" t="s">
        <v>819</v>
      </c>
      <c r="D128" s="52"/>
      <c r="E128" s="226" t="s">
        <v>365</v>
      </c>
      <c r="F128" s="58"/>
      <c r="G128" s="236"/>
    </row>
    <row r="129" spans="2:7" ht="13.5" customHeight="1">
      <c r="B129" s="161"/>
      <c r="C129" s="220" t="s">
        <v>821</v>
      </c>
      <c r="D129" s="52"/>
      <c r="E129" s="226" t="s">
        <v>253</v>
      </c>
      <c r="F129" s="58"/>
      <c r="G129" s="236"/>
    </row>
    <row r="130" spans="2:7" ht="13.5" customHeight="1">
      <c r="B130" s="56"/>
      <c r="C130" s="52"/>
      <c r="D130" s="52"/>
      <c r="E130" s="52"/>
      <c r="F130" s="58"/>
    </row>
    <row r="131" spans="2:7" ht="13.5" customHeight="1">
      <c r="B131" s="56"/>
      <c r="C131" s="52"/>
      <c r="D131" s="52"/>
      <c r="E131" s="52"/>
      <c r="F131" s="58"/>
    </row>
    <row r="132" spans="2:7" ht="13.5" customHeight="1">
      <c r="B132" s="56"/>
      <c r="C132" s="52"/>
      <c r="D132" s="52"/>
      <c r="E132" s="52"/>
      <c r="F132" s="58"/>
    </row>
    <row r="133" spans="2:7" ht="13.5" customHeight="1">
      <c r="B133" s="56"/>
      <c r="C133" s="52"/>
      <c r="D133" s="52"/>
      <c r="E133" s="52"/>
      <c r="F133" s="58"/>
    </row>
    <row r="134" spans="2:7" ht="13.5" customHeight="1">
      <c r="B134" s="56"/>
      <c r="C134" s="52"/>
      <c r="D134" s="52"/>
      <c r="E134" s="52"/>
      <c r="F134" s="58"/>
    </row>
    <row r="135" spans="2:7" ht="13.5" customHeight="1">
      <c r="B135" s="56"/>
      <c r="C135" s="52"/>
      <c r="D135" s="52"/>
      <c r="E135" s="52"/>
      <c r="F135" s="58"/>
    </row>
    <row r="136" spans="2:7" ht="13.5" customHeight="1">
      <c r="B136" s="56"/>
      <c r="C136" s="57"/>
      <c r="D136" s="52"/>
      <c r="E136" s="52"/>
      <c r="F136" s="58"/>
    </row>
    <row r="137" spans="2:7" ht="13.5" customHeight="1">
      <c r="B137" s="56"/>
      <c r="C137" s="57"/>
      <c r="D137" s="52"/>
      <c r="E137" s="52"/>
      <c r="F137" s="58"/>
    </row>
    <row r="138" spans="2:7" ht="13.5" customHeight="1">
      <c r="B138" s="56"/>
      <c r="C138" s="57"/>
      <c r="D138" s="52"/>
      <c r="E138" s="52"/>
      <c r="F138" s="58"/>
    </row>
    <row r="139" spans="2:7" ht="13.5" customHeight="1" thickBot="1">
      <c r="B139" s="59"/>
      <c r="C139" s="60"/>
      <c r="D139" s="61"/>
      <c r="E139" s="61"/>
      <c r="F139" s="62"/>
    </row>
    <row r="142" spans="2:7" ht="13.5" customHeight="1">
      <c r="B142" s="37" t="s">
        <v>100</v>
      </c>
      <c r="C142" s="248" t="s">
        <v>816</v>
      </c>
      <c r="D142" s="414" t="s">
        <v>824</v>
      </c>
    </row>
    <row r="143" spans="2:7" ht="13.5" customHeight="1">
      <c r="D143" s="414" t="s">
        <v>825</v>
      </c>
    </row>
    <row r="144" spans="2:7" ht="13.5" customHeight="1" thickBot="1">
      <c r="B144" s="37" t="str">
        <f>点検対象設備一覧表!$G$6</f>
        <v>――棟</v>
      </c>
    </row>
    <row r="145" spans="2:8" ht="13.5" customHeight="1">
      <c r="B145" s="551" t="s">
        <v>342</v>
      </c>
      <c r="C145" s="552"/>
      <c r="D145" s="552"/>
      <c r="E145" s="552"/>
      <c r="F145" s="566" t="s">
        <v>399</v>
      </c>
      <c r="G145" s="236" t="s">
        <v>85</v>
      </c>
      <c r="H145" s="236"/>
    </row>
    <row r="146" spans="2:8" ht="13.5" customHeight="1" thickBot="1">
      <c r="B146" s="49" t="s">
        <v>343</v>
      </c>
      <c r="C146" s="50" t="s">
        <v>344</v>
      </c>
      <c r="D146" s="50" t="s">
        <v>205</v>
      </c>
      <c r="E146" s="50" t="s">
        <v>398</v>
      </c>
      <c r="F146" s="567"/>
    </row>
    <row r="147" spans="2:8" ht="13.5" customHeight="1">
      <c r="B147" s="405" t="s">
        <v>818</v>
      </c>
      <c r="C147" s="205" t="s">
        <v>641</v>
      </c>
      <c r="D147" s="220"/>
      <c r="E147" s="226" t="s">
        <v>258</v>
      </c>
      <c r="F147" s="70"/>
      <c r="G147" s="236"/>
    </row>
    <row r="148" spans="2:8" ht="13.5" customHeight="1">
      <c r="B148" s="405"/>
      <c r="C148" s="205" t="s">
        <v>642</v>
      </c>
      <c r="D148" s="220"/>
      <c r="E148" s="226" t="s">
        <v>258</v>
      </c>
      <c r="F148" s="58"/>
      <c r="G148" s="236"/>
    </row>
    <row r="149" spans="2:8" ht="13.5" customHeight="1">
      <c r="B149" s="410"/>
      <c r="C149" s="231" t="s">
        <v>600</v>
      </c>
      <c r="D149" s="220"/>
      <c r="E149" s="226" t="s">
        <v>258</v>
      </c>
      <c r="F149" s="58"/>
      <c r="G149" s="236"/>
    </row>
    <row r="150" spans="2:8" ht="13.5" customHeight="1">
      <c r="B150" s="405"/>
      <c r="C150" s="205" t="s">
        <v>307</v>
      </c>
      <c r="D150" s="220"/>
      <c r="E150" s="226" t="s">
        <v>258</v>
      </c>
      <c r="F150" s="58"/>
      <c r="G150" s="236"/>
    </row>
    <row r="151" spans="2:8" ht="13.5" customHeight="1">
      <c r="B151" s="405"/>
      <c r="C151" s="205" t="s">
        <v>259</v>
      </c>
      <c r="D151" s="220"/>
      <c r="E151" s="226" t="s">
        <v>258</v>
      </c>
      <c r="F151" s="58"/>
      <c r="G151" s="236"/>
    </row>
    <row r="152" spans="2:8" ht="13.5" customHeight="1">
      <c r="B152" s="405"/>
      <c r="C152" s="205" t="s">
        <v>260</v>
      </c>
      <c r="D152" s="220"/>
      <c r="E152" s="226" t="s">
        <v>258</v>
      </c>
      <c r="F152" s="58"/>
      <c r="G152" s="236"/>
    </row>
    <row r="153" spans="2:8" ht="13.5" customHeight="1">
      <c r="B153" s="405"/>
      <c r="C153" s="205" t="s">
        <v>261</v>
      </c>
      <c r="D153" s="220"/>
      <c r="E153" s="226" t="s">
        <v>258</v>
      </c>
      <c r="F153" s="58"/>
      <c r="G153" s="236"/>
    </row>
    <row r="154" spans="2:8" ht="13.5" customHeight="1">
      <c r="B154" s="405"/>
      <c r="C154" s="205" t="s">
        <v>262</v>
      </c>
      <c r="D154" s="220"/>
      <c r="E154" s="226" t="s">
        <v>258</v>
      </c>
      <c r="F154" s="58"/>
      <c r="G154" s="236"/>
    </row>
    <row r="155" spans="2:8" ht="13.5" customHeight="1">
      <c r="B155" s="405"/>
      <c r="C155" s="205" t="s">
        <v>289</v>
      </c>
      <c r="D155" s="220"/>
      <c r="E155" s="226" t="s">
        <v>258</v>
      </c>
      <c r="F155" s="58"/>
      <c r="G155" s="236"/>
    </row>
    <row r="156" spans="2:8" ht="13.5" customHeight="1">
      <c r="B156" s="410"/>
      <c r="C156" s="231" t="s">
        <v>263</v>
      </c>
      <c r="D156" s="220"/>
      <c r="E156" s="226" t="s">
        <v>258</v>
      </c>
      <c r="F156" s="58"/>
      <c r="G156" s="236"/>
    </row>
    <row r="157" spans="2:8" ht="13.5" customHeight="1">
      <c r="B157" s="405"/>
      <c r="C157" s="205" t="s">
        <v>290</v>
      </c>
      <c r="D157" s="220"/>
      <c r="E157" s="226" t="s">
        <v>258</v>
      </c>
      <c r="F157" s="58"/>
      <c r="G157" s="236"/>
    </row>
    <row r="158" spans="2:8" ht="13.5" customHeight="1">
      <c r="B158" s="410"/>
      <c r="C158" s="220" t="s">
        <v>821</v>
      </c>
      <c r="D158" s="226"/>
      <c r="E158" s="226" t="s">
        <v>253</v>
      </c>
      <c r="F158" s="58"/>
      <c r="G158" s="236"/>
    </row>
    <row r="159" spans="2:8" ht="13.5" customHeight="1">
      <c r="B159" s="410"/>
      <c r="C159" s="220"/>
      <c r="D159" s="226"/>
      <c r="E159" s="226"/>
      <c r="F159" s="58"/>
      <c r="G159" s="236"/>
    </row>
    <row r="160" spans="2:8" ht="13.5" customHeight="1">
      <c r="B160" s="410" t="s">
        <v>817</v>
      </c>
      <c r="C160" s="52" t="s">
        <v>817</v>
      </c>
      <c r="D160" s="52"/>
      <c r="E160" s="226" t="s">
        <v>258</v>
      </c>
      <c r="F160" s="58"/>
      <c r="G160" s="236"/>
    </row>
    <row r="161" spans="2:7" ht="13.5" customHeight="1">
      <c r="B161" s="410"/>
      <c r="C161" s="220" t="s">
        <v>821</v>
      </c>
      <c r="D161" s="52"/>
      <c r="E161" s="226" t="s">
        <v>253</v>
      </c>
      <c r="F161" s="58"/>
      <c r="G161" s="236"/>
    </row>
    <row r="162" spans="2:7" ht="13.5" customHeight="1">
      <c r="B162" s="410"/>
      <c r="C162" s="52"/>
      <c r="D162" s="52"/>
      <c r="E162" s="54"/>
      <c r="F162" s="58"/>
    </row>
    <row r="163" spans="2:7" ht="13.5" customHeight="1">
      <c r="B163" s="410" t="s">
        <v>820</v>
      </c>
      <c r="C163" s="52" t="s">
        <v>819</v>
      </c>
      <c r="D163" s="52"/>
      <c r="E163" s="226" t="s">
        <v>365</v>
      </c>
      <c r="F163" s="58"/>
      <c r="G163" s="236"/>
    </row>
    <row r="164" spans="2:7" ht="13.5" customHeight="1">
      <c r="B164" s="161"/>
      <c r="C164" s="220" t="s">
        <v>821</v>
      </c>
      <c r="D164" s="52"/>
      <c r="E164" s="226" t="s">
        <v>253</v>
      </c>
      <c r="F164" s="58"/>
      <c r="G164" s="236"/>
    </row>
    <row r="165" spans="2:7" ht="13.5" customHeight="1">
      <c r="B165" s="56"/>
      <c r="C165" s="52"/>
      <c r="D165" s="52"/>
      <c r="E165" s="52"/>
      <c r="F165" s="58"/>
    </row>
    <row r="166" spans="2:7" ht="13.5" customHeight="1">
      <c r="B166" s="56"/>
      <c r="C166" s="52"/>
      <c r="D166" s="52"/>
      <c r="E166" s="52"/>
      <c r="F166" s="58"/>
    </row>
    <row r="167" spans="2:7" ht="13.5" customHeight="1">
      <c r="B167" s="56"/>
      <c r="C167" s="52"/>
      <c r="D167" s="52"/>
      <c r="E167" s="52"/>
      <c r="F167" s="58"/>
    </row>
    <row r="168" spans="2:7" ht="13.5" customHeight="1">
      <c r="B168" s="56"/>
      <c r="C168" s="52"/>
      <c r="D168" s="52"/>
      <c r="E168" s="52"/>
      <c r="F168" s="58"/>
    </row>
    <row r="169" spans="2:7" ht="13.5" customHeight="1">
      <c r="B169" s="56"/>
      <c r="C169" s="52"/>
      <c r="D169" s="52"/>
      <c r="E169" s="52"/>
      <c r="F169" s="58"/>
    </row>
    <row r="170" spans="2:7" ht="13.5" customHeight="1">
      <c r="B170" s="56"/>
      <c r="C170" s="52"/>
      <c r="D170" s="52"/>
      <c r="E170" s="52"/>
      <c r="F170" s="58"/>
    </row>
    <row r="171" spans="2:7" ht="13.5" customHeight="1">
      <c r="B171" s="56"/>
      <c r="C171" s="57"/>
      <c r="D171" s="52"/>
      <c r="E171" s="52"/>
      <c r="F171" s="58"/>
    </row>
    <row r="172" spans="2:7" ht="13.5" customHeight="1">
      <c r="B172" s="56"/>
      <c r="C172" s="57"/>
      <c r="D172" s="52"/>
      <c r="E172" s="52"/>
      <c r="F172" s="58"/>
    </row>
    <row r="173" spans="2:7" ht="13.5" customHeight="1">
      <c r="B173" s="56"/>
      <c r="C173" s="57"/>
      <c r="D173" s="52"/>
      <c r="E173" s="52"/>
      <c r="F173" s="58"/>
    </row>
    <row r="174" spans="2:7" ht="13.5" customHeight="1" thickBot="1">
      <c r="B174" s="59"/>
      <c r="C174" s="60"/>
      <c r="D174" s="61"/>
      <c r="E174" s="61"/>
      <c r="F174" s="62"/>
    </row>
  </sheetData>
  <mergeCells count="10">
    <mergeCell ref="B5:E5"/>
    <mergeCell ref="F5:F6"/>
    <mergeCell ref="B40:E40"/>
    <mergeCell ref="F40:F41"/>
    <mergeCell ref="B145:E145"/>
    <mergeCell ref="F145:F146"/>
    <mergeCell ref="B75:E75"/>
    <mergeCell ref="F75:F76"/>
    <mergeCell ref="B110:E110"/>
    <mergeCell ref="F110:F111"/>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D78"/>
  <sheetViews>
    <sheetView zoomScaleNormal="100" workbookViewId="0">
      <selection activeCell="J9" sqref="J9"/>
    </sheetView>
  </sheetViews>
  <sheetFormatPr defaultColWidth="9" defaultRowHeight="13"/>
  <cols>
    <col min="1" max="8" width="3.6328125" style="222" customWidth="1"/>
    <col min="9" max="9" width="20.26953125" style="222" customWidth="1"/>
    <col min="10" max="10" width="13.36328125" style="222" customWidth="1"/>
    <col min="11" max="12" width="12.26953125" style="222" customWidth="1"/>
    <col min="13" max="13" width="22.453125" style="222" customWidth="1"/>
    <col min="14" max="14" width="10" style="294" customWidth="1"/>
    <col min="15" max="15" width="10.6328125" style="222" customWidth="1"/>
    <col min="16" max="17" width="10.6328125" style="320" customWidth="1"/>
    <col min="18" max="18" width="3.6328125" style="222" customWidth="1"/>
    <col min="19" max="19" width="9" style="222"/>
    <col min="20" max="20" width="10.6328125" style="222" customWidth="1"/>
    <col min="21" max="21" width="9" style="222"/>
    <col min="22" max="22" width="10.6328125" style="222" customWidth="1"/>
    <col min="23" max="23" width="9" style="222"/>
    <col min="24" max="25" width="10.6328125" style="222" customWidth="1"/>
    <col min="26" max="16384" width="9" style="222"/>
  </cols>
  <sheetData>
    <row r="1" spans="9:30">
      <c r="O1" s="320"/>
      <c r="Q1" s="222"/>
    </row>
    <row r="2" spans="9:30">
      <c r="L2" s="321"/>
      <c r="X2" s="263"/>
      <c r="Y2" s="263"/>
    </row>
    <row r="3" spans="9:30">
      <c r="I3" s="221" t="s">
        <v>469</v>
      </c>
      <c r="J3" s="221">
        <f>自家発電設備!$D6</f>
        <v>0</v>
      </c>
      <c r="M3" s="221"/>
      <c r="N3" s="322" t="s">
        <v>366</v>
      </c>
      <c r="O3" s="322" t="s">
        <v>367</v>
      </c>
      <c r="AC3" s="294"/>
      <c r="AD3" s="294"/>
    </row>
    <row r="4" spans="9:30">
      <c r="I4" s="221" t="s">
        <v>492</v>
      </c>
      <c r="J4" s="221">
        <f>自家発電設備!$D7</f>
        <v>0</v>
      </c>
      <c r="M4" s="221" t="s">
        <v>508</v>
      </c>
      <c r="N4" s="317"/>
      <c r="O4" s="221"/>
      <c r="P4" s="222"/>
      <c r="Y4" s="294"/>
      <c r="Z4" s="294"/>
    </row>
    <row r="5" spans="9:30">
      <c r="I5" s="221" t="s">
        <v>470</v>
      </c>
      <c r="J5" s="221">
        <f>自家発電設備!$D8</f>
        <v>0</v>
      </c>
      <c r="M5" s="323" t="s">
        <v>515</v>
      </c>
      <c r="N5" s="324">
        <f>IF(J3=0,0,VLOOKUP("A",$H$31:$Q$78,9,0))</f>
        <v>0</v>
      </c>
      <c r="O5" s="324">
        <f>IF(J3=0,0,VLOOKUP("A",$H$31:$Q$78,10,0))</f>
        <v>0</v>
      </c>
      <c r="P5" s="222"/>
      <c r="Y5" s="294"/>
      <c r="Z5" s="294"/>
    </row>
    <row r="6" spans="9:30">
      <c r="I6" s="221" t="s">
        <v>471</v>
      </c>
      <c r="J6" s="221">
        <f>自家発電設備!$D9</f>
        <v>0</v>
      </c>
      <c r="M6" s="323" t="s">
        <v>516</v>
      </c>
      <c r="N6" s="324">
        <f>IF(J3=0,0,VLOOKUP("B",$H$31:$Q$78,9,0))</f>
        <v>0</v>
      </c>
      <c r="O6" s="324">
        <f>IF(J3=0,0,VLOOKUP("B",$H$31:$Q$78,10,0))</f>
        <v>0</v>
      </c>
      <c r="P6" s="222"/>
      <c r="Y6" s="294"/>
      <c r="Z6" s="294"/>
    </row>
    <row r="7" spans="9:30">
      <c r="I7" s="221" t="s">
        <v>472</v>
      </c>
      <c r="J7" s="221">
        <f>自家発電設備!$D10</f>
        <v>0</v>
      </c>
      <c r="M7" s="221"/>
      <c r="N7" s="324"/>
      <c r="O7" s="325"/>
      <c r="P7" s="222"/>
      <c r="Y7" s="294"/>
      <c r="Z7" s="294"/>
    </row>
    <row r="8" spans="9:30">
      <c r="I8" s="221" t="s">
        <v>510</v>
      </c>
      <c r="J8" s="221">
        <f>自家発電設備!$D11</f>
        <v>0</v>
      </c>
      <c r="M8" s="221" t="s">
        <v>511</v>
      </c>
      <c r="N8" s="324">
        <f>IF(J9=0,0,VLOOKUP(J9,S31:T36,2,0))</f>
        <v>0</v>
      </c>
      <c r="O8" s="324">
        <f>IF(J9=0,0,VLOOKUP(J9,S31:T36,2,0))</f>
        <v>0</v>
      </c>
      <c r="P8" s="222"/>
      <c r="Y8" s="294"/>
      <c r="Z8" s="294"/>
    </row>
    <row r="9" spans="9:30">
      <c r="I9" s="221" t="s">
        <v>473</v>
      </c>
      <c r="J9" s="221">
        <f>自家発電設備!$D12</f>
        <v>0</v>
      </c>
      <c r="M9" s="323" t="s">
        <v>516</v>
      </c>
      <c r="N9" s="324">
        <f>PRODUCT(N6:N8)</f>
        <v>0</v>
      </c>
      <c r="O9" s="324">
        <f>PRODUCT(O6:O8)</f>
        <v>0</v>
      </c>
      <c r="P9" s="222"/>
      <c r="Y9" s="294"/>
      <c r="Z9" s="294"/>
    </row>
    <row r="10" spans="9:30">
      <c r="I10" s="326" t="s">
        <v>474</v>
      </c>
      <c r="J10" s="221">
        <f>自家発電設備!$D13</f>
        <v>0</v>
      </c>
      <c r="M10" s="221"/>
      <c r="N10" s="324"/>
      <c r="O10" s="325"/>
      <c r="Y10" s="294"/>
      <c r="Z10" s="294"/>
    </row>
    <row r="11" spans="9:30">
      <c r="I11" s="221" t="s">
        <v>509</v>
      </c>
      <c r="J11" s="221">
        <f>自家発電設備!$D14</f>
        <v>0</v>
      </c>
      <c r="M11" s="221" t="s">
        <v>512</v>
      </c>
      <c r="N11" s="324">
        <f>IF(J10=0,0,VLOOKUP(J10,U31:V33,2,0))</f>
        <v>0</v>
      </c>
      <c r="O11" s="324">
        <f>IF(J10=0,0,VLOOKUP(J10,U31:V33,2,0))</f>
        <v>0</v>
      </c>
      <c r="P11" s="222"/>
      <c r="Y11" s="294"/>
      <c r="Z11" s="294"/>
    </row>
    <row r="12" spans="9:30">
      <c r="I12" s="221" t="s">
        <v>400</v>
      </c>
      <c r="J12" s="221">
        <f>自家発電設備!$D15</f>
        <v>0</v>
      </c>
      <c r="M12" s="323" t="s">
        <v>516</v>
      </c>
      <c r="N12" s="324">
        <f>PRODUCT(N6,N11)</f>
        <v>0</v>
      </c>
      <c r="O12" s="324">
        <f>PRODUCT(O6,O11)</f>
        <v>0</v>
      </c>
      <c r="X12" s="294"/>
      <c r="Y12" s="294"/>
    </row>
    <row r="13" spans="9:30">
      <c r="I13" s="221" t="s">
        <v>409</v>
      </c>
      <c r="J13" s="221">
        <f>自家発電設備!$D16</f>
        <v>0</v>
      </c>
      <c r="M13" s="221"/>
      <c r="N13" s="324"/>
      <c r="O13" s="325"/>
      <c r="X13" s="294"/>
      <c r="Y13" s="294"/>
    </row>
    <row r="14" spans="9:30">
      <c r="M14" s="221" t="s">
        <v>400</v>
      </c>
      <c r="N14" s="324">
        <f>N5</f>
        <v>0</v>
      </c>
      <c r="O14" s="324">
        <f>O5</f>
        <v>0</v>
      </c>
      <c r="X14" s="294"/>
      <c r="Y14" s="294"/>
    </row>
    <row r="15" spans="9:30">
      <c r="M15" s="221" t="s">
        <v>409</v>
      </c>
      <c r="N15" s="324">
        <f>SUM(N5,N9,N12)</f>
        <v>0</v>
      </c>
      <c r="O15" s="324">
        <f>SUM(O5,O9,O12)</f>
        <v>0</v>
      </c>
      <c r="X15" s="294"/>
      <c r="Y15" s="294"/>
    </row>
    <row r="16" spans="9:30">
      <c r="M16" s="221"/>
      <c r="N16" s="324"/>
      <c r="O16" s="325"/>
      <c r="X16" s="294"/>
      <c r="Y16" s="294"/>
    </row>
    <row r="17" spans="1:25">
      <c r="J17" s="327"/>
      <c r="K17" s="320"/>
      <c r="M17" s="221" t="s">
        <v>513</v>
      </c>
      <c r="N17" s="324">
        <f>IF(J11=0,0,VLOOKUP(J11,W31:Y32,3,0))</f>
        <v>0</v>
      </c>
      <c r="O17" s="324">
        <f>IF(J11=0,0,VLOOKUP(J11,W31:Y32,3,0))</f>
        <v>0</v>
      </c>
      <c r="X17" s="294"/>
      <c r="Y17" s="294"/>
    </row>
    <row r="18" spans="1:25">
      <c r="J18" s="327"/>
      <c r="M18" s="221"/>
      <c r="N18" s="324"/>
      <c r="O18" s="325"/>
      <c r="X18" s="294"/>
      <c r="Y18" s="294"/>
    </row>
    <row r="19" spans="1:25">
      <c r="M19" s="221" t="s">
        <v>492</v>
      </c>
      <c r="N19" s="324">
        <f>J4</f>
        <v>0</v>
      </c>
      <c r="O19" s="324">
        <f>J4</f>
        <v>0</v>
      </c>
      <c r="X19" s="294"/>
      <c r="Y19" s="294"/>
    </row>
    <row r="20" spans="1:25">
      <c r="J20" s="327"/>
      <c r="M20" s="221"/>
      <c r="N20" s="324"/>
      <c r="O20" s="325"/>
      <c r="X20" s="294"/>
      <c r="Y20" s="294"/>
    </row>
    <row r="21" spans="1:25">
      <c r="M21" s="326" t="s">
        <v>364</v>
      </c>
      <c r="N21" s="324">
        <f>(N14+N17)*N19*J12+SUM(N15:N17)*N19*J13</f>
        <v>0</v>
      </c>
      <c r="O21" s="324">
        <f>(O14+O17)*O19*J12+SUM(O15:O17)*O19*J13</f>
        <v>0</v>
      </c>
      <c r="X21" s="294"/>
      <c r="Y21" s="294"/>
    </row>
    <row r="22" spans="1:25">
      <c r="X22" s="294"/>
      <c r="Y22" s="294"/>
    </row>
    <row r="23" spans="1:25">
      <c r="X23" s="294"/>
      <c r="Y23" s="294"/>
    </row>
    <row r="24" spans="1:25">
      <c r="X24" s="294"/>
      <c r="Y24" s="294"/>
    </row>
    <row r="25" spans="1:25">
      <c r="X25" s="294"/>
      <c r="Y25" s="294"/>
    </row>
    <row r="26" spans="1:25">
      <c r="X26" s="294"/>
      <c r="Y26" s="294"/>
    </row>
    <row r="27" spans="1:25">
      <c r="X27" s="294"/>
      <c r="Y27" s="294"/>
    </row>
    <row r="28" spans="1:25">
      <c r="X28" s="294"/>
      <c r="Y28" s="294"/>
    </row>
    <row r="29" spans="1:25" ht="13.5" thickBot="1">
      <c r="X29" s="294"/>
      <c r="Y29" s="294"/>
    </row>
    <row r="30" spans="1:25" ht="13.5" thickBot="1">
      <c r="I30" s="274" t="s">
        <v>499</v>
      </c>
      <c r="J30" s="620" t="s">
        <v>397</v>
      </c>
      <c r="K30" s="621"/>
      <c r="L30" s="622"/>
      <c r="M30" s="328" t="s">
        <v>503</v>
      </c>
      <c r="N30" s="328" t="s">
        <v>504</v>
      </c>
      <c r="O30" s="328" t="s">
        <v>398</v>
      </c>
      <c r="P30" s="329" t="s">
        <v>366</v>
      </c>
      <c r="Q30" s="330" t="s">
        <v>367</v>
      </c>
      <c r="S30" s="222" t="s">
        <v>473</v>
      </c>
      <c r="T30" s="222" t="s">
        <v>507</v>
      </c>
      <c r="U30" s="222" t="s">
        <v>474</v>
      </c>
      <c r="V30" s="222" t="s">
        <v>507</v>
      </c>
      <c r="W30" s="222" t="s">
        <v>475</v>
      </c>
    </row>
    <row r="31" spans="1:25">
      <c r="A31" s="222">
        <f>IF($I31=$J$3,1,0)</f>
        <v>0</v>
      </c>
      <c r="B31" s="222">
        <f t="shared" ref="B31:B78" si="0">IF($J31=$J$5,1,0)</f>
        <v>0</v>
      </c>
      <c r="C31" s="222">
        <f t="shared" ref="C31:C78" si="1">IF($K31=$J$6,1,0)</f>
        <v>0</v>
      </c>
      <c r="D31" s="222">
        <f t="shared" ref="D31:D78" si="2">IF($L31=$J$7,1,0)</f>
        <v>0</v>
      </c>
      <c r="E31" s="222">
        <f>IF($J$8&lt;=30,1,0)</f>
        <v>1</v>
      </c>
      <c r="F31" s="222">
        <f>SUM(A31:E31)</f>
        <v>1</v>
      </c>
      <c r="G31" s="222">
        <v>1</v>
      </c>
      <c r="H31" s="222" t="str">
        <f>IF(AND(F31=5,G31=1),"A",IF(AND(F31=5,G31=2),"B",""))</f>
        <v/>
      </c>
      <c r="I31" s="331" t="s">
        <v>476</v>
      </c>
      <c r="J31" s="272" t="s">
        <v>479</v>
      </c>
      <c r="K31" s="272" t="s">
        <v>481</v>
      </c>
      <c r="L31" s="272" t="s">
        <v>483</v>
      </c>
      <c r="M31" s="272" t="s">
        <v>502</v>
      </c>
      <c r="N31" s="332" t="s">
        <v>515</v>
      </c>
      <c r="O31" s="272" t="s">
        <v>414</v>
      </c>
      <c r="P31" s="333">
        <v>0.56000000000000005</v>
      </c>
      <c r="Q31" s="334">
        <v>0.68</v>
      </c>
      <c r="S31" s="222">
        <v>3</v>
      </c>
      <c r="T31" s="222">
        <v>0.9</v>
      </c>
      <c r="U31" s="222" t="s">
        <v>486</v>
      </c>
      <c r="V31" s="222">
        <v>1</v>
      </c>
      <c r="W31" s="222" t="s">
        <v>490</v>
      </c>
      <c r="X31" s="335">
        <v>0.22</v>
      </c>
      <c r="Y31" s="335">
        <v>0.3</v>
      </c>
    </row>
    <row r="32" spans="1:25">
      <c r="A32" s="222">
        <f t="shared" ref="A32:A78" si="3">IF($I32=$J$3,1,0)</f>
        <v>0</v>
      </c>
      <c r="B32" s="222">
        <f t="shared" si="0"/>
        <v>0</v>
      </c>
      <c r="C32" s="222">
        <f t="shared" si="1"/>
        <v>0</v>
      </c>
      <c r="D32" s="222">
        <f t="shared" si="2"/>
        <v>0</v>
      </c>
      <c r="E32" s="222">
        <f>IF($J$8&lt;=30,1,0)</f>
        <v>1</v>
      </c>
      <c r="F32" s="222">
        <f t="shared" ref="F32:F78" si="4">SUM(A32:E32)</f>
        <v>1</v>
      </c>
      <c r="G32" s="222">
        <v>2</v>
      </c>
      <c r="H32" s="222" t="str">
        <f t="shared" ref="H32:H78" si="5">IF(AND(F32=5,G32=1),"A",IF(AND(F32=5,G32=2),"B",""))</f>
        <v/>
      </c>
      <c r="I32" s="300" t="s">
        <v>476</v>
      </c>
      <c r="J32" s="272" t="s">
        <v>479</v>
      </c>
      <c r="K32" s="221" t="s">
        <v>481</v>
      </c>
      <c r="L32" s="272" t="s">
        <v>483</v>
      </c>
      <c r="M32" s="221" t="s">
        <v>502</v>
      </c>
      <c r="N32" s="317" t="s">
        <v>516</v>
      </c>
      <c r="O32" s="221" t="s">
        <v>414</v>
      </c>
      <c r="P32" s="207">
        <v>1.9</v>
      </c>
      <c r="Q32" s="208">
        <v>2.1</v>
      </c>
      <c r="S32" s="222">
        <v>4</v>
      </c>
      <c r="T32" s="222">
        <v>0.9</v>
      </c>
      <c r="U32" s="222" t="s">
        <v>487</v>
      </c>
      <c r="V32" s="222">
        <v>1.25</v>
      </c>
      <c r="W32" s="222" t="s">
        <v>491</v>
      </c>
      <c r="X32" s="335">
        <v>0</v>
      </c>
      <c r="Y32" s="335">
        <v>0</v>
      </c>
    </row>
    <row r="33" spans="1:22">
      <c r="A33" s="222">
        <f t="shared" si="3"/>
        <v>0</v>
      </c>
      <c r="B33" s="222">
        <f t="shared" si="0"/>
        <v>0</v>
      </c>
      <c r="C33" s="222">
        <f t="shared" si="1"/>
        <v>0</v>
      </c>
      <c r="D33" s="222">
        <f t="shared" si="2"/>
        <v>0</v>
      </c>
      <c r="E33" s="222">
        <f>IF(AND($J$8&lt;=125,$J$8&gt;=31),1,0)</f>
        <v>0</v>
      </c>
      <c r="F33" s="222">
        <f t="shared" si="4"/>
        <v>0</v>
      </c>
      <c r="G33" s="222">
        <v>1</v>
      </c>
      <c r="H33" s="222" t="str">
        <f t="shared" si="5"/>
        <v/>
      </c>
      <c r="I33" s="300" t="s">
        <v>476</v>
      </c>
      <c r="J33" s="272" t="s">
        <v>479</v>
      </c>
      <c r="K33" s="221" t="s">
        <v>481</v>
      </c>
      <c r="L33" s="272" t="s">
        <v>483</v>
      </c>
      <c r="M33" s="221" t="s">
        <v>749</v>
      </c>
      <c r="N33" s="317" t="s">
        <v>500</v>
      </c>
      <c r="O33" s="221" t="s">
        <v>414</v>
      </c>
      <c r="P33" s="322">
        <v>0.73</v>
      </c>
      <c r="Q33" s="336">
        <v>0.9</v>
      </c>
      <c r="S33" s="222">
        <v>6</v>
      </c>
      <c r="T33" s="222">
        <v>1</v>
      </c>
      <c r="U33" s="222" t="s">
        <v>488</v>
      </c>
      <c r="V33" s="222">
        <v>1.4</v>
      </c>
    </row>
    <row r="34" spans="1:22">
      <c r="A34" s="222">
        <f t="shared" si="3"/>
        <v>0</v>
      </c>
      <c r="B34" s="222">
        <f t="shared" si="0"/>
        <v>0</v>
      </c>
      <c r="C34" s="222">
        <f t="shared" si="1"/>
        <v>0</v>
      </c>
      <c r="D34" s="222">
        <f t="shared" si="2"/>
        <v>0</v>
      </c>
      <c r="E34" s="222">
        <f>IF(AND($J$8&lt;=125,$J$8&gt;=31),1,0)</f>
        <v>0</v>
      </c>
      <c r="F34" s="222">
        <f t="shared" si="4"/>
        <v>0</v>
      </c>
      <c r="G34" s="222">
        <v>2</v>
      </c>
      <c r="H34" s="222" t="str">
        <f t="shared" si="5"/>
        <v/>
      </c>
      <c r="I34" s="300" t="s">
        <v>476</v>
      </c>
      <c r="J34" s="272" t="s">
        <v>479</v>
      </c>
      <c r="K34" s="221" t="s">
        <v>481</v>
      </c>
      <c r="L34" s="272" t="s">
        <v>483</v>
      </c>
      <c r="M34" s="221" t="s">
        <v>748</v>
      </c>
      <c r="N34" s="317" t="s">
        <v>501</v>
      </c>
      <c r="O34" s="221" t="s">
        <v>414</v>
      </c>
      <c r="P34" s="207">
        <v>2.5499999999999998</v>
      </c>
      <c r="Q34" s="208">
        <v>2.65</v>
      </c>
      <c r="S34" s="222">
        <v>8</v>
      </c>
      <c r="T34" s="222">
        <v>1.1000000000000001</v>
      </c>
    </row>
    <row r="35" spans="1:22">
      <c r="A35" s="222">
        <f t="shared" si="3"/>
        <v>0</v>
      </c>
      <c r="B35" s="222">
        <f t="shared" si="0"/>
        <v>0</v>
      </c>
      <c r="C35" s="222">
        <f t="shared" si="1"/>
        <v>0</v>
      </c>
      <c r="D35" s="222">
        <f t="shared" si="2"/>
        <v>0</v>
      </c>
      <c r="E35" s="222">
        <f>IF(AND($J$8&lt;=200,$J$8&gt;=126),1,0)</f>
        <v>0</v>
      </c>
      <c r="F35" s="222">
        <f t="shared" si="4"/>
        <v>0</v>
      </c>
      <c r="G35" s="222">
        <v>1</v>
      </c>
      <c r="H35" s="222" t="str">
        <f t="shared" si="5"/>
        <v/>
      </c>
      <c r="I35" s="300" t="s">
        <v>476</v>
      </c>
      <c r="J35" s="272" t="s">
        <v>479</v>
      </c>
      <c r="K35" s="221" t="s">
        <v>481</v>
      </c>
      <c r="L35" s="272" t="s">
        <v>483</v>
      </c>
      <c r="M35" s="221" t="s">
        <v>750</v>
      </c>
      <c r="N35" s="317" t="s">
        <v>500</v>
      </c>
      <c r="O35" s="221" t="s">
        <v>414</v>
      </c>
      <c r="P35" s="322">
        <v>1.01</v>
      </c>
      <c r="Q35" s="336">
        <v>1.24</v>
      </c>
      <c r="S35" s="222">
        <v>12</v>
      </c>
      <c r="T35" s="222">
        <v>1.3</v>
      </c>
    </row>
    <row r="36" spans="1:22">
      <c r="A36" s="222">
        <f t="shared" si="3"/>
        <v>0</v>
      </c>
      <c r="B36" s="222">
        <f t="shared" si="0"/>
        <v>0</v>
      </c>
      <c r="C36" s="222">
        <f t="shared" si="1"/>
        <v>0</v>
      </c>
      <c r="D36" s="222">
        <f t="shared" si="2"/>
        <v>0</v>
      </c>
      <c r="E36" s="222">
        <f>IF(AND($J$8&lt;=200,$J$8&gt;=126),1,0)</f>
        <v>0</v>
      </c>
      <c r="F36" s="222">
        <f t="shared" si="4"/>
        <v>0</v>
      </c>
      <c r="G36" s="222">
        <v>2</v>
      </c>
      <c r="H36" s="222" t="str">
        <f t="shared" si="5"/>
        <v/>
      </c>
      <c r="I36" s="300" t="s">
        <v>476</v>
      </c>
      <c r="J36" s="272" t="s">
        <v>479</v>
      </c>
      <c r="K36" s="221" t="s">
        <v>481</v>
      </c>
      <c r="L36" s="272" t="s">
        <v>483</v>
      </c>
      <c r="M36" s="221" t="s">
        <v>747</v>
      </c>
      <c r="N36" s="317" t="s">
        <v>516</v>
      </c>
      <c r="O36" s="221" t="s">
        <v>414</v>
      </c>
      <c r="P36" s="207">
        <v>3.65</v>
      </c>
      <c r="Q36" s="208">
        <v>3.9</v>
      </c>
      <c r="S36" s="222">
        <v>16</v>
      </c>
      <c r="T36" s="222">
        <v>1.5</v>
      </c>
    </row>
    <row r="37" spans="1:22">
      <c r="A37" s="222">
        <f t="shared" si="3"/>
        <v>0</v>
      </c>
      <c r="B37" s="222">
        <f t="shared" si="0"/>
        <v>0</v>
      </c>
      <c r="C37" s="222">
        <f t="shared" si="1"/>
        <v>0</v>
      </c>
      <c r="D37" s="222">
        <f t="shared" si="2"/>
        <v>0</v>
      </c>
      <c r="E37" s="222">
        <f>IF(AND($J$8&lt;=300,$J$8&gt;=201),1,0)</f>
        <v>0</v>
      </c>
      <c r="F37" s="222">
        <f>SUM(A37:E37)</f>
        <v>0</v>
      </c>
      <c r="G37" s="222">
        <v>1</v>
      </c>
      <c r="H37" s="222" t="str">
        <f>IF(AND(F37=5,G37=1),"A",IF(AND(F37=5,G37=2),"B",""))</f>
        <v/>
      </c>
      <c r="I37" s="300" t="s">
        <v>476</v>
      </c>
      <c r="J37" s="272" t="s">
        <v>479</v>
      </c>
      <c r="K37" s="221" t="s">
        <v>481</v>
      </c>
      <c r="L37" s="272" t="s">
        <v>483</v>
      </c>
      <c r="M37" s="221" t="s">
        <v>751</v>
      </c>
      <c r="N37" s="317" t="s">
        <v>53</v>
      </c>
      <c r="O37" s="221" t="s">
        <v>414</v>
      </c>
      <c r="P37" s="322">
        <v>1.2</v>
      </c>
      <c r="Q37" s="336">
        <v>1.4</v>
      </c>
    </row>
    <row r="38" spans="1:22">
      <c r="A38" s="222">
        <f t="shared" si="3"/>
        <v>0</v>
      </c>
      <c r="B38" s="222">
        <f t="shared" si="0"/>
        <v>0</v>
      </c>
      <c r="C38" s="222">
        <f t="shared" si="1"/>
        <v>0</v>
      </c>
      <c r="D38" s="222">
        <f t="shared" si="2"/>
        <v>0</v>
      </c>
      <c r="E38" s="222">
        <f>IF(AND($J$8&lt;=300,$J$8&gt;=201),1,0)</f>
        <v>0</v>
      </c>
      <c r="F38" s="222">
        <f>SUM(A38:E38)</f>
        <v>0</v>
      </c>
      <c r="G38" s="222">
        <v>2</v>
      </c>
      <c r="H38" s="222" t="str">
        <f>IF(AND(F38=5,G38=1),"A",IF(AND(F38=5,G38=2),"B",""))</f>
        <v/>
      </c>
      <c r="I38" s="300" t="s">
        <v>476</v>
      </c>
      <c r="J38" s="272" t="s">
        <v>479</v>
      </c>
      <c r="K38" s="221" t="s">
        <v>481</v>
      </c>
      <c r="L38" s="272" t="s">
        <v>483</v>
      </c>
      <c r="M38" s="221" t="s">
        <v>746</v>
      </c>
      <c r="N38" s="317" t="s">
        <v>54</v>
      </c>
      <c r="O38" s="221" t="s">
        <v>414</v>
      </c>
      <c r="P38" s="207">
        <v>4.46</v>
      </c>
      <c r="Q38" s="208">
        <v>4.66</v>
      </c>
    </row>
    <row r="39" spans="1:22">
      <c r="A39" s="222">
        <f t="shared" si="3"/>
        <v>0</v>
      </c>
      <c r="B39" s="222">
        <f t="shared" si="0"/>
        <v>0</v>
      </c>
      <c r="C39" s="222">
        <f t="shared" si="1"/>
        <v>0</v>
      </c>
      <c r="D39" s="222">
        <f t="shared" si="2"/>
        <v>0</v>
      </c>
      <c r="E39" s="222">
        <f>IF(AND($J$8&lt;=125,$J$8&gt;=31),1,0)</f>
        <v>0</v>
      </c>
      <c r="F39" s="222">
        <f t="shared" si="4"/>
        <v>0</v>
      </c>
      <c r="G39" s="222">
        <v>1</v>
      </c>
      <c r="H39" s="222" t="str">
        <f t="shared" si="5"/>
        <v/>
      </c>
      <c r="I39" s="300" t="s">
        <v>476</v>
      </c>
      <c r="J39" s="272" t="s">
        <v>479</v>
      </c>
      <c r="K39" s="221" t="s">
        <v>482</v>
      </c>
      <c r="L39" s="272" t="s">
        <v>483</v>
      </c>
      <c r="M39" s="221" t="s">
        <v>756</v>
      </c>
      <c r="N39" s="317" t="s">
        <v>500</v>
      </c>
      <c r="O39" s="221" t="s">
        <v>414</v>
      </c>
      <c r="P39" s="322">
        <v>0.68</v>
      </c>
      <c r="Q39" s="336">
        <v>0.8</v>
      </c>
    </row>
    <row r="40" spans="1:22">
      <c r="A40" s="222">
        <f t="shared" si="3"/>
        <v>0</v>
      </c>
      <c r="B40" s="222">
        <f t="shared" si="0"/>
        <v>0</v>
      </c>
      <c r="C40" s="222">
        <f t="shared" si="1"/>
        <v>0</v>
      </c>
      <c r="D40" s="222">
        <f t="shared" si="2"/>
        <v>0</v>
      </c>
      <c r="E40" s="222">
        <f>IF(AND($J$8&lt;=125,$J$8&gt;=31),1,0)</f>
        <v>0</v>
      </c>
      <c r="F40" s="222">
        <f t="shared" si="4"/>
        <v>0</v>
      </c>
      <c r="G40" s="222">
        <v>2</v>
      </c>
      <c r="H40" s="222" t="str">
        <f t="shared" si="5"/>
        <v/>
      </c>
      <c r="I40" s="300" t="s">
        <v>476</v>
      </c>
      <c r="J40" s="272" t="s">
        <v>479</v>
      </c>
      <c r="K40" s="221" t="s">
        <v>482</v>
      </c>
      <c r="L40" s="272" t="s">
        <v>483</v>
      </c>
      <c r="M40" s="221" t="s">
        <v>756</v>
      </c>
      <c r="N40" s="317" t="s">
        <v>501</v>
      </c>
      <c r="O40" s="221" t="s">
        <v>414</v>
      </c>
      <c r="P40" s="207">
        <v>2.5499999999999998</v>
      </c>
      <c r="Q40" s="208">
        <v>2.75</v>
      </c>
    </row>
    <row r="41" spans="1:22">
      <c r="A41" s="222">
        <f t="shared" si="3"/>
        <v>0</v>
      </c>
      <c r="B41" s="222">
        <f t="shared" si="0"/>
        <v>0</v>
      </c>
      <c r="C41" s="222">
        <f t="shared" si="1"/>
        <v>0</v>
      </c>
      <c r="D41" s="222">
        <f t="shared" si="2"/>
        <v>0</v>
      </c>
      <c r="E41" s="222">
        <f>IF(AND($J$8&lt;=200,$J$8&gt;=126),1,0)</f>
        <v>0</v>
      </c>
      <c r="F41" s="222">
        <f t="shared" si="4"/>
        <v>0</v>
      </c>
      <c r="G41" s="222">
        <v>1</v>
      </c>
      <c r="H41" s="222" t="str">
        <f t="shared" si="5"/>
        <v/>
      </c>
      <c r="I41" s="300" t="s">
        <v>476</v>
      </c>
      <c r="J41" s="272" t="s">
        <v>479</v>
      </c>
      <c r="K41" s="221" t="s">
        <v>482</v>
      </c>
      <c r="L41" s="272" t="s">
        <v>483</v>
      </c>
      <c r="M41" s="206" t="s">
        <v>752</v>
      </c>
      <c r="N41" s="317" t="s">
        <v>500</v>
      </c>
      <c r="O41" s="221" t="s">
        <v>414</v>
      </c>
      <c r="P41" s="322">
        <v>0.94</v>
      </c>
      <c r="Q41" s="336">
        <v>1.1000000000000001</v>
      </c>
    </row>
    <row r="42" spans="1:22">
      <c r="A42" s="222">
        <f t="shared" si="3"/>
        <v>0</v>
      </c>
      <c r="B42" s="222">
        <f t="shared" si="0"/>
        <v>0</v>
      </c>
      <c r="C42" s="222">
        <f t="shared" si="1"/>
        <v>0</v>
      </c>
      <c r="D42" s="222">
        <f t="shared" si="2"/>
        <v>0</v>
      </c>
      <c r="E42" s="222">
        <f>IF(AND($J$8&lt;=200,$J$8&gt;=126),1,0)</f>
        <v>0</v>
      </c>
      <c r="F42" s="222">
        <f t="shared" si="4"/>
        <v>0</v>
      </c>
      <c r="G42" s="222">
        <v>2</v>
      </c>
      <c r="H42" s="222" t="str">
        <f t="shared" si="5"/>
        <v/>
      </c>
      <c r="I42" s="300" t="s">
        <v>476</v>
      </c>
      <c r="J42" s="272" t="s">
        <v>479</v>
      </c>
      <c r="K42" s="221" t="s">
        <v>482</v>
      </c>
      <c r="L42" s="272" t="s">
        <v>483</v>
      </c>
      <c r="M42" s="206" t="s">
        <v>753</v>
      </c>
      <c r="N42" s="317" t="s">
        <v>501</v>
      </c>
      <c r="O42" s="221" t="s">
        <v>414</v>
      </c>
      <c r="P42" s="207">
        <v>3.65</v>
      </c>
      <c r="Q42" s="208">
        <v>3.9</v>
      </c>
    </row>
    <row r="43" spans="1:22">
      <c r="A43" s="222">
        <f t="shared" si="3"/>
        <v>0</v>
      </c>
      <c r="B43" s="222">
        <f t="shared" si="0"/>
        <v>0</v>
      </c>
      <c r="C43" s="222">
        <f t="shared" si="1"/>
        <v>0</v>
      </c>
      <c r="D43" s="222">
        <f t="shared" si="2"/>
        <v>0</v>
      </c>
      <c r="E43" s="222">
        <f>IF(AND($J$8&lt;=300,$J$8&gt;=201),1,0)</f>
        <v>0</v>
      </c>
      <c r="F43" s="222">
        <f>SUM(A43:E43)</f>
        <v>0</v>
      </c>
      <c r="G43" s="222">
        <v>1</v>
      </c>
      <c r="H43" s="222" t="str">
        <f>IF(AND(F43=5,G43=1),"A",IF(AND(F43=5,G43=2),"B",""))</f>
        <v/>
      </c>
      <c r="I43" s="300" t="s">
        <v>476</v>
      </c>
      <c r="J43" s="272" t="s">
        <v>479</v>
      </c>
      <c r="K43" s="221" t="s">
        <v>482</v>
      </c>
      <c r="L43" s="272" t="s">
        <v>483</v>
      </c>
      <c r="M43" s="221" t="s">
        <v>751</v>
      </c>
      <c r="N43" s="317" t="s">
        <v>53</v>
      </c>
      <c r="O43" s="221" t="s">
        <v>414</v>
      </c>
      <c r="P43" s="322">
        <v>1.1499999999999999</v>
      </c>
      <c r="Q43" s="336">
        <v>1.3</v>
      </c>
    </row>
    <row r="44" spans="1:22">
      <c r="A44" s="222">
        <f t="shared" si="3"/>
        <v>0</v>
      </c>
      <c r="B44" s="222">
        <f t="shared" si="0"/>
        <v>0</v>
      </c>
      <c r="C44" s="222">
        <f t="shared" si="1"/>
        <v>0</v>
      </c>
      <c r="D44" s="222">
        <f t="shared" si="2"/>
        <v>0</v>
      </c>
      <c r="E44" s="222">
        <f>IF(AND($J$8&lt;=300,$J$8&gt;=201),1,0)</f>
        <v>0</v>
      </c>
      <c r="F44" s="222">
        <f>SUM(A44:E44)</f>
        <v>0</v>
      </c>
      <c r="G44" s="222">
        <v>2</v>
      </c>
      <c r="H44" s="222" t="str">
        <f>IF(AND(F44=5,G44=1),"A",IF(AND(F44=5,G44=2),"B",""))</f>
        <v/>
      </c>
      <c r="I44" s="300" t="s">
        <v>476</v>
      </c>
      <c r="J44" s="272" t="s">
        <v>479</v>
      </c>
      <c r="K44" s="221" t="s">
        <v>482</v>
      </c>
      <c r="L44" s="272" t="s">
        <v>483</v>
      </c>
      <c r="M44" s="221" t="s">
        <v>746</v>
      </c>
      <c r="N44" s="317" t="s">
        <v>54</v>
      </c>
      <c r="O44" s="221" t="s">
        <v>414</v>
      </c>
      <c r="P44" s="207">
        <v>4.46</v>
      </c>
      <c r="Q44" s="208">
        <v>4.66</v>
      </c>
    </row>
    <row r="45" spans="1:22">
      <c r="A45" s="222">
        <f t="shared" si="3"/>
        <v>0</v>
      </c>
      <c r="B45" s="222">
        <f t="shared" si="0"/>
        <v>0</v>
      </c>
      <c r="C45" s="222">
        <f t="shared" si="1"/>
        <v>0</v>
      </c>
      <c r="D45" s="222">
        <f>IF($L45=$J$7,1,0)</f>
        <v>0</v>
      </c>
      <c r="E45" s="222">
        <f>IF(AND($J$8&lt;=375,$J$8&gt;=126),1,0)</f>
        <v>0</v>
      </c>
      <c r="F45" s="222">
        <f t="shared" si="4"/>
        <v>0</v>
      </c>
      <c r="G45" s="222">
        <v>1</v>
      </c>
      <c r="H45" s="222" t="str">
        <f>IF(AND(F45=5,G45=1),"A",IF(AND(F45=5,G45=2),"B",""))</f>
        <v/>
      </c>
      <c r="I45" s="300" t="s">
        <v>476</v>
      </c>
      <c r="J45" s="221" t="s">
        <v>480</v>
      </c>
      <c r="K45" s="221" t="s">
        <v>482</v>
      </c>
      <c r="L45" s="221" t="s">
        <v>484</v>
      </c>
      <c r="M45" s="221" t="s">
        <v>754</v>
      </c>
      <c r="N45" s="317" t="s">
        <v>500</v>
      </c>
      <c r="O45" s="221" t="s">
        <v>414</v>
      </c>
      <c r="P45" s="322">
        <v>1.2</v>
      </c>
      <c r="Q45" s="336">
        <v>1.4</v>
      </c>
    </row>
    <row r="46" spans="1:22">
      <c r="A46" s="222">
        <f t="shared" si="3"/>
        <v>0</v>
      </c>
      <c r="B46" s="222">
        <f t="shared" si="0"/>
        <v>0</v>
      </c>
      <c r="C46" s="222">
        <f t="shared" si="1"/>
        <v>0</v>
      </c>
      <c r="D46" s="222">
        <f t="shared" si="2"/>
        <v>0</v>
      </c>
      <c r="E46" s="222">
        <f>IF(AND($J$8&lt;=375,$J$8&gt;=126),1,0)</f>
        <v>0</v>
      </c>
      <c r="F46" s="222">
        <f t="shared" si="4"/>
        <v>0</v>
      </c>
      <c r="G46" s="222">
        <v>2</v>
      </c>
      <c r="H46" s="222" t="str">
        <f t="shared" si="5"/>
        <v/>
      </c>
      <c r="I46" s="300" t="s">
        <v>476</v>
      </c>
      <c r="J46" s="221" t="s">
        <v>480</v>
      </c>
      <c r="K46" s="221" t="s">
        <v>482</v>
      </c>
      <c r="L46" s="221" t="s">
        <v>484</v>
      </c>
      <c r="M46" s="221" t="s">
        <v>755</v>
      </c>
      <c r="N46" s="317" t="s">
        <v>501</v>
      </c>
      <c r="O46" s="221" t="s">
        <v>414</v>
      </c>
      <c r="P46" s="207">
        <v>4.76</v>
      </c>
      <c r="Q46" s="208">
        <v>5.0599999999999996</v>
      </c>
    </row>
    <row r="47" spans="1:22">
      <c r="A47" s="222">
        <f t="shared" si="3"/>
        <v>0</v>
      </c>
      <c r="B47" s="222">
        <f t="shared" si="0"/>
        <v>0</v>
      </c>
      <c r="C47" s="222">
        <f t="shared" si="1"/>
        <v>0</v>
      </c>
      <c r="D47" s="222">
        <f t="shared" si="2"/>
        <v>0</v>
      </c>
      <c r="E47" s="222">
        <f>IF(AND($J$8&lt;=625,$J$8&gt;=376),1,0)</f>
        <v>0</v>
      </c>
      <c r="F47" s="222">
        <f t="shared" si="4"/>
        <v>0</v>
      </c>
      <c r="G47" s="222">
        <v>1</v>
      </c>
      <c r="H47" s="222" t="str">
        <f t="shared" si="5"/>
        <v/>
      </c>
      <c r="I47" s="300" t="s">
        <v>476</v>
      </c>
      <c r="J47" s="221" t="s">
        <v>480</v>
      </c>
      <c r="K47" s="221" t="s">
        <v>482</v>
      </c>
      <c r="L47" s="221" t="s">
        <v>484</v>
      </c>
      <c r="M47" s="221" t="s">
        <v>745</v>
      </c>
      <c r="N47" s="317" t="s">
        <v>500</v>
      </c>
      <c r="O47" s="221" t="s">
        <v>414</v>
      </c>
      <c r="P47" s="322">
        <v>1.6</v>
      </c>
      <c r="Q47" s="336">
        <v>1.7</v>
      </c>
    </row>
    <row r="48" spans="1:22">
      <c r="A48" s="222">
        <f t="shared" si="3"/>
        <v>0</v>
      </c>
      <c r="B48" s="222">
        <f t="shared" si="0"/>
        <v>0</v>
      </c>
      <c r="C48" s="222">
        <f t="shared" si="1"/>
        <v>0</v>
      </c>
      <c r="D48" s="222">
        <f t="shared" si="2"/>
        <v>0</v>
      </c>
      <c r="E48" s="222">
        <f>IF(AND($J$8&lt;=625,$J$8&gt;=376),1,0)</f>
        <v>0</v>
      </c>
      <c r="F48" s="222">
        <f t="shared" si="4"/>
        <v>0</v>
      </c>
      <c r="G48" s="222">
        <v>2</v>
      </c>
      <c r="H48" s="222" t="str">
        <f t="shared" si="5"/>
        <v/>
      </c>
      <c r="I48" s="300" t="s">
        <v>476</v>
      </c>
      <c r="J48" s="221" t="s">
        <v>480</v>
      </c>
      <c r="K48" s="221" t="s">
        <v>482</v>
      </c>
      <c r="L48" s="221" t="s">
        <v>484</v>
      </c>
      <c r="M48" s="221" t="s">
        <v>745</v>
      </c>
      <c r="N48" s="317" t="s">
        <v>501</v>
      </c>
      <c r="O48" s="221" t="s">
        <v>414</v>
      </c>
      <c r="P48" s="207">
        <v>5.28</v>
      </c>
      <c r="Q48" s="208">
        <v>5.18</v>
      </c>
    </row>
    <row r="49" spans="1:17">
      <c r="A49" s="222">
        <f t="shared" si="3"/>
        <v>0</v>
      </c>
      <c r="B49" s="222">
        <f t="shared" si="0"/>
        <v>0</v>
      </c>
      <c r="C49" s="222">
        <f t="shared" si="1"/>
        <v>0</v>
      </c>
      <c r="D49" s="222">
        <f t="shared" si="2"/>
        <v>0</v>
      </c>
      <c r="E49" s="222">
        <f>IF(AND($J$8&lt;=1250,$J$8&gt;=626),1,0)</f>
        <v>0</v>
      </c>
      <c r="F49" s="222">
        <f t="shared" si="4"/>
        <v>0</v>
      </c>
      <c r="G49" s="222">
        <v>1</v>
      </c>
      <c r="H49" s="222" t="str">
        <f t="shared" si="5"/>
        <v/>
      </c>
      <c r="I49" s="300" t="s">
        <v>476</v>
      </c>
      <c r="J49" s="221" t="s">
        <v>480</v>
      </c>
      <c r="K49" s="221" t="s">
        <v>482</v>
      </c>
      <c r="L49" s="221" t="s">
        <v>484</v>
      </c>
      <c r="M49" s="221" t="s">
        <v>744</v>
      </c>
      <c r="N49" s="317" t="s">
        <v>500</v>
      </c>
      <c r="O49" s="221" t="s">
        <v>414</v>
      </c>
      <c r="P49" s="322">
        <v>1.8</v>
      </c>
      <c r="Q49" s="336">
        <v>2.2000000000000002</v>
      </c>
    </row>
    <row r="50" spans="1:17">
      <c r="A50" s="222">
        <f t="shared" si="3"/>
        <v>0</v>
      </c>
      <c r="B50" s="222">
        <f t="shared" si="0"/>
        <v>0</v>
      </c>
      <c r="C50" s="222">
        <f t="shared" si="1"/>
        <v>0</v>
      </c>
      <c r="D50" s="222">
        <f t="shared" si="2"/>
        <v>0</v>
      </c>
      <c r="E50" s="222">
        <f>IF(AND($J$8&lt;=1250,$J$8&gt;=626),1,0)</f>
        <v>0</v>
      </c>
      <c r="F50" s="222">
        <f t="shared" si="4"/>
        <v>0</v>
      </c>
      <c r="G50" s="222">
        <v>2</v>
      </c>
      <c r="H50" s="222" t="str">
        <f t="shared" si="5"/>
        <v/>
      </c>
      <c r="I50" s="300" t="s">
        <v>476</v>
      </c>
      <c r="J50" s="221" t="s">
        <v>480</v>
      </c>
      <c r="K50" s="221" t="s">
        <v>482</v>
      </c>
      <c r="L50" s="221" t="s">
        <v>484</v>
      </c>
      <c r="M50" s="221" t="s">
        <v>744</v>
      </c>
      <c r="N50" s="317" t="s">
        <v>501</v>
      </c>
      <c r="O50" s="221" t="s">
        <v>414</v>
      </c>
      <c r="P50" s="207">
        <v>6.49</v>
      </c>
      <c r="Q50" s="208">
        <v>6.09</v>
      </c>
    </row>
    <row r="51" spans="1:17">
      <c r="A51" s="222">
        <f t="shared" si="3"/>
        <v>0</v>
      </c>
      <c r="B51" s="222">
        <f t="shared" si="0"/>
        <v>0</v>
      </c>
      <c r="C51" s="222">
        <f t="shared" si="1"/>
        <v>0</v>
      </c>
      <c r="D51" s="222">
        <f t="shared" si="2"/>
        <v>0</v>
      </c>
      <c r="E51" s="222">
        <f>IF(AND($J$8&lt;=1500,$J$8&gt;=1256),1,0)</f>
        <v>0</v>
      </c>
      <c r="F51" s="222">
        <f t="shared" si="4"/>
        <v>0</v>
      </c>
      <c r="G51" s="222">
        <v>1</v>
      </c>
      <c r="H51" s="222" t="str">
        <f t="shared" si="5"/>
        <v/>
      </c>
      <c r="I51" s="300" t="s">
        <v>476</v>
      </c>
      <c r="J51" s="221" t="s">
        <v>480</v>
      </c>
      <c r="K51" s="221" t="s">
        <v>482</v>
      </c>
      <c r="L51" s="221" t="s">
        <v>484</v>
      </c>
      <c r="M51" s="221" t="s">
        <v>743</v>
      </c>
      <c r="N51" s="317" t="s">
        <v>500</v>
      </c>
      <c r="O51" s="221" t="s">
        <v>414</v>
      </c>
      <c r="P51" s="322">
        <v>2.2000000000000002</v>
      </c>
      <c r="Q51" s="336">
        <v>2.6</v>
      </c>
    </row>
    <row r="52" spans="1:17" ht="13.5" thickBot="1">
      <c r="A52" s="222">
        <f t="shared" si="3"/>
        <v>0</v>
      </c>
      <c r="B52" s="222">
        <f t="shared" si="0"/>
        <v>0</v>
      </c>
      <c r="C52" s="222">
        <f t="shared" si="1"/>
        <v>0</v>
      </c>
      <c r="D52" s="222">
        <f t="shared" si="2"/>
        <v>0</v>
      </c>
      <c r="E52" s="222">
        <f>IF(AND($J$8&lt;=1500,$J$8&gt;=1256),1,0)</f>
        <v>0</v>
      </c>
      <c r="F52" s="222">
        <f t="shared" si="4"/>
        <v>0</v>
      </c>
      <c r="G52" s="222">
        <v>2</v>
      </c>
      <c r="H52" s="222" t="str">
        <f t="shared" si="5"/>
        <v/>
      </c>
      <c r="I52" s="337" t="s">
        <v>476</v>
      </c>
      <c r="J52" s="273" t="s">
        <v>480</v>
      </c>
      <c r="K52" s="273" t="s">
        <v>482</v>
      </c>
      <c r="L52" s="221" t="s">
        <v>484</v>
      </c>
      <c r="M52" s="273" t="s">
        <v>743</v>
      </c>
      <c r="N52" s="319" t="s">
        <v>501</v>
      </c>
      <c r="O52" s="273" t="s">
        <v>414</v>
      </c>
      <c r="P52" s="341">
        <v>7.85</v>
      </c>
      <c r="Q52" s="342">
        <v>7.55</v>
      </c>
    </row>
    <row r="53" spans="1:17">
      <c r="A53" s="222">
        <f t="shared" si="3"/>
        <v>0</v>
      </c>
      <c r="B53" s="222">
        <f t="shared" si="0"/>
        <v>0</v>
      </c>
      <c r="C53" s="222">
        <f t="shared" si="1"/>
        <v>0</v>
      </c>
      <c r="D53" s="222">
        <f t="shared" si="2"/>
        <v>0</v>
      </c>
      <c r="E53" s="222">
        <f>IF($J$8&lt;=30,1,0)</f>
        <v>1</v>
      </c>
      <c r="F53" s="222">
        <f t="shared" si="4"/>
        <v>1</v>
      </c>
      <c r="G53" s="222">
        <v>1</v>
      </c>
      <c r="H53" s="222" t="str">
        <f t="shared" si="5"/>
        <v/>
      </c>
      <c r="I53" s="338" t="s">
        <v>477</v>
      </c>
      <c r="J53" s="271" t="s">
        <v>479</v>
      </c>
      <c r="K53" s="271" t="s">
        <v>481</v>
      </c>
      <c r="L53" s="271" t="s">
        <v>483</v>
      </c>
      <c r="M53" s="271" t="s">
        <v>502</v>
      </c>
      <c r="N53" s="316" t="s">
        <v>500</v>
      </c>
      <c r="O53" s="271" t="s">
        <v>414</v>
      </c>
      <c r="P53" s="339">
        <v>0.6</v>
      </c>
      <c r="Q53" s="340">
        <v>0.72</v>
      </c>
    </row>
    <row r="54" spans="1:17">
      <c r="A54" s="222">
        <f t="shared" si="3"/>
        <v>0</v>
      </c>
      <c r="B54" s="222">
        <f t="shared" si="0"/>
        <v>0</v>
      </c>
      <c r="C54" s="222">
        <f t="shared" si="1"/>
        <v>0</v>
      </c>
      <c r="D54" s="222">
        <f t="shared" si="2"/>
        <v>0</v>
      </c>
      <c r="E54" s="222">
        <f>IF($J$8&lt;=30,1,0)</f>
        <v>1</v>
      </c>
      <c r="F54" s="222">
        <f t="shared" si="4"/>
        <v>1</v>
      </c>
      <c r="G54" s="222">
        <v>2</v>
      </c>
      <c r="H54" s="222" t="str">
        <f t="shared" si="5"/>
        <v/>
      </c>
      <c r="I54" s="300" t="s">
        <v>477</v>
      </c>
      <c r="J54" s="272" t="s">
        <v>479</v>
      </c>
      <c r="K54" s="221" t="s">
        <v>481</v>
      </c>
      <c r="L54" s="272" t="s">
        <v>483</v>
      </c>
      <c r="M54" s="221" t="s">
        <v>502</v>
      </c>
      <c r="N54" s="317" t="s">
        <v>501</v>
      </c>
      <c r="O54" s="221" t="s">
        <v>414</v>
      </c>
      <c r="P54" s="207">
        <v>2</v>
      </c>
      <c r="Q54" s="208">
        <v>2.2000000000000002</v>
      </c>
    </row>
    <row r="55" spans="1:17">
      <c r="A55" s="222">
        <f t="shared" si="3"/>
        <v>0</v>
      </c>
      <c r="B55" s="222">
        <f t="shared" si="0"/>
        <v>0</v>
      </c>
      <c r="C55" s="222">
        <f t="shared" si="1"/>
        <v>0</v>
      </c>
      <c r="D55" s="222">
        <f t="shared" si="2"/>
        <v>0</v>
      </c>
      <c r="E55" s="222">
        <f>IF(AND($J$8&lt;=125,$J$8&gt;=31),1,0)</f>
        <v>0</v>
      </c>
      <c r="F55" s="222">
        <f t="shared" si="4"/>
        <v>0</v>
      </c>
      <c r="G55" s="222">
        <v>1</v>
      </c>
      <c r="H55" s="222" t="str">
        <f t="shared" si="5"/>
        <v/>
      </c>
      <c r="I55" s="300" t="s">
        <v>477</v>
      </c>
      <c r="J55" s="272" t="s">
        <v>479</v>
      </c>
      <c r="K55" s="221" t="s">
        <v>481</v>
      </c>
      <c r="L55" s="272" t="s">
        <v>483</v>
      </c>
      <c r="M55" s="221" t="s">
        <v>749</v>
      </c>
      <c r="N55" s="317" t="s">
        <v>500</v>
      </c>
      <c r="O55" s="221" t="s">
        <v>414</v>
      </c>
      <c r="P55" s="322">
        <v>0.83</v>
      </c>
      <c r="Q55" s="336">
        <v>1</v>
      </c>
    </row>
    <row r="56" spans="1:17">
      <c r="A56" s="222">
        <f t="shared" si="3"/>
        <v>0</v>
      </c>
      <c r="B56" s="222">
        <f t="shared" si="0"/>
        <v>0</v>
      </c>
      <c r="C56" s="222">
        <f t="shared" si="1"/>
        <v>0</v>
      </c>
      <c r="D56" s="222">
        <f t="shared" si="2"/>
        <v>0</v>
      </c>
      <c r="E56" s="222">
        <f>IF(AND($J$8&lt;=125,$J$8&gt;=31),1,0)</f>
        <v>0</v>
      </c>
      <c r="F56" s="222">
        <f t="shared" si="4"/>
        <v>0</v>
      </c>
      <c r="G56" s="222">
        <v>2</v>
      </c>
      <c r="H56" s="222" t="str">
        <f t="shared" si="5"/>
        <v/>
      </c>
      <c r="I56" s="300" t="s">
        <v>477</v>
      </c>
      <c r="J56" s="272" t="s">
        <v>479</v>
      </c>
      <c r="K56" s="221" t="s">
        <v>481</v>
      </c>
      <c r="L56" s="272" t="s">
        <v>483</v>
      </c>
      <c r="M56" s="221" t="s">
        <v>748</v>
      </c>
      <c r="N56" s="317" t="s">
        <v>501</v>
      </c>
      <c r="O56" s="221" t="s">
        <v>414</v>
      </c>
      <c r="P56" s="207">
        <v>2.75</v>
      </c>
      <c r="Q56" s="208">
        <v>2.95</v>
      </c>
    </row>
    <row r="57" spans="1:17">
      <c r="A57" s="222">
        <f t="shared" si="3"/>
        <v>0</v>
      </c>
      <c r="B57" s="222">
        <f t="shared" si="0"/>
        <v>0</v>
      </c>
      <c r="C57" s="222">
        <f t="shared" si="1"/>
        <v>0</v>
      </c>
      <c r="D57" s="222">
        <f t="shared" si="2"/>
        <v>0</v>
      </c>
      <c r="E57" s="222">
        <f>IF(AND($J$8&lt;=200,$J$8&gt;=126),1,0)</f>
        <v>0</v>
      </c>
      <c r="F57" s="222">
        <f t="shared" si="4"/>
        <v>0</v>
      </c>
      <c r="G57" s="222">
        <v>1</v>
      </c>
      <c r="H57" s="222" t="str">
        <f t="shared" si="5"/>
        <v/>
      </c>
      <c r="I57" s="300" t="s">
        <v>477</v>
      </c>
      <c r="J57" s="272" t="s">
        <v>479</v>
      </c>
      <c r="K57" s="221" t="s">
        <v>481</v>
      </c>
      <c r="L57" s="272" t="s">
        <v>483</v>
      </c>
      <c r="M57" s="221" t="s">
        <v>750</v>
      </c>
      <c r="N57" s="317" t="s">
        <v>500</v>
      </c>
      <c r="O57" s="221" t="s">
        <v>414</v>
      </c>
      <c r="P57" s="322">
        <v>1.21</v>
      </c>
      <c r="Q57" s="336">
        <v>1.44</v>
      </c>
    </row>
    <row r="58" spans="1:17">
      <c r="A58" s="222">
        <f t="shared" si="3"/>
        <v>0</v>
      </c>
      <c r="B58" s="222">
        <f t="shared" si="0"/>
        <v>0</v>
      </c>
      <c r="C58" s="222">
        <f t="shared" si="1"/>
        <v>0</v>
      </c>
      <c r="D58" s="222">
        <f t="shared" si="2"/>
        <v>0</v>
      </c>
      <c r="E58" s="222">
        <f>IF(AND($J$8&lt;=200,$J$8&gt;=126),1,0)</f>
        <v>0</v>
      </c>
      <c r="F58" s="222">
        <f t="shared" si="4"/>
        <v>0</v>
      </c>
      <c r="G58" s="222">
        <v>2</v>
      </c>
      <c r="H58" s="222" t="str">
        <f t="shared" si="5"/>
        <v/>
      </c>
      <c r="I58" s="300" t="s">
        <v>477</v>
      </c>
      <c r="J58" s="272" t="s">
        <v>479</v>
      </c>
      <c r="K58" s="221" t="s">
        <v>481</v>
      </c>
      <c r="L58" s="272" t="s">
        <v>483</v>
      </c>
      <c r="M58" s="221" t="s">
        <v>747</v>
      </c>
      <c r="N58" s="317" t="s">
        <v>501</v>
      </c>
      <c r="O58" s="221" t="s">
        <v>414</v>
      </c>
      <c r="P58" s="207">
        <v>3.9</v>
      </c>
      <c r="Q58" s="208">
        <v>4.2</v>
      </c>
    </row>
    <row r="59" spans="1:17">
      <c r="A59" s="222">
        <f t="shared" si="3"/>
        <v>0</v>
      </c>
      <c r="B59" s="222">
        <f t="shared" si="0"/>
        <v>0</v>
      </c>
      <c r="C59" s="222">
        <f t="shared" si="1"/>
        <v>0</v>
      </c>
      <c r="D59" s="222">
        <f t="shared" si="2"/>
        <v>0</v>
      </c>
      <c r="E59" s="222">
        <f>IF(AND($J$8&lt;=125,$J$8&gt;=31),1,0)</f>
        <v>0</v>
      </c>
      <c r="F59" s="222">
        <f t="shared" si="4"/>
        <v>0</v>
      </c>
      <c r="G59" s="222">
        <v>1</v>
      </c>
      <c r="H59" s="222" t="str">
        <f t="shared" si="5"/>
        <v/>
      </c>
      <c r="I59" s="300" t="s">
        <v>477</v>
      </c>
      <c r="J59" s="272" t="s">
        <v>479</v>
      </c>
      <c r="K59" s="221" t="s">
        <v>482</v>
      </c>
      <c r="L59" s="272" t="s">
        <v>483</v>
      </c>
      <c r="M59" s="221" t="s">
        <v>749</v>
      </c>
      <c r="N59" s="317" t="s">
        <v>500</v>
      </c>
      <c r="O59" s="221" t="s">
        <v>414</v>
      </c>
      <c r="P59" s="322">
        <v>0.78</v>
      </c>
      <c r="Q59" s="336">
        <v>0.9</v>
      </c>
    </row>
    <row r="60" spans="1:17">
      <c r="A60" s="222">
        <f t="shared" si="3"/>
        <v>0</v>
      </c>
      <c r="B60" s="222">
        <f t="shared" si="0"/>
        <v>0</v>
      </c>
      <c r="C60" s="222">
        <f t="shared" si="1"/>
        <v>0</v>
      </c>
      <c r="D60" s="222">
        <f t="shared" si="2"/>
        <v>0</v>
      </c>
      <c r="E60" s="222">
        <f>IF(AND($J$8&lt;=125,$J$8&gt;=31),1,0)</f>
        <v>0</v>
      </c>
      <c r="F60" s="222">
        <f t="shared" si="4"/>
        <v>0</v>
      </c>
      <c r="G60" s="222">
        <v>2</v>
      </c>
      <c r="H60" s="222" t="str">
        <f t="shared" si="5"/>
        <v/>
      </c>
      <c r="I60" s="300" t="s">
        <v>477</v>
      </c>
      <c r="J60" s="272" t="s">
        <v>479</v>
      </c>
      <c r="K60" s="221" t="s">
        <v>482</v>
      </c>
      <c r="L60" s="272" t="s">
        <v>483</v>
      </c>
      <c r="M60" s="221" t="s">
        <v>748</v>
      </c>
      <c r="N60" s="317" t="s">
        <v>501</v>
      </c>
      <c r="O60" s="221" t="s">
        <v>414</v>
      </c>
      <c r="P60" s="207">
        <v>2.75</v>
      </c>
      <c r="Q60" s="208">
        <v>3.05</v>
      </c>
    </row>
    <row r="61" spans="1:17">
      <c r="A61" s="222">
        <f t="shared" si="3"/>
        <v>0</v>
      </c>
      <c r="B61" s="222">
        <f t="shared" si="0"/>
        <v>0</v>
      </c>
      <c r="C61" s="222">
        <f t="shared" si="1"/>
        <v>0</v>
      </c>
      <c r="D61" s="222">
        <f t="shared" si="2"/>
        <v>0</v>
      </c>
      <c r="E61" s="222">
        <f>IF(AND($J$8&lt;=200,$J$8&gt;=126),1,0)</f>
        <v>0</v>
      </c>
      <c r="F61" s="222">
        <f t="shared" si="4"/>
        <v>0</v>
      </c>
      <c r="G61" s="222">
        <v>1</v>
      </c>
      <c r="H61" s="222" t="str">
        <f t="shared" si="5"/>
        <v/>
      </c>
      <c r="I61" s="300" t="s">
        <v>477</v>
      </c>
      <c r="J61" s="272" t="s">
        <v>479</v>
      </c>
      <c r="K61" s="221" t="s">
        <v>482</v>
      </c>
      <c r="L61" s="272" t="s">
        <v>483</v>
      </c>
      <c r="M61" s="221" t="s">
        <v>750</v>
      </c>
      <c r="N61" s="317" t="s">
        <v>500</v>
      </c>
      <c r="O61" s="221" t="s">
        <v>414</v>
      </c>
      <c r="P61" s="322">
        <v>1.1399999999999999</v>
      </c>
      <c r="Q61" s="336">
        <v>1.3</v>
      </c>
    </row>
    <row r="62" spans="1:17">
      <c r="A62" s="222">
        <f t="shared" si="3"/>
        <v>0</v>
      </c>
      <c r="B62" s="222">
        <f t="shared" si="0"/>
        <v>0</v>
      </c>
      <c r="C62" s="222">
        <f t="shared" si="1"/>
        <v>0</v>
      </c>
      <c r="D62" s="222">
        <f t="shared" si="2"/>
        <v>0</v>
      </c>
      <c r="E62" s="222">
        <f>IF(AND($J$8&lt;=200,$J$8&gt;=126),1,0)</f>
        <v>0</v>
      </c>
      <c r="F62" s="222">
        <f t="shared" si="4"/>
        <v>0</v>
      </c>
      <c r="G62" s="222">
        <v>2</v>
      </c>
      <c r="H62" s="222" t="str">
        <f t="shared" si="5"/>
        <v/>
      </c>
      <c r="I62" s="300" t="s">
        <v>477</v>
      </c>
      <c r="J62" s="272" t="s">
        <v>479</v>
      </c>
      <c r="K62" s="221" t="s">
        <v>482</v>
      </c>
      <c r="L62" s="272" t="s">
        <v>483</v>
      </c>
      <c r="M62" s="221" t="s">
        <v>747</v>
      </c>
      <c r="N62" s="317" t="s">
        <v>501</v>
      </c>
      <c r="O62" s="221" t="s">
        <v>414</v>
      </c>
      <c r="P62" s="207">
        <v>3.9</v>
      </c>
      <c r="Q62" s="208">
        <v>4.2</v>
      </c>
    </row>
    <row r="63" spans="1:17">
      <c r="A63" s="222">
        <f t="shared" si="3"/>
        <v>0</v>
      </c>
      <c r="B63" s="222">
        <f t="shared" si="0"/>
        <v>0</v>
      </c>
      <c r="C63" s="222">
        <f t="shared" si="1"/>
        <v>0</v>
      </c>
      <c r="D63" s="222">
        <f t="shared" si="2"/>
        <v>0</v>
      </c>
      <c r="E63" s="222">
        <f>IF(AND($J$8&lt;=375,$J$8&gt;=126),1,0)</f>
        <v>0</v>
      </c>
      <c r="F63" s="222">
        <f t="shared" si="4"/>
        <v>0</v>
      </c>
      <c r="G63" s="222">
        <v>1</v>
      </c>
      <c r="H63" s="222" t="str">
        <f t="shared" si="5"/>
        <v/>
      </c>
      <c r="I63" s="300" t="s">
        <v>477</v>
      </c>
      <c r="J63" s="221" t="s">
        <v>480</v>
      </c>
      <c r="K63" s="221" t="s">
        <v>482</v>
      </c>
      <c r="L63" s="221" t="s">
        <v>484</v>
      </c>
      <c r="M63" s="221" t="s">
        <v>754</v>
      </c>
      <c r="N63" s="317" t="s">
        <v>500</v>
      </c>
      <c r="O63" s="221" t="s">
        <v>414</v>
      </c>
      <c r="P63" s="322">
        <v>1.5</v>
      </c>
      <c r="Q63" s="336">
        <v>1.7</v>
      </c>
    </row>
    <row r="64" spans="1:17">
      <c r="A64" s="222">
        <f t="shared" si="3"/>
        <v>0</v>
      </c>
      <c r="B64" s="222">
        <f t="shared" si="0"/>
        <v>0</v>
      </c>
      <c r="C64" s="222">
        <f t="shared" si="1"/>
        <v>0</v>
      </c>
      <c r="D64" s="222">
        <f t="shared" si="2"/>
        <v>0</v>
      </c>
      <c r="E64" s="222">
        <f>IF(AND($J$8&lt;=375,$J$8&gt;=126),1,0)</f>
        <v>0</v>
      </c>
      <c r="F64" s="222">
        <f t="shared" si="4"/>
        <v>0</v>
      </c>
      <c r="G64" s="222">
        <v>2</v>
      </c>
      <c r="H64" s="222" t="str">
        <f t="shared" si="5"/>
        <v/>
      </c>
      <c r="I64" s="300" t="s">
        <v>477</v>
      </c>
      <c r="J64" s="221" t="s">
        <v>480</v>
      </c>
      <c r="K64" s="221" t="s">
        <v>482</v>
      </c>
      <c r="L64" s="221" t="s">
        <v>484</v>
      </c>
      <c r="M64" s="221" t="s">
        <v>755</v>
      </c>
      <c r="N64" s="317" t="s">
        <v>501</v>
      </c>
      <c r="O64" s="221" t="s">
        <v>414</v>
      </c>
      <c r="P64" s="207">
        <v>5.0599999999999996</v>
      </c>
      <c r="Q64" s="208">
        <v>5.36</v>
      </c>
    </row>
    <row r="65" spans="1:17">
      <c r="A65" s="222">
        <f t="shared" si="3"/>
        <v>0</v>
      </c>
      <c r="B65" s="222">
        <f t="shared" si="0"/>
        <v>0</v>
      </c>
      <c r="C65" s="222">
        <f t="shared" si="1"/>
        <v>0</v>
      </c>
      <c r="D65" s="222">
        <f t="shared" si="2"/>
        <v>0</v>
      </c>
      <c r="E65" s="222">
        <f>IF(AND($J$8&lt;=625,$J$8&gt;=376),1,0)</f>
        <v>0</v>
      </c>
      <c r="F65" s="222">
        <f t="shared" si="4"/>
        <v>0</v>
      </c>
      <c r="G65" s="222">
        <v>1</v>
      </c>
      <c r="H65" s="222" t="str">
        <f t="shared" si="5"/>
        <v/>
      </c>
      <c r="I65" s="300" t="s">
        <v>477</v>
      </c>
      <c r="J65" s="221" t="s">
        <v>480</v>
      </c>
      <c r="K65" s="221" t="s">
        <v>482</v>
      </c>
      <c r="L65" s="221" t="s">
        <v>484</v>
      </c>
      <c r="M65" s="221" t="s">
        <v>745</v>
      </c>
      <c r="N65" s="317" t="s">
        <v>500</v>
      </c>
      <c r="O65" s="221" t="s">
        <v>414</v>
      </c>
      <c r="P65" s="322">
        <v>1.9</v>
      </c>
      <c r="Q65" s="336">
        <v>2</v>
      </c>
    </row>
    <row r="66" spans="1:17">
      <c r="A66" s="222">
        <f t="shared" si="3"/>
        <v>0</v>
      </c>
      <c r="B66" s="222">
        <f t="shared" si="0"/>
        <v>0</v>
      </c>
      <c r="C66" s="222">
        <f t="shared" si="1"/>
        <v>0</v>
      </c>
      <c r="D66" s="222">
        <f t="shared" si="2"/>
        <v>0</v>
      </c>
      <c r="E66" s="222">
        <f>IF(AND($J$8&lt;=625,$J$8&gt;=376),1,0)</f>
        <v>0</v>
      </c>
      <c r="F66" s="222">
        <f t="shared" si="4"/>
        <v>0</v>
      </c>
      <c r="G66" s="222">
        <v>2</v>
      </c>
      <c r="H66" s="222" t="str">
        <f t="shared" si="5"/>
        <v/>
      </c>
      <c r="I66" s="300" t="s">
        <v>477</v>
      </c>
      <c r="J66" s="221" t="s">
        <v>480</v>
      </c>
      <c r="K66" s="221" t="s">
        <v>482</v>
      </c>
      <c r="L66" s="221" t="s">
        <v>484</v>
      </c>
      <c r="M66" s="221" t="s">
        <v>745</v>
      </c>
      <c r="N66" s="317" t="s">
        <v>501</v>
      </c>
      <c r="O66" s="221" t="s">
        <v>414</v>
      </c>
      <c r="P66" s="207">
        <v>5.68</v>
      </c>
      <c r="Q66" s="208">
        <v>5.58</v>
      </c>
    </row>
    <row r="67" spans="1:17">
      <c r="A67" s="222">
        <f t="shared" si="3"/>
        <v>0</v>
      </c>
      <c r="B67" s="222">
        <f t="shared" si="0"/>
        <v>0</v>
      </c>
      <c r="C67" s="222">
        <f t="shared" si="1"/>
        <v>0</v>
      </c>
      <c r="D67" s="222">
        <f t="shared" si="2"/>
        <v>0</v>
      </c>
      <c r="E67" s="222">
        <f>IF(AND($J$8&lt;=1250,$J$8&gt;=626),1,0)</f>
        <v>0</v>
      </c>
      <c r="F67" s="222">
        <f t="shared" si="4"/>
        <v>0</v>
      </c>
      <c r="G67" s="222">
        <v>1</v>
      </c>
      <c r="H67" s="222" t="str">
        <f t="shared" si="5"/>
        <v/>
      </c>
      <c r="I67" s="300" t="s">
        <v>477</v>
      </c>
      <c r="J67" s="221" t="s">
        <v>480</v>
      </c>
      <c r="K67" s="221" t="s">
        <v>482</v>
      </c>
      <c r="L67" s="221" t="s">
        <v>484</v>
      </c>
      <c r="M67" s="221" t="s">
        <v>744</v>
      </c>
      <c r="N67" s="317" t="s">
        <v>500</v>
      </c>
      <c r="O67" s="221" t="s">
        <v>414</v>
      </c>
      <c r="P67" s="322">
        <v>2.2000000000000002</v>
      </c>
      <c r="Q67" s="336">
        <v>2.5</v>
      </c>
    </row>
    <row r="68" spans="1:17">
      <c r="A68" s="222">
        <f t="shared" si="3"/>
        <v>0</v>
      </c>
      <c r="B68" s="222">
        <f t="shared" si="0"/>
        <v>0</v>
      </c>
      <c r="C68" s="222">
        <f t="shared" si="1"/>
        <v>0</v>
      </c>
      <c r="D68" s="222">
        <f t="shared" si="2"/>
        <v>0</v>
      </c>
      <c r="E68" s="222">
        <f>IF(AND($J$8&lt;=1250,$J$8&gt;=626),1,0)</f>
        <v>0</v>
      </c>
      <c r="F68" s="222">
        <f t="shared" si="4"/>
        <v>0</v>
      </c>
      <c r="G68" s="222">
        <v>2</v>
      </c>
      <c r="H68" s="222" t="str">
        <f t="shared" si="5"/>
        <v/>
      </c>
      <c r="I68" s="300" t="s">
        <v>477</v>
      </c>
      <c r="J68" s="221" t="s">
        <v>480</v>
      </c>
      <c r="K68" s="221" t="s">
        <v>482</v>
      </c>
      <c r="L68" s="221" t="s">
        <v>484</v>
      </c>
      <c r="M68" s="221" t="s">
        <v>744</v>
      </c>
      <c r="N68" s="317" t="s">
        <v>501</v>
      </c>
      <c r="O68" s="221" t="s">
        <v>414</v>
      </c>
      <c r="P68" s="207">
        <v>6.99</v>
      </c>
      <c r="Q68" s="208">
        <v>6.59</v>
      </c>
    </row>
    <row r="69" spans="1:17">
      <c r="A69" s="222">
        <f t="shared" si="3"/>
        <v>0</v>
      </c>
      <c r="B69" s="222">
        <f t="shared" si="0"/>
        <v>0</v>
      </c>
      <c r="C69" s="222">
        <f t="shared" si="1"/>
        <v>0</v>
      </c>
      <c r="D69" s="222">
        <f t="shared" si="2"/>
        <v>0</v>
      </c>
      <c r="E69" s="222">
        <f>IF(AND($J$8&lt;=1500,$J$8&gt;=1256),1,0)</f>
        <v>0</v>
      </c>
      <c r="F69" s="222">
        <f t="shared" si="4"/>
        <v>0</v>
      </c>
      <c r="G69" s="222">
        <v>1</v>
      </c>
      <c r="H69" s="222" t="str">
        <f t="shared" si="5"/>
        <v/>
      </c>
      <c r="I69" s="300" t="s">
        <v>477</v>
      </c>
      <c r="J69" s="221" t="s">
        <v>480</v>
      </c>
      <c r="K69" s="221" t="s">
        <v>482</v>
      </c>
      <c r="L69" s="221" t="s">
        <v>484</v>
      </c>
      <c r="M69" s="221" t="s">
        <v>743</v>
      </c>
      <c r="N69" s="317" t="s">
        <v>500</v>
      </c>
      <c r="O69" s="221" t="s">
        <v>414</v>
      </c>
      <c r="P69" s="322">
        <v>2.7</v>
      </c>
      <c r="Q69" s="336">
        <v>3.1</v>
      </c>
    </row>
    <row r="70" spans="1:17" ht="13.5" thickBot="1">
      <c r="A70" s="222">
        <f t="shared" si="3"/>
        <v>0</v>
      </c>
      <c r="B70" s="222">
        <f t="shared" si="0"/>
        <v>0</v>
      </c>
      <c r="C70" s="222">
        <f t="shared" si="1"/>
        <v>0</v>
      </c>
      <c r="D70" s="222">
        <f t="shared" si="2"/>
        <v>0</v>
      </c>
      <c r="E70" s="222">
        <f>IF(AND($J$8&lt;=1500,$J$8&gt;=1256),1,0)</f>
        <v>0</v>
      </c>
      <c r="F70" s="222">
        <f t="shared" si="4"/>
        <v>0</v>
      </c>
      <c r="G70" s="222">
        <v>2</v>
      </c>
      <c r="H70" s="222" t="str">
        <f t="shared" si="5"/>
        <v/>
      </c>
      <c r="I70" s="307" t="s">
        <v>477</v>
      </c>
      <c r="J70" s="234" t="s">
        <v>480</v>
      </c>
      <c r="K70" s="234" t="s">
        <v>482</v>
      </c>
      <c r="L70" s="221" t="s">
        <v>484</v>
      </c>
      <c r="M70" s="273" t="s">
        <v>743</v>
      </c>
      <c r="N70" s="318" t="s">
        <v>501</v>
      </c>
      <c r="O70" s="234" t="s">
        <v>414</v>
      </c>
      <c r="P70" s="343">
        <v>8.85</v>
      </c>
      <c r="Q70" s="344">
        <v>8.5500000000000007</v>
      </c>
    </row>
    <row r="71" spans="1:17">
      <c r="A71" s="222">
        <f t="shared" si="3"/>
        <v>0</v>
      </c>
      <c r="B71" s="222">
        <f t="shared" si="0"/>
        <v>1</v>
      </c>
      <c r="C71" s="222">
        <f t="shared" si="1"/>
        <v>1</v>
      </c>
      <c r="D71" s="222">
        <f t="shared" si="2"/>
        <v>0</v>
      </c>
      <c r="E71" s="222">
        <f>IF(AND($J$8&lt;=375,$J$8&gt;=126),1,0)</f>
        <v>0</v>
      </c>
      <c r="F71" s="222">
        <f t="shared" si="4"/>
        <v>2</v>
      </c>
      <c r="G71" s="222">
        <v>1</v>
      </c>
      <c r="H71" s="222" t="str">
        <f t="shared" si="5"/>
        <v/>
      </c>
      <c r="I71" s="338" t="s">
        <v>506</v>
      </c>
      <c r="J71" s="271"/>
      <c r="K71" s="271"/>
      <c r="L71" s="271" t="s">
        <v>485</v>
      </c>
      <c r="M71" s="271" t="s">
        <v>757</v>
      </c>
      <c r="N71" s="316" t="s">
        <v>500</v>
      </c>
      <c r="O71" s="271" t="s">
        <v>414</v>
      </c>
      <c r="P71" s="339">
        <v>1.1000000000000001</v>
      </c>
      <c r="Q71" s="340">
        <v>1.2</v>
      </c>
    </row>
    <row r="72" spans="1:17">
      <c r="A72" s="222">
        <f t="shared" si="3"/>
        <v>0</v>
      </c>
      <c r="B72" s="222">
        <f t="shared" si="0"/>
        <v>1</v>
      </c>
      <c r="C72" s="222">
        <f t="shared" si="1"/>
        <v>1</v>
      </c>
      <c r="D72" s="222">
        <f t="shared" si="2"/>
        <v>0</v>
      </c>
      <c r="E72" s="222">
        <f>IF(AND($J$8&lt;=375,$J$8&gt;=126),1,0)</f>
        <v>0</v>
      </c>
      <c r="F72" s="222">
        <f t="shared" si="4"/>
        <v>2</v>
      </c>
      <c r="G72" s="222">
        <v>2</v>
      </c>
      <c r="H72" s="222" t="str">
        <f t="shared" si="5"/>
        <v/>
      </c>
      <c r="I72" s="300" t="s">
        <v>506</v>
      </c>
      <c r="J72" s="221"/>
      <c r="K72" s="221"/>
      <c r="L72" s="221" t="s">
        <v>485</v>
      </c>
      <c r="M72" s="221" t="s">
        <v>755</v>
      </c>
      <c r="N72" s="317" t="s">
        <v>501</v>
      </c>
      <c r="O72" s="221" t="s">
        <v>414</v>
      </c>
      <c r="P72" s="207">
        <v>3.76</v>
      </c>
      <c r="Q72" s="208">
        <v>2.96</v>
      </c>
    </row>
    <row r="73" spans="1:17">
      <c r="A73" s="222">
        <f t="shared" si="3"/>
        <v>0</v>
      </c>
      <c r="B73" s="222">
        <f t="shared" si="0"/>
        <v>1</v>
      </c>
      <c r="C73" s="222">
        <f t="shared" si="1"/>
        <v>1</v>
      </c>
      <c r="D73" s="222">
        <f t="shared" si="2"/>
        <v>0</v>
      </c>
      <c r="E73" s="222">
        <f>IF(AND($J$8&lt;=625,$J$8&gt;=376),1,0)</f>
        <v>0</v>
      </c>
      <c r="F73" s="222">
        <f t="shared" si="4"/>
        <v>2</v>
      </c>
      <c r="G73" s="222">
        <v>1</v>
      </c>
      <c r="H73" s="222" t="str">
        <f t="shared" si="5"/>
        <v/>
      </c>
      <c r="I73" s="300" t="s">
        <v>506</v>
      </c>
      <c r="J73" s="221"/>
      <c r="K73" s="221"/>
      <c r="L73" s="221" t="s">
        <v>485</v>
      </c>
      <c r="M73" s="221" t="s">
        <v>745</v>
      </c>
      <c r="N73" s="317" t="s">
        <v>500</v>
      </c>
      <c r="O73" s="221" t="s">
        <v>414</v>
      </c>
      <c r="P73" s="322">
        <v>1.5</v>
      </c>
      <c r="Q73" s="336">
        <v>1.6</v>
      </c>
    </row>
    <row r="74" spans="1:17">
      <c r="A74" s="222">
        <f t="shared" si="3"/>
        <v>0</v>
      </c>
      <c r="B74" s="222">
        <f t="shared" si="0"/>
        <v>1</v>
      </c>
      <c r="C74" s="222">
        <f t="shared" si="1"/>
        <v>1</v>
      </c>
      <c r="D74" s="222">
        <f t="shared" si="2"/>
        <v>0</v>
      </c>
      <c r="E74" s="222">
        <f>IF(AND($J$8&lt;=625,$J$8&gt;=376),1,0)</f>
        <v>0</v>
      </c>
      <c r="F74" s="222">
        <f t="shared" si="4"/>
        <v>2</v>
      </c>
      <c r="G74" s="222">
        <v>2</v>
      </c>
      <c r="H74" s="222" t="str">
        <f t="shared" si="5"/>
        <v/>
      </c>
      <c r="I74" s="300" t="s">
        <v>506</v>
      </c>
      <c r="J74" s="221"/>
      <c r="K74" s="221"/>
      <c r="L74" s="221" t="s">
        <v>485</v>
      </c>
      <c r="M74" s="221" t="s">
        <v>745</v>
      </c>
      <c r="N74" s="317" t="s">
        <v>501</v>
      </c>
      <c r="O74" s="221" t="s">
        <v>414</v>
      </c>
      <c r="P74" s="207">
        <v>5.18</v>
      </c>
      <c r="Q74" s="208">
        <v>4.08</v>
      </c>
    </row>
    <row r="75" spans="1:17">
      <c r="A75" s="222">
        <f t="shared" si="3"/>
        <v>0</v>
      </c>
      <c r="B75" s="222">
        <f t="shared" si="0"/>
        <v>1</v>
      </c>
      <c r="C75" s="222">
        <f t="shared" si="1"/>
        <v>1</v>
      </c>
      <c r="D75" s="222">
        <f t="shared" si="2"/>
        <v>0</v>
      </c>
      <c r="E75" s="222">
        <f>IF(AND($J$8&lt;=1250,$J$8&gt;=626),1,0)</f>
        <v>0</v>
      </c>
      <c r="F75" s="222">
        <f t="shared" si="4"/>
        <v>2</v>
      </c>
      <c r="G75" s="222">
        <v>1</v>
      </c>
      <c r="H75" s="222" t="str">
        <f t="shared" si="5"/>
        <v/>
      </c>
      <c r="I75" s="300" t="s">
        <v>506</v>
      </c>
      <c r="J75" s="221"/>
      <c r="K75" s="221"/>
      <c r="L75" s="221" t="s">
        <v>485</v>
      </c>
      <c r="M75" s="221" t="s">
        <v>744</v>
      </c>
      <c r="N75" s="317" t="s">
        <v>500</v>
      </c>
      <c r="O75" s="221" t="s">
        <v>414</v>
      </c>
      <c r="P75" s="322">
        <v>1.7</v>
      </c>
      <c r="Q75" s="336">
        <v>1.9</v>
      </c>
    </row>
    <row r="76" spans="1:17">
      <c r="A76" s="222">
        <f t="shared" si="3"/>
        <v>0</v>
      </c>
      <c r="B76" s="222">
        <f t="shared" si="0"/>
        <v>1</v>
      </c>
      <c r="C76" s="222">
        <f t="shared" si="1"/>
        <v>1</v>
      </c>
      <c r="D76" s="222">
        <f t="shared" si="2"/>
        <v>0</v>
      </c>
      <c r="E76" s="222">
        <f>IF(AND($J$8&lt;=1250,$J$8&gt;=626),1,0)</f>
        <v>0</v>
      </c>
      <c r="F76" s="222">
        <f t="shared" si="4"/>
        <v>2</v>
      </c>
      <c r="G76" s="222">
        <v>2</v>
      </c>
      <c r="H76" s="222" t="str">
        <f t="shared" si="5"/>
        <v/>
      </c>
      <c r="I76" s="300" t="s">
        <v>506</v>
      </c>
      <c r="J76" s="221"/>
      <c r="K76" s="221"/>
      <c r="L76" s="221" t="s">
        <v>485</v>
      </c>
      <c r="M76" s="221" t="s">
        <v>744</v>
      </c>
      <c r="N76" s="317" t="s">
        <v>501</v>
      </c>
      <c r="O76" s="221" t="s">
        <v>414</v>
      </c>
      <c r="P76" s="207">
        <v>5.59</v>
      </c>
      <c r="Q76" s="208">
        <v>4.09</v>
      </c>
    </row>
    <row r="77" spans="1:17">
      <c r="A77" s="222">
        <f t="shared" si="3"/>
        <v>0</v>
      </c>
      <c r="B77" s="222">
        <f t="shared" si="0"/>
        <v>1</v>
      </c>
      <c r="C77" s="222">
        <f t="shared" si="1"/>
        <v>1</v>
      </c>
      <c r="D77" s="222">
        <f t="shared" si="2"/>
        <v>0</v>
      </c>
      <c r="E77" s="222">
        <f>IF(AND($J$8&lt;=1500,$J$8&gt;=1256),1,0)</f>
        <v>0</v>
      </c>
      <c r="F77" s="222">
        <f t="shared" si="4"/>
        <v>2</v>
      </c>
      <c r="G77" s="222">
        <v>1</v>
      </c>
      <c r="H77" s="222" t="str">
        <f t="shared" si="5"/>
        <v/>
      </c>
      <c r="I77" s="300" t="s">
        <v>506</v>
      </c>
      <c r="J77" s="221"/>
      <c r="K77" s="221"/>
      <c r="L77" s="221" t="s">
        <v>485</v>
      </c>
      <c r="M77" s="221" t="s">
        <v>743</v>
      </c>
      <c r="N77" s="317" t="s">
        <v>500</v>
      </c>
      <c r="O77" s="221" t="s">
        <v>414</v>
      </c>
      <c r="P77" s="322">
        <v>2</v>
      </c>
      <c r="Q77" s="336">
        <v>2.2999999999999998</v>
      </c>
    </row>
    <row r="78" spans="1:17" ht="13.5" thickBot="1">
      <c r="A78" s="222">
        <f t="shared" si="3"/>
        <v>0</v>
      </c>
      <c r="B78" s="222">
        <f t="shared" si="0"/>
        <v>1</v>
      </c>
      <c r="C78" s="222">
        <f t="shared" si="1"/>
        <v>1</v>
      </c>
      <c r="D78" s="222">
        <f t="shared" si="2"/>
        <v>0</v>
      </c>
      <c r="E78" s="222">
        <f>IF(AND($J$8&lt;=1500,$J$8&gt;=1256),1,0)</f>
        <v>0</v>
      </c>
      <c r="F78" s="222">
        <f t="shared" si="4"/>
        <v>2</v>
      </c>
      <c r="G78" s="222">
        <v>2</v>
      </c>
      <c r="H78" s="222" t="str">
        <f t="shared" si="5"/>
        <v/>
      </c>
      <c r="I78" s="307" t="s">
        <v>506</v>
      </c>
      <c r="J78" s="234"/>
      <c r="K78" s="234"/>
      <c r="L78" s="234" t="s">
        <v>485</v>
      </c>
      <c r="M78" s="234" t="s">
        <v>743</v>
      </c>
      <c r="N78" s="318" t="s">
        <v>501</v>
      </c>
      <c r="O78" s="234" t="s">
        <v>414</v>
      </c>
      <c r="P78" s="343">
        <v>6.25</v>
      </c>
      <c r="Q78" s="344">
        <v>5.45</v>
      </c>
    </row>
  </sheetData>
  <mergeCells count="1">
    <mergeCell ref="J30:L30"/>
  </mergeCells>
  <phoneticPr fontId="3"/>
  <pageMargins left="0.75" right="0.75" top="1" bottom="1" header="0.51200000000000001" footer="0.51200000000000001"/>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D78"/>
  <sheetViews>
    <sheetView zoomScaleNormal="100" workbookViewId="0">
      <selection activeCell="J9" sqref="J9"/>
    </sheetView>
  </sheetViews>
  <sheetFormatPr defaultRowHeight="13"/>
  <cols>
    <col min="1" max="8" width="3.6328125" customWidth="1"/>
    <col min="9" max="9" width="20.26953125" customWidth="1"/>
    <col min="10" max="10" width="13.36328125" customWidth="1"/>
    <col min="11" max="12" width="12.26953125" customWidth="1"/>
    <col min="13" max="13" width="22.453125" customWidth="1"/>
    <col min="14" max="14" width="10" style="8" customWidth="1"/>
    <col min="15" max="15" width="10.6328125" customWidth="1"/>
    <col min="16" max="17" width="10.6328125" style="99" customWidth="1"/>
    <col min="18" max="18" width="3.6328125" customWidth="1"/>
    <col min="20" max="20" width="10.6328125" customWidth="1"/>
    <col min="22" max="22" width="10.6328125" customWidth="1"/>
    <col min="24" max="25" width="10.6328125" customWidth="1"/>
  </cols>
  <sheetData>
    <row r="1" spans="9:30">
      <c r="O1" s="99"/>
      <c r="Q1"/>
    </row>
    <row r="2" spans="9:30">
      <c r="L2" s="109"/>
      <c r="X2" s="6"/>
      <c r="Y2" s="6"/>
    </row>
    <row r="3" spans="9:30">
      <c r="I3" s="7" t="s">
        <v>469</v>
      </c>
      <c r="J3" s="7">
        <f>自家発電設備!$E6</f>
        <v>0</v>
      </c>
      <c r="M3" s="7"/>
      <c r="N3" s="100" t="s">
        <v>366</v>
      </c>
      <c r="O3" s="100" t="s">
        <v>367</v>
      </c>
      <c r="AC3" s="8"/>
      <c r="AD3" s="8"/>
    </row>
    <row r="4" spans="9:30">
      <c r="I4" s="7" t="s">
        <v>492</v>
      </c>
      <c r="J4" s="7">
        <f>自家発電設備!$E7</f>
        <v>0</v>
      </c>
      <c r="M4" s="7" t="s">
        <v>508</v>
      </c>
      <c r="N4" s="15"/>
      <c r="O4" s="7"/>
      <c r="P4"/>
      <c r="Y4" s="8"/>
      <c r="Z4" s="8"/>
    </row>
    <row r="5" spans="9:30">
      <c r="I5" s="7" t="s">
        <v>470</v>
      </c>
      <c r="J5" s="7">
        <f>自家発電設備!$E8</f>
        <v>0</v>
      </c>
      <c r="M5" s="16" t="s">
        <v>53</v>
      </c>
      <c r="N5" s="119">
        <f>IF(J3=0,0,VLOOKUP("A",$H$31:$Q$78,9,0))</f>
        <v>0</v>
      </c>
      <c r="O5" s="119">
        <f>IF(J3=0,0,VLOOKUP("A",$H$31:$Q$78,10,0))</f>
        <v>0</v>
      </c>
      <c r="P5"/>
      <c r="Y5" s="8"/>
      <c r="Z5" s="8"/>
    </row>
    <row r="6" spans="9:30">
      <c r="I6" s="7" t="s">
        <v>471</v>
      </c>
      <c r="J6" s="7">
        <f>自家発電設備!$E9</f>
        <v>0</v>
      </c>
      <c r="M6" s="16" t="s">
        <v>54</v>
      </c>
      <c r="N6" s="119">
        <f>IF(J3=0,0,VLOOKUP("B",$H$31:$Q$78,9,0))</f>
        <v>0</v>
      </c>
      <c r="O6" s="119">
        <f>IF(J3=0,0,VLOOKUP("B",$H$31:$Q$78,10,0))</f>
        <v>0</v>
      </c>
      <c r="P6"/>
      <c r="Y6" s="8"/>
      <c r="Z6" s="8"/>
    </row>
    <row r="7" spans="9:30">
      <c r="I7" s="7" t="s">
        <v>472</v>
      </c>
      <c r="J7" s="7">
        <f>自家発電設備!$E10</f>
        <v>0</v>
      </c>
      <c r="M7" s="7"/>
      <c r="N7" s="119"/>
      <c r="O7" s="120"/>
      <c r="P7"/>
      <c r="Y7" s="8"/>
      <c r="Z7" s="8"/>
    </row>
    <row r="8" spans="9:30">
      <c r="I8" s="7" t="s">
        <v>510</v>
      </c>
      <c r="J8" s="7">
        <f>自家発電設備!$E11</f>
        <v>0</v>
      </c>
      <c r="M8" s="7" t="s">
        <v>511</v>
      </c>
      <c r="N8" s="119">
        <f>IF(J9=0,0,VLOOKUP(J9,S31:T36,2,0))</f>
        <v>0</v>
      </c>
      <c r="O8" s="119">
        <f>IF(J9=0,0,VLOOKUP(J9,S31:T36,2,0))</f>
        <v>0</v>
      </c>
      <c r="P8"/>
      <c r="Y8" s="8"/>
      <c r="Z8" s="8"/>
    </row>
    <row r="9" spans="9:30">
      <c r="I9" s="7" t="s">
        <v>473</v>
      </c>
      <c r="J9" s="7">
        <f>自家発電設備!$E12</f>
        <v>0</v>
      </c>
      <c r="M9" s="16" t="s">
        <v>55</v>
      </c>
      <c r="N9" s="119">
        <f>PRODUCT(N6:N8)</f>
        <v>0</v>
      </c>
      <c r="O9" s="119">
        <f>PRODUCT(O6:O8)</f>
        <v>0</v>
      </c>
      <c r="P9"/>
      <c r="Y9" s="8"/>
      <c r="Z9" s="8"/>
    </row>
    <row r="10" spans="9:30">
      <c r="I10" s="111" t="s">
        <v>474</v>
      </c>
      <c r="J10" s="7">
        <f>自家発電設備!$E13</f>
        <v>0</v>
      </c>
      <c r="M10" s="7"/>
      <c r="N10" s="119"/>
      <c r="O10" s="120"/>
      <c r="Y10" s="8"/>
      <c r="Z10" s="8"/>
    </row>
    <row r="11" spans="9:30">
      <c r="I11" s="7" t="s">
        <v>509</v>
      </c>
      <c r="J11" s="7">
        <f>自家発電設備!$E14</f>
        <v>0</v>
      </c>
      <c r="M11" s="7" t="s">
        <v>512</v>
      </c>
      <c r="N11" s="119">
        <f>IF(J10=0,0,VLOOKUP(J10,U31:V33,2,0))</f>
        <v>0</v>
      </c>
      <c r="O11" s="119">
        <f>IF(J10=0,0,VLOOKUP(J10,U31:V33,2,0))</f>
        <v>0</v>
      </c>
      <c r="P11"/>
      <c r="Y11" s="8"/>
      <c r="Z11" s="8"/>
    </row>
    <row r="12" spans="9:30">
      <c r="I12" s="7" t="s">
        <v>400</v>
      </c>
      <c r="J12" s="7">
        <f>自家発電設備!$E15</f>
        <v>0</v>
      </c>
      <c r="M12" s="16" t="s">
        <v>516</v>
      </c>
      <c r="N12" s="119">
        <f>PRODUCT(N6,N11)</f>
        <v>0</v>
      </c>
      <c r="O12" s="119">
        <f>PRODUCT(O6,O11)</f>
        <v>0</v>
      </c>
      <c r="X12" s="8"/>
      <c r="Y12" s="8"/>
    </row>
    <row r="13" spans="9:30">
      <c r="I13" s="7" t="s">
        <v>409</v>
      </c>
      <c r="J13" s="7">
        <f>自家発電設備!$E16</f>
        <v>0</v>
      </c>
      <c r="M13" s="7"/>
      <c r="N13" s="119"/>
      <c r="O13" s="120"/>
      <c r="X13" s="8"/>
      <c r="Y13" s="8"/>
    </row>
    <row r="14" spans="9:30">
      <c r="M14" s="7" t="s">
        <v>400</v>
      </c>
      <c r="N14" s="119">
        <f>N5</f>
        <v>0</v>
      </c>
      <c r="O14" s="119">
        <f>O5</f>
        <v>0</v>
      </c>
      <c r="X14" s="8"/>
      <c r="Y14" s="8"/>
    </row>
    <row r="15" spans="9:30">
      <c r="M15" s="7" t="s">
        <v>409</v>
      </c>
      <c r="N15" s="119">
        <f>SUM(N5,N9,N12)</f>
        <v>0</v>
      </c>
      <c r="O15" s="119">
        <f>SUM(O5,O9,O12)</f>
        <v>0</v>
      </c>
      <c r="X15" s="8"/>
      <c r="Y15" s="8"/>
    </row>
    <row r="16" spans="9:30">
      <c r="M16" s="7"/>
      <c r="N16" s="119"/>
      <c r="O16" s="120"/>
      <c r="X16" s="8"/>
      <c r="Y16" s="8"/>
    </row>
    <row r="17" spans="1:25">
      <c r="J17" s="93"/>
      <c r="K17" s="99"/>
      <c r="M17" s="7" t="s">
        <v>513</v>
      </c>
      <c r="N17" s="119">
        <f>IF(J11=0,0,VLOOKUP(J11,W31:Y32,3,0))</f>
        <v>0</v>
      </c>
      <c r="O17" s="119">
        <f>IF(J11=0,0,VLOOKUP(J11,W31:Y32,3,0))</f>
        <v>0</v>
      </c>
      <c r="X17" s="8"/>
      <c r="Y17" s="8"/>
    </row>
    <row r="18" spans="1:25">
      <c r="J18" s="93"/>
      <c r="M18" s="7"/>
      <c r="N18" s="119"/>
      <c r="O18" s="120"/>
      <c r="X18" s="8"/>
      <c r="Y18" s="8"/>
    </row>
    <row r="19" spans="1:25">
      <c r="M19" s="7" t="s">
        <v>492</v>
      </c>
      <c r="N19" s="119">
        <f>J4</f>
        <v>0</v>
      </c>
      <c r="O19" s="119">
        <f>J4</f>
        <v>0</v>
      </c>
      <c r="X19" s="8"/>
      <c r="Y19" s="8"/>
    </row>
    <row r="20" spans="1:25">
      <c r="J20" s="93"/>
      <c r="M20" s="7"/>
      <c r="N20" s="119"/>
      <c r="O20" s="120"/>
      <c r="X20" s="8"/>
      <c r="Y20" s="8"/>
    </row>
    <row r="21" spans="1:25">
      <c r="M21" s="111" t="s">
        <v>364</v>
      </c>
      <c r="N21" s="119">
        <f>(N14+N17)*N19*J12+SUM(N15:N17)*N19*J13</f>
        <v>0</v>
      </c>
      <c r="O21" s="119">
        <f>(O14+O17)*O19*J12+SUM(O15:O17)*O19*J13</f>
        <v>0</v>
      </c>
      <c r="X21" s="8"/>
      <c r="Y21" s="8"/>
    </row>
    <row r="22" spans="1:25">
      <c r="X22" s="8"/>
      <c r="Y22" s="8"/>
    </row>
    <row r="23" spans="1:25">
      <c r="X23" s="8"/>
      <c r="Y23" s="8"/>
    </row>
    <row r="24" spans="1:25">
      <c r="X24" s="8"/>
      <c r="Y24" s="8"/>
    </row>
    <row r="25" spans="1:25">
      <c r="X25" s="8"/>
      <c r="Y25" s="8"/>
    </row>
    <row r="26" spans="1:25">
      <c r="X26" s="8"/>
      <c r="Y26" s="8"/>
    </row>
    <row r="27" spans="1:25">
      <c r="X27" s="8"/>
      <c r="Y27" s="8"/>
    </row>
    <row r="28" spans="1:25">
      <c r="X28" s="8"/>
      <c r="Y28" s="8"/>
    </row>
    <row r="29" spans="1:25" ht="13.5" thickBot="1">
      <c r="X29" s="8"/>
      <c r="Y29" s="8"/>
    </row>
    <row r="30" spans="1:25" ht="13.5" thickBot="1">
      <c r="I30" s="96" t="s">
        <v>499</v>
      </c>
      <c r="J30" s="576" t="s">
        <v>397</v>
      </c>
      <c r="K30" s="623"/>
      <c r="L30" s="624"/>
      <c r="M30" s="97" t="s">
        <v>503</v>
      </c>
      <c r="N30" s="97" t="s">
        <v>504</v>
      </c>
      <c r="O30" s="97" t="s">
        <v>398</v>
      </c>
      <c r="P30" s="104" t="s">
        <v>366</v>
      </c>
      <c r="Q30" s="105" t="s">
        <v>367</v>
      </c>
      <c r="S30" t="s">
        <v>473</v>
      </c>
      <c r="T30" t="s">
        <v>507</v>
      </c>
      <c r="U30" t="s">
        <v>474</v>
      </c>
      <c r="V30" t="s">
        <v>507</v>
      </c>
      <c r="W30" t="s">
        <v>475</v>
      </c>
    </row>
    <row r="31" spans="1:25">
      <c r="A31">
        <f t="shared" ref="A31:A78" si="0">IF($I31=$J$3,1,0)</f>
        <v>0</v>
      </c>
      <c r="B31">
        <f t="shared" ref="B31:B78" si="1">IF($J31=$J$5,1,0)</f>
        <v>0</v>
      </c>
      <c r="C31">
        <f t="shared" ref="C31:C78" si="2">IF($K31=$J$6,1,0)</f>
        <v>0</v>
      </c>
      <c r="D31">
        <f t="shared" ref="D31:D78" si="3">IF($L31=$J$7,1,0)</f>
        <v>0</v>
      </c>
      <c r="E31">
        <f>IF($J$8&lt;=30,1,0)</f>
        <v>1</v>
      </c>
      <c r="F31">
        <f t="shared" ref="F31:F78" si="4">SUM(A31:E31)</f>
        <v>1</v>
      </c>
      <c r="G31">
        <v>1</v>
      </c>
      <c r="H31" t="str">
        <f t="shared" ref="H31:H78" si="5">IF(AND(F31=5,G31=1),"A",IF(AND(F31=5,G31=2),"B",""))</f>
        <v/>
      </c>
      <c r="I31" s="331" t="s">
        <v>476</v>
      </c>
      <c r="J31" s="272" t="s">
        <v>479</v>
      </c>
      <c r="K31" s="272" t="s">
        <v>481</v>
      </c>
      <c r="L31" s="272" t="s">
        <v>483</v>
      </c>
      <c r="M31" s="272" t="s">
        <v>502</v>
      </c>
      <c r="N31" s="332" t="s">
        <v>53</v>
      </c>
      <c r="O31" s="272" t="s">
        <v>414</v>
      </c>
      <c r="P31" s="333">
        <v>0.56000000000000005</v>
      </c>
      <c r="Q31" s="334">
        <v>0.68</v>
      </c>
      <c r="S31">
        <v>3</v>
      </c>
      <c r="T31">
        <v>0.9</v>
      </c>
      <c r="U31" t="s">
        <v>486</v>
      </c>
      <c r="V31">
        <v>1</v>
      </c>
      <c r="W31" t="s">
        <v>490</v>
      </c>
      <c r="X31" s="110">
        <v>0.22</v>
      </c>
      <c r="Y31" s="110">
        <v>0.3</v>
      </c>
    </row>
    <row r="32" spans="1:25">
      <c r="A32">
        <f t="shared" si="0"/>
        <v>0</v>
      </c>
      <c r="B32">
        <f t="shared" si="1"/>
        <v>0</v>
      </c>
      <c r="C32">
        <f t="shared" si="2"/>
        <v>0</v>
      </c>
      <c r="D32">
        <f t="shared" si="3"/>
        <v>0</v>
      </c>
      <c r="E32">
        <f>IF($J$8&lt;=30,1,0)</f>
        <v>1</v>
      </c>
      <c r="F32">
        <f t="shared" si="4"/>
        <v>1</v>
      </c>
      <c r="G32">
        <v>2</v>
      </c>
      <c r="H32" t="str">
        <f t="shared" si="5"/>
        <v/>
      </c>
      <c r="I32" s="300" t="s">
        <v>476</v>
      </c>
      <c r="J32" s="272" t="s">
        <v>479</v>
      </c>
      <c r="K32" s="221" t="s">
        <v>481</v>
      </c>
      <c r="L32" s="272" t="s">
        <v>483</v>
      </c>
      <c r="M32" s="221" t="s">
        <v>502</v>
      </c>
      <c r="N32" s="317" t="s">
        <v>54</v>
      </c>
      <c r="O32" s="221" t="s">
        <v>414</v>
      </c>
      <c r="P32" s="207">
        <v>1.9</v>
      </c>
      <c r="Q32" s="208">
        <v>2.1</v>
      </c>
      <c r="S32">
        <v>4</v>
      </c>
      <c r="T32">
        <v>0.9</v>
      </c>
      <c r="U32" t="s">
        <v>487</v>
      </c>
      <c r="V32">
        <v>1.25</v>
      </c>
      <c r="W32" t="s">
        <v>491</v>
      </c>
      <c r="X32" s="110">
        <v>0</v>
      </c>
      <c r="Y32" s="110">
        <v>0</v>
      </c>
    </row>
    <row r="33" spans="1:22">
      <c r="A33">
        <f t="shared" si="0"/>
        <v>0</v>
      </c>
      <c r="B33">
        <f t="shared" si="1"/>
        <v>0</v>
      </c>
      <c r="C33">
        <f t="shared" si="2"/>
        <v>0</v>
      </c>
      <c r="D33">
        <f t="shared" si="3"/>
        <v>0</v>
      </c>
      <c r="E33">
        <f>IF(AND($J$8&lt;=125,$J$8&gt;=31),1,0)</f>
        <v>0</v>
      </c>
      <c r="F33">
        <f t="shared" si="4"/>
        <v>0</v>
      </c>
      <c r="G33">
        <v>1</v>
      </c>
      <c r="H33" t="str">
        <f t="shared" si="5"/>
        <v/>
      </c>
      <c r="I33" s="300" t="s">
        <v>476</v>
      </c>
      <c r="J33" s="272" t="s">
        <v>479</v>
      </c>
      <c r="K33" s="221" t="s">
        <v>481</v>
      </c>
      <c r="L33" s="272" t="s">
        <v>483</v>
      </c>
      <c r="M33" s="221" t="s">
        <v>749</v>
      </c>
      <c r="N33" s="317" t="s">
        <v>53</v>
      </c>
      <c r="O33" s="221" t="s">
        <v>414</v>
      </c>
      <c r="P33" s="322">
        <v>0.73</v>
      </c>
      <c r="Q33" s="336">
        <v>0.9</v>
      </c>
      <c r="S33">
        <v>6</v>
      </c>
      <c r="T33">
        <v>1</v>
      </c>
      <c r="U33" t="s">
        <v>488</v>
      </c>
      <c r="V33">
        <v>1.4</v>
      </c>
    </row>
    <row r="34" spans="1:22">
      <c r="A34">
        <f t="shared" si="0"/>
        <v>0</v>
      </c>
      <c r="B34">
        <f t="shared" si="1"/>
        <v>0</v>
      </c>
      <c r="C34">
        <f t="shared" si="2"/>
        <v>0</v>
      </c>
      <c r="D34">
        <f t="shared" si="3"/>
        <v>0</v>
      </c>
      <c r="E34">
        <f>IF(AND($J$8&lt;=125,$J$8&gt;=31),1,0)</f>
        <v>0</v>
      </c>
      <c r="F34">
        <f t="shared" si="4"/>
        <v>0</v>
      </c>
      <c r="G34">
        <v>2</v>
      </c>
      <c r="H34" t="str">
        <f t="shared" si="5"/>
        <v/>
      </c>
      <c r="I34" s="300" t="s">
        <v>476</v>
      </c>
      <c r="J34" s="272" t="s">
        <v>479</v>
      </c>
      <c r="K34" s="221" t="s">
        <v>481</v>
      </c>
      <c r="L34" s="272" t="s">
        <v>483</v>
      </c>
      <c r="M34" s="221" t="s">
        <v>748</v>
      </c>
      <c r="N34" s="317" t="s">
        <v>54</v>
      </c>
      <c r="O34" s="221" t="s">
        <v>414</v>
      </c>
      <c r="P34" s="207">
        <v>2.5499999999999998</v>
      </c>
      <c r="Q34" s="208">
        <v>2.65</v>
      </c>
      <c r="S34">
        <v>8</v>
      </c>
      <c r="T34">
        <v>1.1000000000000001</v>
      </c>
    </row>
    <row r="35" spans="1:22">
      <c r="A35">
        <f t="shared" si="0"/>
        <v>0</v>
      </c>
      <c r="B35">
        <f t="shared" si="1"/>
        <v>0</v>
      </c>
      <c r="C35">
        <f t="shared" si="2"/>
        <v>0</v>
      </c>
      <c r="D35">
        <f t="shared" si="3"/>
        <v>0</v>
      </c>
      <c r="E35">
        <f>IF(AND($J$8&lt;=200,$J$8&gt;=126),1,0)</f>
        <v>0</v>
      </c>
      <c r="F35">
        <f t="shared" si="4"/>
        <v>0</v>
      </c>
      <c r="G35">
        <v>1</v>
      </c>
      <c r="H35" t="str">
        <f t="shared" si="5"/>
        <v/>
      </c>
      <c r="I35" s="300" t="s">
        <v>476</v>
      </c>
      <c r="J35" s="272" t="s">
        <v>479</v>
      </c>
      <c r="K35" s="221" t="s">
        <v>481</v>
      </c>
      <c r="L35" s="272" t="s">
        <v>483</v>
      </c>
      <c r="M35" s="221" t="s">
        <v>750</v>
      </c>
      <c r="N35" s="317" t="s">
        <v>53</v>
      </c>
      <c r="O35" s="221" t="s">
        <v>414</v>
      </c>
      <c r="P35" s="322">
        <v>1.01</v>
      </c>
      <c r="Q35" s="336">
        <v>1.24</v>
      </c>
      <c r="S35">
        <v>12</v>
      </c>
      <c r="T35">
        <v>1.3</v>
      </c>
    </row>
    <row r="36" spans="1:22">
      <c r="A36">
        <f t="shared" si="0"/>
        <v>0</v>
      </c>
      <c r="B36">
        <f t="shared" si="1"/>
        <v>0</v>
      </c>
      <c r="C36">
        <f t="shared" si="2"/>
        <v>0</v>
      </c>
      <c r="D36">
        <f t="shared" si="3"/>
        <v>0</v>
      </c>
      <c r="E36">
        <f>IF(AND($J$8&lt;=200,$J$8&gt;=126),1,0)</f>
        <v>0</v>
      </c>
      <c r="F36">
        <f t="shared" si="4"/>
        <v>0</v>
      </c>
      <c r="G36">
        <v>2</v>
      </c>
      <c r="H36" t="str">
        <f t="shared" si="5"/>
        <v/>
      </c>
      <c r="I36" s="300" t="s">
        <v>476</v>
      </c>
      <c r="J36" s="272" t="s">
        <v>479</v>
      </c>
      <c r="K36" s="221" t="s">
        <v>481</v>
      </c>
      <c r="L36" s="272" t="s">
        <v>483</v>
      </c>
      <c r="M36" s="221" t="s">
        <v>747</v>
      </c>
      <c r="N36" s="317" t="s">
        <v>54</v>
      </c>
      <c r="O36" s="221" t="s">
        <v>414</v>
      </c>
      <c r="P36" s="207">
        <v>3.65</v>
      </c>
      <c r="Q36" s="208">
        <v>3.9</v>
      </c>
      <c r="S36">
        <v>16</v>
      </c>
      <c r="T36">
        <v>1.5</v>
      </c>
    </row>
    <row r="37" spans="1:22">
      <c r="A37">
        <f t="shared" si="0"/>
        <v>0</v>
      </c>
      <c r="B37">
        <f t="shared" si="1"/>
        <v>0</v>
      </c>
      <c r="C37">
        <f t="shared" si="2"/>
        <v>0</v>
      </c>
      <c r="D37">
        <f t="shared" si="3"/>
        <v>0</v>
      </c>
      <c r="E37">
        <f>IF(AND($J$8&lt;=300,$J$8&gt;=201),1,0)</f>
        <v>0</v>
      </c>
      <c r="F37">
        <f t="shared" si="4"/>
        <v>0</v>
      </c>
      <c r="G37">
        <v>1</v>
      </c>
      <c r="H37" t="str">
        <f t="shared" si="5"/>
        <v/>
      </c>
      <c r="I37" s="300" t="s">
        <v>476</v>
      </c>
      <c r="J37" s="272" t="s">
        <v>479</v>
      </c>
      <c r="K37" s="221" t="s">
        <v>481</v>
      </c>
      <c r="L37" s="272" t="s">
        <v>483</v>
      </c>
      <c r="M37" s="221" t="s">
        <v>751</v>
      </c>
      <c r="N37" s="317" t="s">
        <v>53</v>
      </c>
      <c r="O37" s="221" t="s">
        <v>414</v>
      </c>
      <c r="P37" s="322">
        <v>1.2</v>
      </c>
      <c r="Q37" s="336">
        <v>1.4</v>
      </c>
    </row>
    <row r="38" spans="1:22">
      <c r="A38">
        <f t="shared" si="0"/>
        <v>0</v>
      </c>
      <c r="B38">
        <f t="shared" si="1"/>
        <v>0</v>
      </c>
      <c r="C38">
        <f t="shared" si="2"/>
        <v>0</v>
      </c>
      <c r="D38">
        <f t="shared" si="3"/>
        <v>0</v>
      </c>
      <c r="E38">
        <f>IF(AND($J$8&lt;=300,$J$8&gt;=201),1,0)</f>
        <v>0</v>
      </c>
      <c r="F38">
        <f t="shared" si="4"/>
        <v>0</v>
      </c>
      <c r="G38">
        <v>2</v>
      </c>
      <c r="H38" t="str">
        <f t="shared" si="5"/>
        <v/>
      </c>
      <c r="I38" s="300" t="s">
        <v>476</v>
      </c>
      <c r="J38" s="272" t="s">
        <v>479</v>
      </c>
      <c r="K38" s="221" t="s">
        <v>481</v>
      </c>
      <c r="L38" s="272" t="s">
        <v>483</v>
      </c>
      <c r="M38" s="221" t="s">
        <v>746</v>
      </c>
      <c r="N38" s="317" t="s">
        <v>54</v>
      </c>
      <c r="O38" s="221" t="s">
        <v>414</v>
      </c>
      <c r="P38" s="207">
        <v>4.46</v>
      </c>
      <c r="Q38" s="208">
        <v>4.66</v>
      </c>
    </row>
    <row r="39" spans="1:22">
      <c r="A39">
        <f t="shared" si="0"/>
        <v>0</v>
      </c>
      <c r="B39">
        <f t="shared" si="1"/>
        <v>0</v>
      </c>
      <c r="C39">
        <f t="shared" si="2"/>
        <v>0</v>
      </c>
      <c r="D39">
        <f t="shared" si="3"/>
        <v>0</v>
      </c>
      <c r="E39">
        <f>IF(AND($J$8&lt;=125,$J$8&gt;=31),1,0)</f>
        <v>0</v>
      </c>
      <c r="F39">
        <f t="shared" si="4"/>
        <v>0</v>
      </c>
      <c r="G39">
        <v>1</v>
      </c>
      <c r="H39" t="str">
        <f t="shared" si="5"/>
        <v/>
      </c>
      <c r="I39" s="300" t="s">
        <v>476</v>
      </c>
      <c r="J39" s="272" t="s">
        <v>479</v>
      </c>
      <c r="K39" s="221" t="s">
        <v>482</v>
      </c>
      <c r="L39" s="272" t="s">
        <v>483</v>
      </c>
      <c r="M39" s="221" t="s">
        <v>756</v>
      </c>
      <c r="N39" s="317" t="s">
        <v>53</v>
      </c>
      <c r="O39" s="221" t="s">
        <v>414</v>
      </c>
      <c r="P39" s="322">
        <v>0.68</v>
      </c>
      <c r="Q39" s="336">
        <v>0.8</v>
      </c>
    </row>
    <row r="40" spans="1:22">
      <c r="A40">
        <f t="shared" si="0"/>
        <v>0</v>
      </c>
      <c r="B40">
        <f t="shared" si="1"/>
        <v>0</v>
      </c>
      <c r="C40">
        <f t="shared" si="2"/>
        <v>0</v>
      </c>
      <c r="D40">
        <f t="shared" si="3"/>
        <v>0</v>
      </c>
      <c r="E40">
        <f>IF(AND($J$8&lt;=125,$J$8&gt;=31),1,0)</f>
        <v>0</v>
      </c>
      <c r="F40">
        <f t="shared" si="4"/>
        <v>0</v>
      </c>
      <c r="G40">
        <v>2</v>
      </c>
      <c r="H40" t="str">
        <f t="shared" si="5"/>
        <v/>
      </c>
      <c r="I40" s="300" t="s">
        <v>476</v>
      </c>
      <c r="J40" s="272" t="s">
        <v>479</v>
      </c>
      <c r="K40" s="221" t="s">
        <v>482</v>
      </c>
      <c r="L40" s="272" t="s">
        <v>483</v>
      </c>
      <c r="M40" s="221" t="s">
        <v>756</v>
      </c>
      <c r="N40" s="317" t="s">
        <v>54</v>
      </c>
      <c r="O40" s="221" t="s">
        <v>414</v>
      </c>
      <c r="P40" s="207">
        <v>2.5499999999999998</v>
      </c>
      <c r="Q40" s="208">
        <v>2.75</v>
      </c>
    </row>
    <row r="41" spans="1:22">
      <c r="A41">
        <f t="shared" si="0"/>
        <v>0</v>
      </c>
      <c r="B41">
        <f t="shared" si="1"/>
        <v>0</v>
      </c>
      <c r="C41">
        <f t="shared" si="2"/>
        <v>0</v>
      </c>
      <c r="D41">
        <f t="shared" si="3"/>
        <v>0</v>
      </c>
      <c r="E41">
        <f>IF(AND($J$8&lt;=200,$J$8&gt;=126),1,0)</f>
        <v>0</v>
      </c>
      <c r="F41">
        <f t="shared" si="4"/>
        <v>0</v>
      </c>
      <c r="G41">
        <v>1</v>
      </c>
      <c r="H41" t="str">
        <f t="shared" si="5"/>
        <v/>
      </c>
      <c r="I41" s="300" t="s">
        <v>476</v>
      </c>
      <c r="J41" s="272" t="s">
        <v>479</v>
      </c>
      <c r="K41" s="221" t="s">
        <v>482</v>
      </c>
      <c r="L41" s="272" t="s">
        <v>483</v>
      </c>
      <c r="M41" s="206" t="s">
        <v>752</v>
      </c>
      <c r="N41" s="317" t="s">
        <v>53</v>
      </c>
      <c r="O41" s="221" t="s">
        <v>414</v>
      </c>
      <c r="P41" s="322">
        <v>0.94</v>
      </c>
      <c r="Q41" s="336">
        <v>1.1000000000000001</v>
      </c>
    </row>
    <row r="42" spans="1:22">
      <c r="A42">
        <f t="shared" si="0"/>
        <v>0</v>
      </c>
      <c r="B42">
        <f t="shared" si="1"/>
        <v>0</v>
      </c>
      <c r="C42">
        <f t="shared" si="2"/>
        <v>0</v>
      </c>
      <c r="D42">
        <f t="shared" si="3"/>
        <v>0</v>
      </c>
      <c r="E42">
        <f>IF(AND($J$8&lt;=200,$J$8&gt;=126),1,0)</f>
        <v>0</v>
      </c>
      <c r="F42">
        <f t="shared" si="4"/>
        <v>0</v>
      </c>
      <c r="G42">
        <v>2</v>
      </c>
      <c r="H42" t="str">
        <f t="shared" si="5"/>
        <v/>
      </c>
      <c r="I42" s="300" t="s">
        <v>476</v>
      </c>
      <c r="J42" s="272" t="s">
        <v>479</v>
      </c>
      <c r="K42" s="221" t="s">
        <v>482</v>
      </c>
      <c r="L42" s="272" t="s">
        <v>483</v>
      </c>
      <c r="M42" s="206" t="s">
        <v>753</v>
      </c>
      <c r="N42" s="317" t="s">
        <v>54</v>
      </c>
      <c r="O42" s="221" t="s">
        <v>414</v>
      </c>
      <c r="P42" s="207">
        <v>3.65</v>
      </c>
      <c r="Q42" s="208">
        <v>3.9</v>
      </c>
    </row>
    <row r="43" spans="1:22">
      <c r="A43">
        <f t="shared" si="0"/>
        <v>0</v>
      </c>
      <c r="B43">
        <f t="shared" si="1"/>
        <v>0</v>
      </c>
      <c r="C43">
        <f t="shared" si="2"/>
        <v>0</v>
      </c>
      <c r="D43">
        <f t="shared" si="3"/>
        <v>0</v>
      </c>
      <c r="E43">
        <f>IF(AND($J$8&lt;=300,$J$8&gt;=201),1,0)</f>
        <v>0</v>
      </c>
      <c r="F43">
        <f t="shared" si="4"/>
        <v>0</v>
      </c>
      <c r="G43">
        <v>1</v>
      </c>
      <c r="H43" t="str">
        <f t="shared" si="5"/>
        <v/>
      </c>
      <c r="I43" s="300" t="s">
        <v>476</v>
      </c>
      <c r="J43" s="272" t="s">
        <v>479</v>
      </c>
      <c r="K43" s="221" t="s">
        <v>482</v>
      </c>
      <c r="L43" s="272" t="s">
        <v>483</v>
      </c>
      <c r="M43" s="221" t="s">
        <v>751</v>
      </c>
      <c r="N43" s="317" t="s">
        <v>53</v>
      </c>
      <c r="O43" s="221" t="s">
        <v>414</v>
      </c>
      <c r="P43" s="322">
        <v>1.1499999999999999</v>
      </c>
      <c r="Q43" s="336">
        <v>1.3</v>
      </c>
    </row>
    <row r="44" spans="1:22">
      <c r="A44">
        <f t="shared" si="0"/>
        <v>0</v>
      </c>
      <c r="B44">
        <f t="shared" si="1"/>
        <v>0</v>
      </c>
      <c r="C44">
        <f t="shared" si="2"/>
        <v>0</v>
      </c>
      <c r="D44">
        <f t="shared" si="3"/>
        <v>0</v>
      </c>
      <c r="E44">
        <f>IF(AND($J$8&lt;=300,$J$8&gt;=201),1,0)</f>
        <v>0</v>
      </c>
      <c r="F44">
        <f t="shared" si="4"/>
        <v>0</v>
      </c>
      <c r="G44">
        <v>2</v>
      </c>
      <c r="H44" t="str">
        <f t="shared" si="5"/>
        <v/>
      </c>
      <c r="I44" s="300" t="s">
        <v>476</v>
      </c>
      <c r="J44" s="272" t="s">
        <v>479</v>
      </c>
      <c r="K44" s="221" t="s">
        <v>482</v>
      </c>
      <c r="L44" s="272" t="s">
        <v>483</v>
      </c>
      <c r="M44" s="221" t="s">
        <v>746</v>
      </c>
      <c r="N44" s="317" t="s">
        <v>54</v>
      </c>
      <c r="O44" s="221" t="s">
        <v>414</v>
      </c>
      <c r="P44" s="207">
        <v>4.46</v>
      </c>
      <c r="Q44" s="208">
        <v>4.66</v>
      </c>
    </row>
    <row r="45" spans="1:22">
      <c r="A45">
        <f t="shared" si="0"/>
        <v>0</v>
      </c>
      <c r="B45">
        <f t="shared" si="1"/>
        <v>0</v>
      </c>
      <c r="C45">
        <f t="shared" si="2"/>
        <v>0</v>
      </c>
      <c r="D45">
        <f t="shared" si="3"/>
        <v>0</v>
      </c>
      <c r="E45">
        <f>IF(AND($J$8&lt;=375,$J$8&gt;=126),1,0)</f>
        <v>0</v>
      </c>
      <c r="F45">
        <f t="shared" si="4"/>
        <v>0</v>
      </c>
      <c r="G45">
        <v>1</v>
      </c>
      <c r="H45" t="str">
        <f t="shared" si="5"/>
        <v/>
      </c>
      <c r="I45" s="300" t="s">
        <v>476</v>
      </c>
      <c r="J45" s="221" t="s">
        <v>480</v>
      </c>
      <c r="K45" s="221" t="s">
        <v>482</v>
      </c>
      <c r="L45" s="221" t="s">
        <v>484</v>
      </c>
      <c r="M45" s="221" t="s">
        <v>754</v>
      </c>
      <c r="N45" s="317" t="s">
        <v>53</v>
      </c>
      <c r="O45" s="221" t="s">
        <v>414</v>
      </c>
      <c r="P45" s="322">
        <v>1.2</v>
      </c>
      <c r="Q45" s="336">
        <v>1.4</v>
      </c>
    </row>
    <row r="46" spans="1:22">
      <c r="A46">
        <f t="shared" si="0"/>
        <v>0</v>
      </c>
      <c r="B46">
        <f t="shared" si="1"/>
        <v>0</v>
      </c>
      <c r="C46">
        <f t="shared" si="2"/>
        <v>0</v>
      </c>
      <c r="D46">
        <f t="shared" si="3"/>
        <v>0</v>
      </c>
      <c r="E46">
        <f>IF(AND($J$8&lt;=375,$J$8&gt;=126),1,0)</f>
        <v>0</v>
      </c>
      <c r="F46">
        <f t="shared" si="4"/>
        <v>0</v>
      </c>
      <c r="G46">
        <v>2</v>
      </c>
      <c r="H46" t="str">
        <f t="shared" si="5"/>
        <v/>
      </c>
      <c r="I46" s="300" t="s">
        <v>476</v>
      </c>
      <c r="J46" s="221" t="s">
        <v>480</v>
      </c>
      <c r="K46" s="221" t="s">
        <v>482</v>
      </c>
      <c r="L46" s="221" t="s">
        <v>484</v>
      </c>
      <c r="M46" s="221" t="s">
        <v>755</v>
      </c>
      <c r="N46" s="317" t="s">
        <v>54</v>
      </c>
      <c r="O46" s="221" t="s">
        <v>414</v>
      </c>
      <c r="P46" s="207">
        <v>4.76</v>
      </c>
      <c r="Q46" s="208">
        <v>5.0599999999999996</v>
      </c>
    </row>
    <row r="47" spans="1:22">
      <c r="A47">
        <f t="shared" si="0"/>
        <v>0</v>
      </c>
      <c r="B47">
        <f t="shared" si="1"/>
        <v>0</v>
      </c>
      <c r="C47">
        <f t="shared" si="2"/>
        <v>0</v>
      </c>
      <c r="D47">
        <f t="shared" si="3"/>
        <v>0</v>
      </c>
      <c r="E47">
        <f>IF(AND($J$8&lt;=625,$J$8&gt;=376),1,0)</f>
        <v>0</v>
      </c>
      <c r="F47">
        <f t="shared" si="4"/>
        <v>0</v>
      </c>
      <c r="G47">
        <v>1</v>
      </c>
      <c r="H47" t="str">
        <f t="shared" si="5"/>
        <v/>
      </c>
      <c r="I47" s="300" t="s">
        <v>476</v>
      </c>
      <c r="J47" s="221" t="s">
        <v>480</v>
      </c>
      <c r="K47" s="221" t="s">
        <v>482</v>
      </c>
      <c r="L47" s="221" t="s">
        <v>484</v>
      </c>
      <c r="M47" s="221" t="s">
        <v>745</v>
      </c>
      <c r="N47" s="317" t="s">
        <v>53</v>
      </c>
      <c r="O47" s="221" t="s">
        <v>414</v>
      </c>
      <c r="P47" s="322">
        <v>1.6</v>
      </c>
      <c r="Q47" s="336">
        <v>1.7</v>
      </c>
    </row>
    <row r="48" spans="1:22">
      <c r="A48">
        <f t="shared" si="0"/>
        <v>0</v>
      </c>
      <c r="B48">
        <f t="shared" si="1"/>
        <v>0</v>
      </c>
      <c r="C48">
        <f t="shared" si="2"/>
        <v>0</v>
      </c>
      <c r="D48">
        <f t="shared" si="3"/>
        <v>0</v>
      </c>
      <c r="E48">
        <f>IF(AND($J$8&lt;=625,$J$8&gt;=376),1,0)</f>
        <v>0</v>
      </c>
      <c r="F48">
        <f t="shared" si="4"/>
        <v>0</v>
      </c>
      <c r="G48">
        <v>2</v>
      </c>
      <c r="H48" t="str">
        <f t="shared" si="5"/>
        <v/>
      </c>
      <c r="I48" s="300" t="s">
        <v>476</v>
      </c>
      <c r="J48" s="221" t="s">
        <v>480</v>
      </c>
      <c r="K48" s="221" t="s">
        <v>482</v>
      </c>
      <c r="L48" s="221" t="s">
        <v>484</v>
      </c>
      <c r="M48" s="221" t="s">
        <v>745</v>
      </c>
      <c r="N48" s="317" t="s">
        <v>54</v>
      </c>
      <c r="O48" s="221" t="s">
        <v>414</v>
      </c>
      <c r="P48" s="207">
        <v>5.28</v>
      </c>
      <c r="Q48" s="208">
        <v>5.18</v>
      </c>
    </row>
    <row r="49" spans="1:17">
      <c r="A49">
        <f t="shared" si="0"/>
        <v>0</v>
      </c>
      <c r="B49">
        <f t="shared" si="1"/>
        <v>0</v>
      </c>
      <c r="C49">
        <f t="shared" si="2"/>
        <v>0</v>
      </c>
      <c r="D49">
        <f t="shared" si="3"/>
        <v>0</v>
      </c>
      <c r="E49">
        <f>IF(AND($J$8&lt;=1250,$J$8&gt;=626),1,0)</f>
        <v>0</v>
      </c>
      <c r="F49">
        <f t="shared" si="4"/>
        <v>0</v>
      </c>
      <c r="G49">
        <v>1</v>
      </c>
      <c r="H49" t="str">
        <f t="shared" si="5"/>
        <v/>
      </c>
      <c r="I49" s="300" t="s">
        <v>476</v>
      </c>
      <c r="J49" s="221" t="s">
        <v>480</v>
      </c>
      <c r="K49" s="221" t="s">
        <v>482</v>
      </c>
      <c r="L49" s="221" t="s">
        <v>484</v>
      </c>
      <c r="M49" s="221" t="s">
        <v>744</v>
      </c>
      <c r="N49" s="317" t="s">
        <v>53</v>
      </c>
      <c r="O49" s="221" t="s">
        <v>414</v>
      </c>
      <c r="P49" s="322">
        <v>1.8</v>
      </c>
      <c r="Q49" s="336">
        <v>2.2000000000000002</v>
      </c>
    </row>
    <row r="50" spans="1:17">
      <c r="A50">
        <f t="shared" si="0"/>
        <v>0</v>
      </c>
      <c r="B50">
        <f t="shared" si="1"/>
        <v>0</v>
      </c>
      <c r="C50">
        <f t="shared" si="2"/>
        <v>0</v>
      </c>
      <c r="D50">
        <f t="shared" si="3"/>
        <v>0</v>
      </c>
      <c r="E50">
        <f>IF(AND($J$8&lt;=1250,$J$8&gt;=626),1,0)</f>
        <v>0</v>
      </c>
      <c r="F50">
        <f t="shared" si="4"/>
        <v>0</v>
      </c>
      <c r="G50">
        <v>2</v>
      </c>
      <c r="H50" t="str">
        <f t="shared" si="5"/>
        <v/>
      </c>
      <c r="I50" s="300" t="s">
        <v>476</v>
      </c>
      <c r="J50" s="221" t="s">
        <v>480</v>
      </c>
      <c r="K50" s="221" t="s">
        <v>482</v>
      </c>
      <c r="L50" s="221" t="s">
        <v>484</v>
      </c>
      <c r="M50" s="221" t="s">
        <v>744</v>
      </c>
      <c r="N50" s="317" t="s">
        <v>54</v>
      </c>
      <c r="O50" s="221" t="s">
        <v>414</v>
      </c>
      <c r="P50" s="207">
        <v>6.49</v>
      </c>
      <c r="Q50" s="208">
        <v>6.09</v>
      </c>
    </row>
    <row r="51" spans="1:17">
      <c r="A51">
        <f t="shared" si="0"/>
        <v>0</v>
      </c>
      <c r="B51">
        <f t="shared" si="1"/>
        <v>0</v>
      </c>
      <c r="C51">
        <f t="shared" si="2"/>
        <v>0</v>
      </c>
      <c r="D51">
        <f t="shared" si="3"/>
        <v>0</v>
      </c>
      <c r="E51">
        <f>IF(AND($J$8&lt;=1500,$J$8&gt;=1256),1,0)</f>
        <v>0</v>
      </c>
      <c r="F51">
        <f t="shared" si="4"/>
        <v>0</v>
      </c>
      <c r="G51">
        <v>1</v>
      </c>
      <c r="H51" t="str">
        <f t="shared" si="5"/>
        <v/>
      </c>
      <c r="I51" s="300" t="s">
        <v>476</v>
      </c>
      <c r="J51" s="221" t="s">
        <v>480</v>
      </c>
      <c r="K51" s="221" t="s">
        <v>482</v>
      </c>
      <c r="L51" s="221" t="s">
        <v>484</v>
      </c>
      <c r="M51" s="221" t="s">
        <v>743</v>
      </c>
      <c r="N51" s="317" t="s">
        <v>53</v>
      </c>
      <c r="O51" s="221" t="s">
        <v>414</v>
      </c>
      <c r="P51" s="322">
        <v>2.2000000000000002</v>
      </c>
      <c r="Q51" s="336">
        <v>2.6</v>
      </c>
    </row>
    <row r="52" spans="1:17" ht="13.5" thickBot="1">
      <c r="A52">
        <f t="shared" si="0"/>
        <v>0</v>
      </c>
      <c r="B52">
        <f t="shared" si="1"/>
        <v>0</v>
      </c>
      <c r="C52">
        <f t="shared" si="2"/>
        <v>0</v>
      </c>
      <c r="D52">
        <f t="shared" si="3"/>
        <v>0</v>
      </c>
      <c r="E52">
        <f>IF(AND($J$8&lt;=1500,$J$8&gt;=1256),1,0)</f>
        <v>0</v>
      </c>
      <c r="F52">
        <f t="shared" si="4"/>
        <v>0</v>
      </c>
      <c r="G52">
        <v>2</v>
      </c>
      <c r="H52" t="str">
        <f t="shared" si="5"/>
        <v/>
      </c>
      <c r="I52" s="337" t="s">
        <v>476</v>
      </c>
      <c r="J52" s="273" t="s">
        <v>480</v>
      </c>
      <c r="K52" s="273" t="s">
        <v>482</v>
      </c>
      <c r="L52" s="221" t="s">
        <v>484</v>
      </c>
      <c r="M52" s="273" t="s">
        <v>743</v>
      </c>
      <c r="N52" s="319" t="s">
        <v>54</v>
      </c>
      <c r="O52" s="273" t="s">
        <v>414</v>
      </c>
      <c r="P52" s="341">
        <v>7.85</v>
      </c>
      <c r="Q52" s="342">
        <v>7.55</v>
      </c>
    </row>
    <row r="53" spans="1:17">
      <c r="A53">
        <f t="shared" si="0"/>
        <v>0</v>
      </c>
      <c r="B53">
        <f t="shared" si="1"/>
        <v>0</v>
      </c>
      <c r="C53">
        <f t="shared" si="2"/>
        <v>0</v>
      </c>
      <c r="D53">
        <f t="shared" si="3"/>
        <v>0</v>
      </c>
      <c r="E53">
        <f>IF($J$8&lt;=30,1,0)</f>
        <v>1</v>
      </c>
      <c r="F53">
        <f t="shared" si="4"/>
        <v>1</v>
      </c>
      <c r="G53">
        <v>1</v>
      </c>
      <c r="H53" t="str">
        <f t="shared" si="5"/>
        <v/>
      </c>
      <c r="I53" s="338" t="s">
        <v>477</v>
      </c>
      <c r="J53" s="271" t="s">
        <v>479</v>
      </c>
      <c r="K53" s="271" t="s">
        <v>481</v>
      </c>
      <c r="L53" s="271" t="s">
        <v>483</v>
      </c>
      <c r="M53" s="271" t="s">
        <v>502</v>
      </c>
      <c r="N53" s="316" t="s">
        <v>53</v>
      </c>
      <c r="O53" s="271" t="s">
        <v>414</v>
      </c>
      <c r="P53" s="339">
        <v>0.6</v>
      </c>
      <c r="Q53" s="340">
        <v>0.72</v>
      </c>
    </row>
    <row r="54" spans="1:17">
      <c r="A54">
        <f t="shared" si="0"/>
        <v>0</v>
      </c>
      <c r="B54">
        <f t="shared" si="1"/>
        <v>0</v>
      </c>
      <c r="C54">
        <f t="shared" si="2"/>
        <v>0</v>
      </c>
      <c r="D54">
        <f t="shared" si="3"/>
        <v>0</v>
      </c>
      <c r="E54">
        <f>IF($J$8&lt;=30,1,0)</f>
        <v>1</v>
      </c>
      <c r="F54">
        <f t="shared" si="4"/>
        <v>1</v>
      </c>
      <c r="G54">
        <v>2</v>
      </c>
      <c r="H54" t="str">
        <f t="shared" si="5"/>
        <v/>
      </c>
      <c r="I54" s="300" t="s">
        <v>477</v>
      </c>
      <c r="J54" s="272" t="s">
        <v>479</v>
      </c>
      <c r="K54" s="221" t="s">
        <v>481</v>
      </c>
      <c r="L54" s="272" t="s">
        <v>483</v>
      </c>
      <c r="M54" s="221" t="s">
        <v>502</v>
      </c>
      <c r="N54" s="317" t="s">
        <v>54</v>
      </c>
      <c r="O54" s="221" t="s">
        <v>414</v>
      </c>
      <c r="P54" s="207">
        <v>2</v>
      </c>
      <c r="Q54" s="208">
        <v>2.2000000000000002</v>
      </c>
    </row>
    <row r="55" spans="1:17">
      <c r="A55">
        <f t="shared" si="0"/>
        <v>0</v>
      </c>
      <c r="B55">
        <f t="shared" si="1"/>
        <v>0</v>
      </c>
      <c r="C55">
        <f t="shared" si="2"/>
        <v>0</v>
      </c>
      <c r="D55">
        <f t="shared" si="3"/>
        <v>0</v>
      </c>
      <c r="E55">
        <f>IF(AND($J$8&lt;=125,$J$8&gt;=31),1,0)</f>
        <v>0</v>
      </c>
      <c r="F55">
        <f t="shared" si="4"/>
        <v>0</v>
      </c>
      <c r="G55">
        <v>1</v>
      </c>
      <c r="H55" t="str">
        <f t="shared" si="5"/>
        <v/>
      </c>
      <c r="I55" s="300" t="s">
        <v>477</v>
      </c>
      <c r="J55" s="272" t="s">
        <v>479</v>
      </c>
      <c r="K55" s="221" t="s">
        <v>481</v>
      </c>
      <c r="L55" s="272" t="s">
        <v>483</v>
      </c>
      <c r="M55" s="221" t="s">
        <v>749</v>
      </c>
      <c r="N55" s="317" t="s">
        <v>53</v>
      </c>
      <c r="O55" s="221" t="s">
        <v>414</v>
      </c>
      <c r="P55" s="322">
        <v>0.83</v>
      </c>
      <c r="Q55" s="336">
        <v>1</v>
      </c>
    </row>
    <row r="56" spans="1:17">
      <c r="A56">
        <f t="shared" si="0"/>
        <v>0</v>
      </c>
      <c r="B56">
        <f t="shared" si="1"/>
        <v>0</v>
      </c>
      <c r="C56">
        <f t="shared" si="2"/>
        <v>0</v>
      </c>
      <c r="D56">
        <f t="shared" si="3"/>
        <v>0</v>
      </c>
      <c r="E56">
        <f>IF(AND($J$8&lt;=125,$J$8&gt;=31),1,0)</f>
        <v>0</v>
      </c>
      <c r="F56">
        <f t="shared" si="4"/>
        <v>0</v>
      </c>
      <c r="G56">
        <v>2</v>
      </c>
      <c r="H56" t="str">
        <f t="shared" si="5"/>
        <v/>
      </c>
      <c r="I56" s="300" t="s">
        <v>477</v>
      </c>
      <c r="J56" s="272" t="s">
        <v>479</v>
      </c>
      <c r="K56" s="221" t="s">
        <v>481</v>
      </c>
      <c r="L56" s="272" t="s">
        <v>483</v>
      </c>
      <c r="M56" s="221" t="s">
        <v>748</v>
      </c>
      <c r="N56" s="317" t="s">
        <v>54</v>
      </c>
      <c r="O56" s="221" t="s">
        <v>414</v>
      </c>
      <c r="P56" s="207">
        <v>2.75</v>
      </c>
      <c r="Q56" s="208">
        <v>2.95</v>
      </c>
    </row>
    <row r="57" spans="1:17">
      <c r="A57">
        <f t="shared" si="0"/>
        <v>0</v>
      </c>
      <c r="B57">
        <f t="shared" si="1"/>
        <v>0</v>
      </c>
      <c r="C57">
        <f t="shared" si="2"/>
        <v>0</v>
      </c>
      <c r="D57">
        <f t="shared" si="3"/>
        <v>0</v>
      </c>
      <c r="E57">
        <f>IF(AND($J$8&lt;=200,$J$8&gt;=126),1,0)</f>
        <v>0</v>
      </c>
      <c r="F57">
        <f t="shared" si="4"/>
        <v>0</v>
      </c>
      <c r="G57">
        <v>1</v>
      </c>
      <c r="H57" t="str">
        <f t="shared" si="5"/>
        <v/>
      </c>
      <c r="I57" s="300" t="s">
        <v>477</v>
      </c>
      <c r="J57" s="272" t="s">
        <v>479</v>
      </c>
      <c r="K57" s="221" t="s">
        <v>481</v>
      </c>
      <c r="L57" s="272" t="s">
        <v>483</v>
      </c>
      <c r="M57" s="221" t="s">
        <v>750</v>
      </c>
      <c r="N57" s="317" t="s">
        <v>53</v>
      </c>
      <c r="O57" s="221" t="s">
        <v>414</v>
      </c>
      <c r="P57" s="322">
        <v>1.21</v>
      </c>
      <c r="Q57" s="336">
        <v>1.44</v>
      </c>
    </row>
    <row r="58" spans="1:17">
      <c r="A58">
        <f t="shared" si="0"/>
        <v>0</v>
      </c>
      <c r="B58">
        <f t="shared" si="1"/>
        <v>0</v>
      </c>
      <c r="C58">
        <f t="shared" si="2"/>
        <v>0</v>
      </c>
      <c r="D58">
        <f t="shared" si="3"/>
        <v>0</v>
      </c>
      <c r="E58">
        <f>IF(AND($J$8&lt;=200,$J$8&gt;=126),1,0)</f>
        <v>0</v>
      </c>
      <c r="F58">
        <f t="shared" si="4"/>
        <v>0</v>
      </c>
      <c r="G58">
        <v>2</v>
      </c>
      <c r="H58" t="str">
        <f t="shared" si="5"/>
        <v/>
      </c>
      <c r="I58" s="300" t="s">
        <v>477</v>
      </c>
      <c r="J58" s="272" t="s">
        <v>479</v>
      </c>
      <c r="K58" s="221" t="s">
        <v>481</v>
      </c>
      <c r="L58" s="272" t="s">
        <v>483</v>
      </c>
      <c r="M58" s="221" t="s">
        <v>747</v>
      </c>
      <c r="N58" s="317" t="s">
        <v>54</v>
      </c>
      <c r="O58" s="221" t="s">
        <v>414</v>
      </c>
      <c r="P58" s="207">
        <v>3.9</v>
      </c>
      <c r="Q58" s="208">
        <v>4.2</v>
      </c>
    </row>
    <row r="59" spans="1:17">
      <c r="A59">
        <f t="shared" si="0"/>
        <v>0</v>
      </c>
      <c r="B59">
        <f t="shared" si="1"/>
        <v>0</v>
      </c>
      <c r="C59">
        <f t="shared" si="2"/>
        <v>0</v>
      </c>
      <c r="D59">
        <f t="shared" si="3"/>
        <v>0</v>
      </c>
      <c r="E59">
        <f>IF(AND($J$8&lt;=125,$J$8&gt;=31),1,0)</f>
        <v>0</v>
      </c>
      <c r="F59">
        <f t="shared" si="4"/>
        <v>0</v>
      </c>
      <c r="G59">
        <v>1</v>
      </c>
      <c r="H59" t="str">
        <f t="shared" si="5"/>
        <v/>
      </c>
      <c r="I59" s="300" t="s">
        <v>477</v>
      </c>
      <c r="J59" s="272" t="s">
        <v>479</v>
      </c>
      <c r="K59" s="221" t="s">
        <v>482</v>
      </c>
      <c r="L59" s="272" t="s">
        <v>483</v>
      </c>
      <c r="M59" s="221" t="s">
        <v>749</v>
      </c>
      <c r="N59" s="317" t="s">
        <v>53</v>
      </c>
      <c r="O59" s="221" t="s">
        <v>414</v>
      </c>
      <c r="P59" s="322">
        <v>0.78</v>
      </c>
      <c r="Q59" s="336">
        <v>0.9</v>
      </c>
    </row>
    <row r="60" spans="1:17">
      <c r="A60">
        <f t="shared" si="0"/>
        <v>0</v>
      </c>
      <c r="B60">
        <f t="shared" si="1"/>
        <v>0</v>
      </c>
      <c r="C60">
        <f t="shared" si="2"/>
        <v>0</v>
      </c>
      <c r="D60">
        <f t="shared" si="3"/>
        <v>0</v>
      </c>
      <c r="E60">
        <f>IF(AND($J$8&lt;=125,$J$8&gt;=31),1,0)</f>
        <v>0</v>
      </c>
      <c r="F60">
        <f t="shared" si="4"/>
        <v>0</v>
      </c>
      <c r="G60">
        <v>2</v>
      </c>
      <c r="H60" t="str">
        <f t="shared" si="5"/>
        <v/>
      </c>
      <c r="I60" s="300" t="s">
        <v>477</v>
      </c>
      <c r="J60" s="272" t="s">
        <v>479</v>
      </c>
      <c r="K60" s="221" t="s">
        <v>482</v>
      </c>
      <c r="L60" s="272" t="s">
        <v>483</v>
      </c>
      <c r="M60" s="221" t="s">
        <v>748</v>
      </c>
      <c r="N60" s="317" t="s">
        <v>54</v>
      </c>
      <c r="O60" s="221" t="s">
        <v>414</v>
      </c>
      <c r="P60" s="207">
        <v>2.75</v>
      </c>
      <c r="Q60" s="208">
        <v>3.05</v>
      </c>
    </row>
    <row r="61" spans="1:17">
      <c r="A61">
        <f t="shared" si="0"/>
        <v>0</v>
      </c>
      <c r="B61">
        <f t="shared" si="1"/>
        <v>0</v>
      </c>
      <c r="C61">
        <f t="shared" si="2"/>
        <v>0</v>
      </c>
      <c r="D61">
        <f t="shared" si="3"/>
        <v>0</v>
      </c>
      <c r="E61">
        <f>IF(AND($J$8&lt;=200,$J$8&gt;=126),1,0)</f>
        <v>0</v>
      </c>
      <c r="F61">
        <f t="shared" si="4"/>
        <v>0</v>
      </c>
      <c r="G61">
        <v>1</v>
      </c>
      <c r="H61" t="str">
        <f t="shared" si="5"/>
        <v/>
      </c>
      <c r="I61" s="300" t="s">
        <v>477</v>
      </c>
      <c r="J61" s="272" t="s">
        <v>479</v>
      </c>
      <c r="K61" s="221" t="s">
        <v>482</v>
      </c>
      <c r="L61" s="272" t="s">
        <v>483</v>
      </c>
      <c r="M61" s="221" t="s">
        <v>750</v>
      </c>
      <c r="N61" s="317" t="s">
        <v>53</v>
      </c>
      <c r="O61" s="221" t="s">
        <v>414</v>
      </c>
      <c r="P61" s="322">
        <v>1.1399999999999999</v>
      </c>
      <c r="Q61" s="336">
        <v>1.3</v>
      </c>
    </row>
    <row r="62" spans="1:17">
      <c r="A62">
        <f t="shared" si="0"/>
        <v>0</v>
      </c>
      <c r="B62">
        <f t="shared" si="1"/>
        <v>0</v>
      </c>
      <c r="C62">
        <f t="shared" si="2"/>
        <v>0</v>
      </c>
      <c r="D62">
        <f t="shared" si="3"/>
        <v>0</v>
      </c>
      <c r="E62">
        <f>IF(AND($J$8&lt;=200,$J$8&gt;=126),1,0)</f>
        <v>0</v>
      </c>
      <c r="F62">
        <f t="shared" si="4"/>
        <v>0</v>
      </c>
      <c r="G62">
        <v>2</v>
      </c>
      <c r="H62" t="str">
        <f t="shared" si="5"/>
        <v/>
      </c>
      <c r="I62" s="300" t="s">
        <v>477</v>
      </c>
      <c r="J62" s="272" t="s">
        <v>479</v>
      </c>
      <c r="K62" s="221" t="s">
        <v>482</v>
      </c>
      <c r="L62" s="272" t="s">
        <v>483</v>
      </c>
      <c r="M62" s="221" t="s">
        <v>747</v>
      </c>
      <c r="N62" s="317" t="s">
        <v>54</v>
      </c>
      <c r="O62" s="221" t="s">
        <v>414</v>
      </c>
      <c r="P62" s="207">
        <v>3.9</v>
      </c>
      <c r="Q62" s="208">
        <v>4.2</v>
      </c>
    </row>
    <row r="63" spans="1:17">
      <c r="A63">
        <f t="shared" si="0"/>
        <v>0</v>
      </c>
      <c r="B63">
        <f t="shared" si="1"/>
        <v>0</v>
      </c>
      <c r="C63">
        <f t="shared" si="2"/>
        <v>0</v>
      </c>
      <c r="D63">
        <f t="shared" si="3"/>
        <v>0</v>
      </c>
      <c r="E63">
        <f>IF(AND($J$8&lt;=375,$J$8&gt;=126),1,0)</f>
        <v>0</v>
      </c>
      <c r="F63">
        <f t="shared" si="4"/>
        <v>0</v>
      </c>
      <c r="G63">
        <v>1</v>
      </c>
      <c r="H63" t="str">
        <f t="shared" si="5"/>
        <v/>
      </c>
      <c r="I63" s="300" t="s">
        <v>477</v>
      </c>
      <c r="J63" s="221" t="s">
        <v>480</v>
      </c>
      <c r="K63" s="221" t="s">
        <v>482</v>
      </c>
      <c r="L63" s="221" t="s">
        <v>484</v>
      </c>
      <c r="M63" s="221" t="s">
        <v>754</v>
      </c>
      <c r="N63" s="317" t="s">
        <v>53</v>
      </c>
      <c r="O63" s="221" t="s">
        <v>414</v>
      </c>
      <c r="P63" s="322">
        <v>1.5</v>
      </c>
      <c r="Q63" s="336">
        <v>1.7</v>
      </c>
    </row>
    <row r="64" spans="1:17">
      <c r="A64">
        <f t="shared" si="0"/>
        <v>0</v>
      </c>
      <c r="B64">
        <f t="shared" si="1"/>
        <v>0</v>
      </c>
      <c r="C64">
        <f t="shared" si="2"/>
        <v>0</v>
      </c>
      <c r="D64">
        <f t="shared" si="3"/>
        <v>0</v>
      </c>
      <c r="E64">
        <f>IF(AND($J$8&lt;=375,$J$8&gt;=126),1,0)</f>
        <v>0</v>
      </c>
      <c r="F64">
        <f t="shared" si="4"/>
        <v>0</v>
      </c>
      <c r="G64">
        <v>2</v>
      </c>
      <c r="H64" t="str">
        <f t="shared" si="5"/>
        <v/>
      </c>
      <c r="I64" s="300" t="s">
        <v>477</v>
      </c>
      <c r="J64" s="221" t="s">
        <v>480</v>
      </c>
      <c r="K64" s="221" t="s">
        <v>482</v>
      </c>
      <c r="L64" s="221" t="s">
        <v>484</v>
      </c>
      <c r="M64" s="221" t="s">
        <v>755</v>
      </c>
      <c r="N64" s="317" t="s">
        <v>54</v>
      </c>
      <c r="O64" s="221" t="s">
        <v>414</v>
      </c>
      <c r="P64" s="207">
        <v>5.0599999999999996</v>
      </c>
      <c r="Q64" s="208">
        <v>5.36</v>
      </c>
    </row>
    <row r="65" spans="1:17">
      <c r="A65">
        <f t="shared" si="0"/>
        <v>0</v>
      </c>
      <c r="B65">
        <f t="shared" si="1"/>
        <v>0</v>
      </c>
      <c r="C65">
        <f t="shared" si="2"/>
        <v>0</v>
      </c>
      <c r="D65">
        <f t="shared" si="3"/>
        <v>0</v>
      </c>
      <c r="E65">
        <f>IF(AND($J$8&lt;=625,$J$8&gt;=376),1,0)</f>
        <v>0</v>
      </c>
      <c r="F65">
        <f t="shared" si="4"/>
        <v>0</v>
      </c>
      <c r="G65">
        <v>1</v>
      </c>
      <c r="H65" t="str">
        <f t="shared" si="5"/>
        <v/>
      </c>
      <c r="I65" s="300" t="s">
        <v>477</v>
      </c>
      <c r="J65" s="221" t="s">
        <v>480</v>
      </c>
      <c r="K65" s="221" t="s">
        <v>482</v>
      </c>
      <c r="L65" s="221" t="s">
        <v>484</v>
      </c>
      <c r="M65" s="221" t="s">
        <v>745</v>
      </c>
      <c r="N65" s="317" t="s">
        <v>53</v>
      </c>
      <c r="O65" s="221" t="s">
        <v>414</v>
      </c>
      <c r="P65" s="322">
        <v>1.9</v>
      </c>
      <c r="Q65" s="336">
        <v>2</v>
      </c>
    </row>
    <row r="66" spans="1:17">
      <c r="A66">
        <f t="shared" si="0"/>
        <v>0</v>
      </c>
      <c r="B66">
        <f t="shared" si="1"/>
        <v>0</v>
      </c>
      <c r="C66">
        <f t="shared" si="2"/>
        <v>0</v>
      </c>
      <c r="D66">
        <f t="shared" si="3"/>
        <v>0</v>
      </c>
      <c r="E66">
        <f>IF(AND($J$8&lt;=625,$J$8&gt;=376),1,0)</f>
        <v>0</v>
      </c>
      <c r="F66">
        <f t="shared" si="4"/>
        <v>0</v>
      </c>
      <c r="G66">
        <v>2</v>
      </c>
      <c r="H66" t="str">
        <f t="shared" si="5"/>
        <v/>
      </c>
      <c r="I66" s="300" t="s">
        <v>477</v>
      </c>
      <c r="J66" s="221" t="s">
        <v>480</v>
      </c>
      <c r="K66" s="221" t="s">
        <v>482</v>
      </c>
      <c r="L66" s="221" t="s">
        <v>484</v>
      </c>
      <c r="M66" s="221" t="s">
        <v>745</v>
      </c>
      <c r="N66" s="317" t="s">
        <v>54</v>
      </c>
      <c r="O66" s="221" t="s">
        <v>414</v>
      </c>
      <c r="P66" s="207">
        <v>5.68</v>
      </c>
      <c r="Q66" s="208">
        <v>5.58</v>
      </c>
    </row>
    <row r="67" spans="1:17">
      <c r="A67">
        <f t="shared" si="0"/>
        <v>0</v>
      </c>
      <c r="B67">
        <f t="shared" si="1"/>
        <v>0</v>
      </c>
      <c r="C67">
        <f t="shared" si="2"/>
        <v>0</v>
      </c>
      <c r="D67">
        <f t="shared" si="3"/>
        <v>0</v>
      </c>
      <c r="E67">
        <f>IF(AND($J$8&lt;=1250,$J$8&gt;=626),1,0)</f>
        <v>0</v>
      </c>
      <c r="F67">
        <f t="shared" si="4"/>
        <v>0</v>
      </c>
      <c r="G67">
        <v>1</v>
      </c>
      <c r="H67" t="str">
        <f t="shared" si="5"/>
        <v/>
      </c>
      <c r="I67" s="300" t="s">
        <v>477</v>
      </c>
      <c r="J67" s="221" t="s">
        <v>480</v>
      </c>
      <c r="K67" s="221" t="s">
        <v>482</v>
      </c>
      <c r="L67" s="221" t="s">
        <v>484</v>
      </c>
      <c r="M67" s="221" t="s">
        <v>744</v>
      </c>
      <c r="N67" s="317" t="s">
        <v>53</v>
      </c>
      <c r="O67" s="221" t="s">
        <v>414</v>
      </c>
      <c r="P67" s="322">
        <v>2.2000000000000002</v>
      </c>
      <c r="Q67" s="336">
        <v>2.5</v>
      </c>
    </row>
    <row r="68" spans="1:17">
      <c r="A68">
        <f t="shared" si="0"/>
        <v>0</v>
      </c>
      <c r="B68">
        <f t="shared" si="1"/>
        <v>0</v>
      </c>
      <c r="C68">
        <f t="shared" si="2"/>
        <v>0</v>
      </c>
      <c r="D68">
        <f t="shared" si="3"/>
        <v>0</v>
      </c>
      <c r="E68">
        <f>IF(AND($J$8&lt;=1250,$J$8&gt;=626),1,0)</f>
        <v>0</v>
      </c>
      <c r="F68">
        <f t="shared" si="4"/>
        <v>0</v>
      </c>
      <c r="G68">
        <v>2</v>
      </c>
      <c r="H68" t="str">
        <f t="shared" si="5"/>
        <v/>
      </c>
      <c r="I68" s="300" t="s">
        <v>477</v>
      </c>
      <c r="J68" s="221" t="s">
        <v>480</v>
      </c>
      <c r="K68" s="221" t="s">
        <v>482</v>
      </c>
      <c r="L68" s="221" t="s">
        <v>484</v>
      </c>
      <c r="M68" s="221" t="s">
        <v>744</v>
      </c>
      <c r="N68" s="317" t="s">
        <v>54</v>
      </c>
      <c r="O68" s="221" t="s">
        <v>414</v>
      </c>
      <c r="P68" s="207">
        <v>6.99</v>
      </c>
      <c r="Q68" s="208">
        <v>6.59</v>
      </c>
    </row>
    <row r="69" spans="1:17">
      <c r="A69">
        <f t="shared" si="0"/>
        <v>0</v>
      </c>
      <c r="B69">
        <f t="shared" si="1"/>
        <v>0</v>
      </c>
      <c r="C69">
        <f t="shared" si="2"/>
        <v>0</v>
      </c>
      <c r="D69">
        <f t="shared" si="3"/>
        <v>0</v>
      </c>
      <c r="E69">
        <f>IF(AND($J$8&lt;=1500,$J$8&gt;=1256),1,0)</f>
        <v>0</v>
      </c>
      <c r="F69">
        <f t="shared" si="4"/>
        <v>0</v>
      </c>
      <c r="G69">
        <v>1</v>
      </c>
      <c r="H69" t="str">
        <f t="shared" si="5"/>
        <v/>
      </c>
      <c r="I69" s="300" t="s">
        <v>477</v>
      </c>
      <c r="J69" s="221" t="s">
        <v>480</v>
      </c>
      <c r="K69" s="221" t="s">
        <v>482</v>
      </c>
      <c r="L69" s="221" t="s">
        <v>484</v>
      </c>
      <c r="M69" s="221" t="s">
        <v>743</v>
      </c>
      <c r="N69" s="317" t="s">
        <v>53</v>
      </c>
      <c r="O69" s="221" t="s">
        <v>414</v>
      </c>
      <c r="P69" s="322">
        <v>2.7</v>
      </c>
      <c r="Q69" s="336">
        <v>3.1</v>
      </c>
    </row>
    <row r="70" spans="1:17" ht="13.5" thickBot="1">
      <c r="A70">
        <f t="shared" si="0"/>
        <v>0</v>
      </c>
      <c r="B70">
        <f t="shared" si="1"/>
        <v>0</v>
      </c>
      <c r="C70">
        <f t="shared" si="2"/>
        <v>0</v>
      </c>
      <c r="D70">
        <f t="shared" si="3"/>
        <v>0</v>
      </c>
      <c r="E70">
        <f>IF(AND($J$8&lt;=1500,$J$8&gt;=1256),1,0)</f>
        <v>0</v>
      </c>
      <c r="F70">
        <f t="shared" si="4"/>
        <v>0</v>
      </c>
      <c r="G70">
        <v>2</v>
      </c>
      <c r="H70" t="str">
        <f t="shared" si="5"/>
        <v/>
      </c>
      <c r="I70" s="307" t="s">
        <v>477</v>
      </c>
      <c r="J70" s="234" t="s">
        <v>480</v>
      </c>
      <c r="K70" s="234" t="s">
        <v>482</v>
      </c>
      <c r="L70" s="221" t="s">
        <v>484</v>
      </c>
      <c r="M70" s="273" t="s">
        <v>743</v>
      </c>
      <c r="N70" s="318" t="s">
        <v>54</v>
      </c>
      <c r="O70" s="234" t="s">
        <v>414</v>
      </c>
      <c r="P70" s="343">
        <v>8.85</v>
      </c>
      <c r="Q70" s="344">
        <v>8.5500000000000007</v>
      </c>
    </row>
    <row r="71" spans="1:17">
      <c r="A71">
        <f t="shared" si="0"/>
        <v>0</v>
      </c>
      <c r="B71">
        <f t="shared" si="1"/>
        <v>1</v>
      </c>
      <c r="C71">
        <f t="shared" si="2"/>
        <v>1</v>
      </c>
      <c r="D71">
        <f t="shared" si="3"/>
        <v>0</v>
      </c>
      <c r="E71">
        <f>IF(AND($J$8&lt;=375,$J$8&gt;=126),1,0)</f>
        <v>0</v>
      </c>
      <c r="F71">
        <f t="shared" si="4"/>
        <v>2</v>
      </c>
      <c r="G71">
        <v>1</v>
      </c>
      <c r="H71" t="str">
        <f t="shared" si="5"/>
        <v/>
      </c>
      <c r="I71" s="338" t="s">
        <v>56</v>
      </c>
      <c r="J71" s="271"/>
      <c r="K71" s="271"/>
      <c r="L71" s="271" t="s">
        <v>485</v>
      </c>
      <c r="M71" s="271" t="s">
        <v>757</v>
      </c>
      <c r="N71" s="316" t="s">
        <v>53</v>
      </c>
      <c r="O71" s="271" t="s">
        <v>414</v>
      </c>
      <c r="P71" s="339">
        <v>1.1000000000000001</v>
      </c>
      <c r="Q71" s="340">
        <v>1.2</v>
      </c>
    </row>
    <row r="72" spans="1:17">
      <c r="A72">
        <f t="shared" si="0"/>
        <v>0</v>
      </c>
      <c r="B72">
        <f t="shared" si="1"/>
        <v>1</v>
      </c>
      <c r="C72">
        <f t="shared" si="2"/>
        <v>1</v>
      </c>
      <c r="D72">
        <f t="shared" si="3"/>
        <v>0</v>
      </c>
      <c r="E72">
        <f>IF(AND($J$8&lt;=375,$J$8&gt;=126),1,0)</f>
        <v>0</v>
      </c>
      <c r="F72">
        <f t="shared" si="4"/>
        <v>2</v>
      </c>
      <c r="G72">
        <v>2</v>
      </c>
      <c r="H72" t="str">
        <f t="shared" si="5"/>
        <v/>
      </c>
      <c r="I72" s="300" t="s">
        <v>56</v>
      </c>
      <c r="J72" s="221"/>
      <c r="K72" s="221"/>
      <c r="L72" s="221" t="s">
        <v>485</v>
      </c>
      <c r="M72" s="221" t="s">
        <v>755</v>
      </c>
      <c r="N72" s="317" t="s">
        <v>54</v>
      </c>
      <c r="O72" s="221" t="s">
        <v>414</v>
      </c>
      <c r="P72" s="207">
        <v>3.76</v>
      </c>
      <c r="Q72" s="208">
        <v>2.96</v>
      </c>
    </row>
    <row r="73" spans="1:17">
      <c r="A73">
        <f t="shared" si="0"/>
        <v>0</v>
      </c>
      <c r="B73">
        <f t="shared" si="1"/>
        <v>1</v>
      </c>
      <c r="C73">
        <f t="shared" si="2"/>
        <v>1</v>
      </c>
      <c r="D73">
        <f t="shared" si="3"/>
        <v>0</v>
      </c>
      <c r="E73">
        <f>IF(AND($J$8&lt;=625,$J$8&gt;=376),1,0)</f>
        <v>0</v>
      </c>
      <c r="F73">
        <f t="shared" si="4"/>
        <v>2</v>
      </c>
      <c r="G73">
        <v>1</v>
      </c>
      <c r="H73" t="str">
        <f t="shared" si="5"/>
        <v/>
      </c>
      <c r="I73" s="300" t="s">
        <v>56</v>
      </c>
      <c r="J73" s="221"/>
      <c r="K73" s="221"/>
      <c r="L73" s="221" t="s">
        <v>485</v>
      </c>
      <c r="M73" s="221" t="s">
        <v>745</v>
      </c>
      <c r="N73" s="317" t="s">
        <v>53</v>
      </c>
      <c r="O73" s="221" t="s">
        <v>414</v>
      </c>
      <c r="P73" s="322">
        <v>1.5</v>
      </c>
      <c r="Q73" s="336">
        <v>1.6</v>
      </c>
    </row>
    <row r="74" spans="1:17">
      <c r="A74">
        <f t="shared" si="0"/>
        <v>0</v>
      </c>
      <c r="B74">
        <f t="shared" si="1"/>
        <v>1</v>
      </c>
      <c r="C74">
        <f t="shared" si="2"/>
        <v>1</v>
      </c>
      <c r="D74">
        <f t="shared" si="3"/>
        <v>0</v>
      </c>
      <c r="E74">
        <f>IF(AND($J$8&lt;=625,$J$8&gt;=376),1,0)</f>
        <v>0</v>
      </c>
      <c r="F74">
        <f t="shared" si="4"/>
        <v>2</v>
      </c>
      <c r="G74">
        <v>2</v>
      </c>
      <c r="H74" t="str">
        <f t="shared" si="5"/>
        <v/>
      </c>
      <c r="I74" s="300" t="s">
        <v>56</v>
      </c>
      <c r="J74" s="221"/>
      <c r="K74" s="221"/>
      <c r="L74" s="221" t="s">
        <v>485</v>
      </c>
      <c r="M74" s="221" t="s">
        <v>745</v>
      </c>
      <c r="N74" s="317" t="s">
        <v>54</v>
      </c>
      <c r="O74" s="221" t="s">
        <v>414</v>
      </c>
      <c r="P74" s="207">
        <v>5.18</v>
      </c>
      <c r="Q74" s="208">
        <v>4.08</v>
      </c>
    </row>
    <row r="75" spans="1:17">
      <c r="A75">
        <f t="shared" si="0"/>
        <v>0</v>
      </c>
      <c r="B75">
        <f t="shared" si="1"/>
        <v>1</v>
      </c>
      <c r="C75">
        <f t="shared" si="2"/>
        <v>1</v>
      </c>
      <c r="D75">
        <f t="shared" si="3"/>
        <v>0</v>
      </c>
      <c r="E75">
        <f>IF(AND($J$8&lt;=1250,$J$8&gt;=626),1,0)</f>
        <v>0</v>
      </c>
      <c r="F75">
        <f t="shared" si="4"/>
        <v>2</v>
      </c>
      <c r="G75">
        <v>1</v>
      </c>
      <c r="H75" t="str">
        <f t="shared" si="5"/>
        <v/>
      </c>
      <c r="I75" s="300" t="s">
        <v>56</v>
      </c>
      <c r="J75" s="221"/>
      <c r="K75" s="221"/>
      <c r="L75" s="221" t="s">
        <v>485</v>
      </c>
      <c r="M75" s="221" t="s">
        <v>744</v>
      </c>
      <c r="N75" s="317" t="s">
        <v>53</v>
      </c>
      <c r="O75" s="221" t="s">
        <v>414</v>
      </c>
      <c r="P75" s="322">
        <v>1.7</v>
      </c>
      <c r="Q75" s="336">
        <v>1.9</v>
      </c>
    </row>
    <row r="76" spans="1:17">
      <c r="A76">
        <f t="shared" si="0"/>
        <v>0</v>
      </c>
      <c r="B76">
        <f t="shared" si="1"/>
        <v>1</v>
      </c>
      <c r="C76">
        <f t="shared" si="2"/>
        <v>1</v>
      </c>
      <c r="D76">
        <f t="shared" si="3"/>
        <v>0</v>
      </c>
      <c r="E76">
        <f>IF(AND($J$8&lt;=1250,$J$8&gt;=626),1,0)</f>
        <v>0</v>
      </c>
      <c r="F76">
        <f t="shared" si="4"/>
        <v>2</v>
      </c>
      <c r="G76">
        <v>2</v>
      </c>
      <c r="H76" t="str">
        <f t="shared" si="5"/>
        <v/>
      </c>
      <c r="I76" s="300" t="s">
        <v>56</v>
      </c>
      <c r="J76" s="221"/>
      <c r="K76" s="221"/>
      <c r="L76" s="221" t="s">
        <v>485</v>
      </c>
      <c r="M76" s="221" t="s">
        <v>744</v>
      </c>
      <c r="N76" s="317" t="s">
        <v>54</v>
      </c>
      <c r="O76" s="221" t="s">
        <v>414</v>
      </c>
      <c r="P76" s="207">
        <v>5.59</v>
      </c>
      <c r="Q76" s="208">
        <v>4.09</v>
      </c>
    </row>
    <row r="77" spans="1:17">
      <c r="A77">
        <f t="shared" si="0"/>
        <v>0</v>
      </c>
      <c r="B77">
        <f t="shared" si="1"/>
        <v>1</v>
      </c>
      <c r="C77">
        <f t="shared" si="2"/>
        <v>1</v>
      </c>
      <c r="D77">
        <f t="shared" si="3"/>
        <v>0</v>
      </c>
      <c r="E77">
        <f>IF(AND($J$8&lt;=1500,$J$8&gt;=1256),1,0)</f>
        <v>0</v>
      </c>
      <c r="F77">
        <f t="shared" si="4"/>
        <v>2</v>
      </c>
      <c r="G77">
        <v>1</v>
      </c>
      <c r="H77" t="str">
        <f t="shared" si="5"/>
        <v/>
      </c>
      <c r="I77" s="300" t="s">
        <v>56</v>
      </c>
      <c r="J77" s="221"/>
      <c r="K77" s="221"/>
      <c r="L77" s="221" t="s">
        <v>485</v>
      </c>
      <c r="M77" s="221" t="s">
        <v>743</v>
      </c>
      <c r="N77" s="317" t="s">
        <v>53</v>
      </c>
      <c r="O77" s="221" t="s">
        <v>414</v>
      </c>
      <c r="P77" s="322">
        <v>2</v>
      </c>
      <c r="Q77" s="336">
        <v>2.2999999999999998</v>
      </c>
    </row>
    <row r="78" spans="1:17" ht="13.5" thickBot="1">
      <c r="A78">
        <f t="shared" si="0"/>
        <v>0</v>
      </c>
      <c r="B78">
        <f t="shared" si="1"/>
        <v>1</v>
      </c>
      <c r="C78">
        <f t="shared" si="2"/>
        <v>1</v>
      </c>
      <c r="D78">
        <f t="shared" si="3"/>
        <v>0</v>
      </c>
      <c r="E78">
        <f>IF(AND($J$8&lt;=1500,$J$8&gt;=1256),1,0)</f>
        <v>0</v>
      </c>
      <c r="F78">
        <f t="shared" si="4"/>
        <v>2</v>
      </c>
      <c r="G78">
        <v>2</v>
      </c>
      <c r="H78" t="str">
        <f t="shared" si="5"/>
        <v/>
      </c>
      <c r="I78" s="307" t="s">
        <v>56</v>
      </c>
      <c r="J78" s="234"/>
      <c r="K78" s="234"/>
      <c r="L78" s="234" t="s">
        <v>485</v>
      </c>
      <c r="M78" s="234" t="s">
        <v>743</v>
      </c>
      <c r="N78" s="318" t="s">
        <v>54</v>
      </c>
      <c r="O78" s="234" t="s">
        <v>414</v>
      </c>
      <c r="P78" s="343">
        <v>6.25</v>
      </c>
      <c r="Q78" s="344">
        <v>5.45</v>
      </c>
    </row>
  </sheetData>
  <mergeCells count="1">
    <mergeCell ref="J30:L30"/>
  </mergeCells>
  <phoneticPr fontId="3"/>
  <pageMargins left="0.75" right="0.75" top="1" bottom="1" header="0.51200000000000001" footer="0.5120000000000000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D78"/>
  <sheetViews>
    <sheetView workbookViewId="0">
      <selection activeCell="J9" sqref="J9"/>
    </sheetView>
  </sheetViews>
  <sheetFormatPr defaultRowHeight="13"/>
  <cols>
    <col min="1" max="8" width="3.6328125" customWidth="1"/>
    <col min="9" max="9" width="20.26953125" customWidth="1"/>
    <col min="10" max="10" width="13.36328125" customWidth="1"/>
    <col min="11" max="12" width="12.26953125" customWidth="1"/>
    <col min="13" max="13" width="22.453125" customWidth="1"/>
    <col min="14" max="14" width="10" style="8" customWidth="1"/>
    <col min="15" max="15" width="10.6328125" customWidth="1"/>
    <col min="16" max="17" width="10.6328125" style="99" customWidth="1"/>
    <col min="18" max="18" width="3.6328125" customWidth="1"/>
    <col min="20" max="20" width="10.6328125" customWidth="1"/>
    <col min="22" max="22" width="10.6328125" customWidth="1"/>
    <col min="24" max="25" width="10.6328125" customWidth="1"/>
  </cols>
  <sheetData>
    <row r="1" spans="9:30">
      <c r="O1" s="99"/>
      <c r="Q1"/>
    </row>
    <row r="2" spans="9:30">
      <c r="L2" s="109"/>
      <c r="X2" s="6"/>
      <c r="Y2" s="6"/>
    </row>
    <row r="3" spans="9:30">
      <c r="I3" s="7" t="s">
        <v>469</v>
      </c>
      <c r="J3" s="7">
        <f>自家発電設備!$F6</f>
        <v>0</v>
      </c>
      <c r="M3" s="7"/>
      <c r="N3" s="100" t="s">
        <v>366</v>
      </c>
      <c r="O3" s="100" t="s">
        <v>367</v>
      </c>
      <c r="AC3" s="8"/>
      <c r="AD3" s="8"/>
    </row>
    <row r="4" spans="9:30">
      <c r="I4" s="7" t="s">
        <v>492</v>
      </c>
      <c r="J4" s="7">
        <f>自家発電設備!$F7</f>
        <v>0</v>
      </c>
      <c r="M4" s="7" t="s">
        <v>508</v>
      </c>
      <c r="N4" s="15"/>
      <c r="O4" s="7"/>
      <c r="P4"/>
      <c r="Y4" s="8"/>
      <c r="Z4" s="8"/>
    </row>
    <row r="5" spans="9:30">
      <c r="I5" s="7" t="s">
        <v>470</v>
      </c>
      <c r="J5" s="7">
        <f>自家発電設備!$F8</f>
        <v>0</v>
      </c>
      <c r="M5" s="16" t="s">
        <v>53</v>
      </c>
      <c r="N5" s="119">
        <f>IF(J3=0,0,VLOOKUP("A",$H$31:$Q$78,9,0))</f>
        <v>0</v>
      </c>
      <c r="O5" s="119">
        <f>IF(J3=0,0,VLOOKUP("A",$H$31:$Q$78,10,0))</f>
        <v>0</v>
      </c>
      <c r="P5"/>
      <c r="Y5" s="8"/>
      <c r="Z5" s="8"/>
    </row>
    <row r="6" spans="9:30">
      <c r="I6" s="7" t="s">
        <v>471</v>
      </c>
      <c r="J6" s="7">
        <f>自家発電設備!$F9</f>
        <v>0</v>
      </c>
      <c r="M6" s="16" t="s">
        <v>54</v>
      </c>
      <c r="N6" s="119">
        <f>IF(J3=0,0,VLOOKUP("B",$H$31:$Q$78,9,0))</f>
        <v>0</v>
      </c>
      <c r="O6" s="119">
        <f>IF(J3=0,0,VLOOKUP("B",$H$31:$Q$78,10,0))</f>
        <v>0</v>
      </c>
      <c r="P6"/>
      <c r="Y6" s="8"/>
      <c r="Z6" s="8"/>
    </row>
    <row r="7" spans="9:30">
      <c r="I7" s="7" t="s">
        <v>472</v>
      </c>
      <c r="J7" s="7">
        <f>自家発電設備!$F10</f>
        <v>0</v>
      </c>
      <c r="M7" s="7"/>
      <c r="N7" s="119"/>
      <c r="O7" s="120"/>
      <c r="P7"/>
      <c r="Y7" s="8"/>
      <c r="Z7" s="8"/>
    </row>
    <row r="8" spans="9:30">
      <c r="I8" s="7" t="s">
        <v>510</v>
      </c>
      <c r="J8" s="7">
        <f>自家発電設備!$F11</f>
        <v>0</v>
      </c>
      <c r="M8" s="7" t="s">
        <v>511</v>
      </c>
      <c r="N8" s="119">
        <f>IF(J9=0,0,VLOOKUP(J9,S31:T36,2,0))</f>
        <v>0</v>
      </c>
      <c r="O8" s="119">
        <f>IF(J9=0,0,VLOOKUP(J9,S31:T36,2,0))</f>
        <v>0</v>
      </c>
      <c r="P8"/>
      <c r="Y8" s="8"/>
      <c r="Z8" s="8"/>
    </row>
    <row r="9" spans="9:30">
      <c r="I9" s="7" t="s">
        <v>473</v>
      </c>
      <c r="J9" s="7">
        <f>自家発電設備!$F12</f>
        <v>0</v>
      </c>
      <c r="M9" s="16" t="s">
        <v>57</v>
      </c>
      <c r="N9" s="119">
        <f>PRODUCT(N6:N8)</f>
        <v>0</v>
      </c>
      <c r="O9" s="119">
        <f>PRODUCT(O6:O8)</f>
        <v>0</v>
      </c>
      <c r="P9"/>
      <c r="Y9" s="8"/>
      <c r="Z9" s="8"/>
    </row>
    <row r="10" spans="9:30">
      <c r="I10" s="111" t="s">
        <v>474</v>
      </c>
      <c r="J10" s="7">
        <f>自家発電設備!$F13</f>
        <v>0</v>
      </c>
      <c r="M10" s="7"/>
      <c r="N10" s="119"/>
      <c r="O10" s="120"/>
      <c r="Y10" s="8"/>
      <c r="Z10" s="8"/>
    </row>
    <row r="11" spans="9:30">
      <c r="I11" s="7" t="s">
        <v>509</v>
      </c>
      <c r="J11" s="7">
        <f>自家発電設備!$F14</f>
        <v>0</v>
      </c>
      <c r="M11" s="7" t="s">
        <v>512</v>
      </c>
      <c r="N11" s="119">
        <f>IF(J10=0,0,VLOOKUP(J10,U31:V33,2,0))</f>
        <v>0</v>
      </c>
      <c r="O11" s="119">
        <f>IF(J10=0,0,VLOOKUP(J10,U31:V33,2,0))</f>
        <v>0</v>
      </c>
      <c r="P11"/>
      <c r="Y11" s="8"/>
      <c r="Z11" s="8"/>
    </row>
    <row r="12" spans="9:30">
      <c r="I12" s="7" t="s">
        <v>400</v>
      </c>
      <c r="J12" s="7">
        <f>自家発電設備!$F15</f>
        <v>0</v>
      </c>
      <c r="M12" s="16" t="s">
        <v>516</v>
      </c>
      <c r="N12" s="119">
        <f>PRODUCT(N6,N11)</f>
        <v>0</v>
      </c>
      <c r="O12" s="119">
        <f>PRODUCT(O6,O11)</f>
        <v>0</v>
      </c>
      <c r="X12" s="8"/>
      <c r="Y12" s="8"/>
    </row>
    <row r="13" spans="9:30">
      <c r="I13" s="7" t="s">
        <v>409</v>
      </c>
      <c r="J13" s="7">
        <f>自家発電設備!$F16</f>
        <v>0</v>
      </c>
      <c r="M13" s="7"/>
      <c r="N13" s="119"/>
      <c r="O13" s="120"/>
      <c r="X13" s="8"/>
      <c r="Y13" s="8"/>
    </row>
    <row r="14" spans="9:30">
      <c r="M14" s="7" t="s">
        <v>400</v>
      </c>
      <c r="N14" s="119">
        <f>N5</f>
        <v>0</v>
      </c>
      <c r="O14" s="119">
        <f>O5</f>
        <v>0</v>
      </c>
      <c r="X14" s="8"/>
      <c r="Y14" s="8"/>
    </row>
    <row r="15" spans="9:30">
      <c r="M15" s="7" t="s">
        <v>409</v>
      </c>
      <c r="N15" s="119">
        <f>SUM(N5,N9,N12)</f>
        <v>0</v>
      </c>
      <c r="O15" s="119">
        <f>SUM(O5,O9,O12)</f>
        <v>0</v>
      </c>
      <c r="X15" s="8"/>
      <c r="Y15" s="8"/>
    </row>
    <row r="16" spans="9:30">
      <c r="M16" s="7"/>
      <c r="N16" s="119"/>
      <c r="O16" s="120"/>
      <c r="X16" s="8"/>
      <c r="Y16" s="8"/>
    </row>
    <row r="17" spans="1:25">
      <c r="J17" s="93"/>
      <c r="K17" s="99"/>
      <c r="M17" s="7" t="s">
        <v>513</v>
      </c>
      <c r="N17" s="119">
        <f>IF(J11=0,0,VLOOKUP(J11,W31:Y32,3,0))</f>
        <v>0</v>
      </c>
      <c r="O17" s="119">
        <f>IF(J11=0,0,VLOOKUP(J11,W31:Y32,3,0))</f>
        <v>0</v>
      </c>
      <c r="X17" s="8"/>
      <c r="Y17" s="8"/>
    </row>
    <row r="18" spans="1:25">
      <c r="J18" s="93"/>
      <c r="M18" s="7"/>
      <c r="N18" s="119"/>
      <c r="O18" s="120"/>
      <c r="X18" s="8"/>
      <c r="Y18" s="8"/>
    </row>
    <row r="19" spans="1:25">
      <c r="M19" s="7" t="s">
        <v>492</v>
      </c>
      <c r="N19" s="119">
        <f>J4</f>
        <v>0</v>
      </c>
      <c r="O19" s="119">
        <f>J4</f>
        <v>0</v>
      </c>
      <c r="X19" s="8"/>
      <c r="Y19" s="8"/>
    </row>
    <row r="20" spans="1:25">
      <c r="J20" s="93"/>
      <c r="M20" s="7"/>
      <c r="N20" s="119"/>
      <c r="O20" s="120"/>
      <c r="X20" s="8"/>
      <c r="Y20" s="8"/>
    </row>
    <row r="21" spans="1:25">
      <c r="M21" s="111" t="s">
        <v>364</v>
      </c>
      <c r="N21" s="119">
        <f>(N14+N17)*N19*J12+SUM(N15:N17)*N19*J13</f>
        <v>0</v>
      </c>
      <c r="O21" s="119">
        <f>(O14+O17)*O19*J12+SUM(O15:O17)*O19*J13</f>
        <v>0</v>
      </c>
      <c r="X21" s="8"/>
      <c r="Y21" s="8"/>
    </row>
    <row r="22" spans="1:25">
      <c r="X22" s="8"/>
      <c r="Y22" s="8"/>
    </row>
    <row r="23" spans="1:25">
      <c r="X23" s="8"/>
      <c r="Y23" s="8"/>
    </row>
    <row r="24" spans="1:25">
      <c r="X24" s="8"/>
      <c r="Y24" s="8"/>
    </row>
    <row r="25" spans="1:25">
      <c r="X25" s="8"/>
      <c r="Y25" s="8"/>
    </row>
    <row r="26" spans="1:25">
      <c r="X26" s="8"/>
      <c r="Y26" s="8"/>
    </row>
    <row r="27" spans="1:25">
      <c r="X27" s="8"/>
      <c r="Y27" s="8"/>
    </row>
    <row r="28" spans="1:25">
      <c r="X28" s="8"/>
      <c r="Y28" s="8"/>
    </row>
    <row r="29" spans="1:25" ht="13.5" thickBot="1">
      <c r="X29" s="8"/>
      <c r="Y29" s="8"/>
    </row>
    <row r="30" spans="1:25" ht="13.5" thickBot="1">
      <c r="I30" s="96" t="s">
        <v>499</v>
      </c>
      <c r="J30" s="576" t="s">
        <v>397</v>
      </c>
      <c r="K30" s="623"/>
      <c r="L30" s="624"/>
      <c r="M30" s="97" t="s">
        <v>503</v>
      </c>
      <c r="N30" s="97" t="s">
        <v>504</v>
      </c>
      <c r="O30" s="97" t="s">
        <v>398</v>
      </c>
      <c r="P30" s="104" t="s">
        <v>366</v>
      </c>
      <c r="Q30" s="105" t="s">
        <v>367</v>
      </c>
      <c r="S30" t="s">
        <v>473</v>
      </c>
      <c r="T30" t="s">
        <v>507</v>
      </c>
      <c r="U30" t="s">
        <v>474</v>
      </c>
      <c r="V30" t="s">
        <v>507</v>
      </c>
      <c r="W30" t="s">
        <v>475</v>
      </c>
    </row>
    <row r="31" spans="1:25">
      <c r="A31">
        <f t="shared" ref="A31:A78" si="0">IF($I31=$J$3,1,0)</f>
        <v>0</v>
      </c>
      <c r="B31">
        <f t="shared" ref="B31:B78" si="1">IF($J31=$J$5,1,0)</f>
        <v>0</v>
      </c>
      <c r="C31">
        <f t="shared" ref="C31:C78" si="2">IF($K31=$J$6,1,0)</f>
        <v>0</v>
      </c>
      <c r="D31">
        <f t="shared" ref="D31:D78" si="3">IF($L31=$J$7,1,0)</f>
        <v>0</v>
      </c>
      <c r="E31">
        <f>IF($J$8&lt;=30,1,0)</f>
        <v>1</v>
      </c>
      <c r="F31">
        <f t="shared" ref="F31:F78" si="4">SUM(A31:E31)</f>
        <v>1</v>
      </c>
      <c r="G31">
        <v>1</v>
      </c>
      <c r="H31" t="str">
        <f t="shared" ref="H31:H78" si="5">IF(AND(F31=5,G31=1),"A",IF(AND(F31=5,G31=2),"B",""))</f>
        <v/>
      </c>
      <c r="I31" s="331" t="s">
        <v>476</v>
      </c>
      <c r="J31" s="272" t="s">
        <v>479</v>
      </c>
      <c r="K31" s="272" t="s">
        <v>481</v>
      </c>
      <c r="L31" s="272" t="s">
        <v>483</v>
      </c>
      <c r="M31" s="272" t="s">
        <v>502</v>
      </c>
      <c r="N31" s="332" t="s">
        <v>53</v>
      </c>
      <c r="O31" s="272" t="s">
        <v>414</v>
      </c>
      <c r="P31" s="333">
        <v>0.56000000000000005</v>
      </c>
      <c r="Q31" s="334">
        <v>0.68</v>
      </c>
      <c r="S31">
        <v>3</v>
      </c>
      <c r="T31">
        <v>0.9</v>
      </c>
      <c r="U31" t="s">
        <v>486</v>
      </c>
      <c r="V31">
        <v>1</v>
      </c>
      <c r="W31" t="s">
        <v>490</v>
      </c>
      <c r="X31" s="110">
        <v>0.22</v>
      </c>
      <c r="Y31" s="110">
        <v>0.3</v>
      </c>
    </row>
    <row r="32" spans="1:25">
      <c r="A32">
        <f t="shared" si="0"/>
        <v>0</v>
      </c>
      <c r="B32">
        <f t="shared" si="1"/>
        <v>0</v>
      </c>
      <c r="C32">
        <f t="shared" si="2"/>
        <v>0</v>
      </c>
      <c r="D32">
        <f t="shared" si="3"/>
        <v>0</v>
      </c>
      <c r="E32">
        <f>IF($J$8&lt;=30,1,0)</f>
        <v>1</v>
      </c>
      <c r="F32">
        <f t="shared" si="4"/>
        <v>1</v>
      </c>
      <c r="G32">
        <v>2</v>
      </c>
      <c r="H32" t="str">
        <f t="shared" si="5"/>
        <v/>
      </c>
      <c r="I32" s="300" t="s">
        <v>476</v>
      </c>
      <c r="J32" s="272" t="s">
        <v>479</v>
      </c>
      <c r="K32" s="221" t="s">
        <v>481</v>
      </c>
      <c r="L32" s="272" t="s">
        <v>483</v>
      </c>
      <c r="M32" s="221" t="s">
        <v>502</v>
      </c>
      <c r="N32" s="317" t="s">
        <v>54</v>
      </c>
      <c r="O32" s="221" t="s">
        <v>414</v>
      </c>
      <c r="P32" s="207">
        <v>1.9</v>
      </c>
      <c r="Q32" s="208">
        <v>2.1</v>
      </c>
      <c r="S32">
        <v>4</v>
      </c>
      <c r="T32">
        <v>0.9</v>
      </c>
      <c r="U32" t="s">
        <v>487</v>
      </c>
      <c r="V32">
        <v>1.25</v>
      </c>
      <c r="W32" t="s">
        <v>491</v>
      </c>
      <c r="X32" s="110">
        <v>0</v>
      </c>
      <c r="Y32" s="110">
        <v>0</v>
      </c>
    </row>
    <row r="33" spans="1:22">
      <c r="A33">
        <f t="shared" si="0"/>
        <v>0</v>
      </c>
      <c r="B33">
        <f t="shared" si="1"/>
        <v>0</v>
      </c>
      <c r="C33">
        <f t="shared" si="2"/>
        <v>0</v>
      </c>
      <c r="D33">
        <f t="shared" si="3"/>
        <v>0</v>
      </c>
      <c r="E33">
        <f>IF(AND($J$8&lt;=125,$J$8&gt;=31),1,0)</f>
        <v>0</v>
      </c>
      <c r="F33">
        <f t="shared" si="4"/>
        <v>0</v>
      </c>
      <c r="G33">
        <v>1</v>
      </c>
      <c r="H33" t="str">
        <f t="shared" si="5"/>
        <v/>
      </c>
      <c r="I33" s="300" t="s">
        <v>476</v>
      </c>
      <c r="J33" s="272" t="s">
        <v>479</v>
      </c>
      <c r="K33" s="221" t="s">
        <v>481</v>
      </c>
      <c r="L33" s="272" t="s">
        <v>483</v>
      </c>
      <c r="M33" s="221" t="s">
        <v>749</v>
      </c>
      <c r="N33" s="317" t="s">
        <v>53</v>
      </c>
      <c r="O33" s="221" t="s">
        <v>414</v>
      </c>
      <c r="P33" s="322">
        <v>0.73</v>
      </c>
      <c r="Q33" s="336">
        <v>0.9</v>
      </c>
      <c r="S33">
        <v>6</v>
      </c>
      <c r="T33">
        <v>1</v>
      </c>
      <c r="U33" t="s">
        <v>488</v>
      </c>
      <c r="V33">
        <v>1.4</v>
      </c>
    </row>
    <row r="34" spans="1:22">
      <c r="A34">
        <f t="shared" si="0"/>
        <v>0</v>
      </c>
      <c r="B34">
        <f t="shared" si="1"/>
        <v>0</v>
      </c>
      <c r="C34">
        <f t="shared" si="2"/>
        <v>0</v>
      </c>
      <c r="D34">
        <f t="shared" si="3"/>
        <v>0</v>
      </c>
      <c r="E34">
        <f>IF(AND($J$8&lt;=125,$J$8&gt;=31),1,0)</f>
        <v>0</v>
      </c>
      <c r="F34">
        <f t="shared" si="4"/>
        <v>0</v>
      </c>
      <c r="G34">
        <v>2</v>
      </c>
      <c r="H34" t="str">
        <f t="shared" si="5"/>
        <v/>
      </c>
      <c r="I34" s="300" t="s">
        <v>476</v>
      </c>
      <c r="J34" s="272" t="s">
        <v>479</v>
      </c>
      <c r="K34" s="221" t="s">
        <v>481</v>
      </c>
      <c r="L34" s="272" t="s">
        <v>483</v>
      </c>
      <c r="M34" s="221" t="s">
        <v>748</v>
      </c>
      <c r="N34" s="317" t="s">
        <v>54</v>
      </c>
      <c r="O34" s="221" t="s">
        <v>414</v>
      </c>
      <c r="P34" s="207">
        <v>2.5499999999999998</v>
      </c>
      <c r="Q34" s="208">
        <v>2.65</v>
      </c>
      <c r="S34">
        <v>8</v>
      </c>
      <c r="T34">
        <v>1.1000000000000001</v>
      </c>
    </row>
    <row r="35" spans="1:22">
      <c r="A35">
        <f t="shared" si="0"/>
        <v>0</v>
      </c>
      <c r="B35">
        <f t="shared" si="1"/>
        <v>0</v>
      </c>
      <c r="C35">
        <f t="shared" si="2"/>
        <v>0</v>
      </c>
      <c r="D35">
        <f t="shared" si="3"/>
        <v>0</v>
      </c>
      <c r="E35">
        <f>IF(AND($J$8&lt;=200,$J$8&gt;=126),1,0)</f>
        <v>0</v>
      </c>
      <c r="F35">
        <f t="shared" si="4"/>
        <v>0</v>
      </c>
      <c r="G35">
        <v>1</v>
      </c>
      <c r="H35" t="str">
        <f t="shared" si="5"/>
        <v/>
      </c>
      <c r="I35" s="300" t="s">
        <v>476</v>
      </c>
      <c r="J35" s="272" t="s">
        <v>479</v>
      </c>
      <c r="K35" s="221" t="s">
        <v>481</v>
      </c>
      <c r="L35" s="272" t="s">
        <v>483</v>
      </c>
      <c r="M35" s="221" t="s">
        <v>750</v>
      </c>
      <c r="N35" s="317" t="s">
        <v>53</v>
      </c>
      <c r="O35" s="221" t="s">
        <v>414</v>
      </c>
      <c r="P35" s="322">
        <v>1.01</v>
      </c>
      <c r="Q35" s="336">
        <v>1.24</v>
      </c>
      <c r="S35">
        <v>12</v>
      </c>
      <c r="T35">
        <v>1.3</v>
      </c>
    </row>
    <row r="36" spans="1:22">
      <c r="A36">
        <f t="shared" si="0"/>
        <v>0</v>
      </c>
      <c r="B36">
        <f t="shared" si="1"/>
        <v>0</v>
      </c>
      <c r="C36">
        <f t="shared" si="2"/>
        <v>0</v>
      </c>
      <c r="D36">
        <f t="shared" si="3"/>
        <v>0</v>
      </c>
      <c r="E36">
        <f>IF(AND($J$8&lt;=200,$J$8&gt;=126),1,0)</f>
        <v>0</v>
      </c>
      <c r="F36">
        <f t="shared" si="4"/>
        <v>0</v>
      </c>
      <c r="G36">
        <v>2</v>
      </c>
      <c r="H36" t="str">
        <f t="shared" si="5"/>
        <v/>
      </c>
      <c r="I36" s="300" t="s">
        <v>476</v>
      </c>
      <c r="J36" s="272" t="s">
        <v>479</v>
      </c>
      <c r="K36" s="221" t="s">
        <v>481</v>
      </c>
      <c r="L36" s="272" t="s">
        <v>483</v>
      </c>
      <c r="M36" s="221" t="s">
        <v>747</v>
      </c>
      <c r="N36" s="317" t="s">
        <v>54</v>
      </c>
      <c r="O36" s="221" t="s">
        <v>414</v>
      </c>
      <c r="P36" s="207">
        <v>3.65</v>
      </c>
      <c r="Q36" s="208">
        <v>3.9</v>
      </c>
      <c r="S36">
        <v>16</v>
      </c>
      <c r="T36">
        <v>1.5</v>
      </c>
    </row>
    <row r="37" spans="1:22">
      <c r="A37">
        <f t="shared" si="0"/>
        <v>0</v>
      </c>
      <c r="B37">
        <f t="shared" si="1"/>
        <v>0</v>
      </c>
      <c r="C37">
        <f t="shared" si="2"/>
        <v>0</v>
      </c>
      <c r="D37">
        <f t="shared" si="3"/>
        <v>0</v>
      </c>
      <c r="E37">
        <f>IF(AND($J$8&lt;=300,$J$8&gt;=201),1,0)</f>
        <v>0</v>
      </c>
      <c r="F37">
        <f t="shared" si="4"/>
        <v>0</v>
      </c>
      <c r="G37">
        <v>1</v>
      </c>
      <c r="H37" t="str">
        <f t="shared" si="5"/>
        <v/>
      </c>
      <c r="I37" s="300" t="s">
        <v>476</v>
      </c>
      <c r="J37" s="272" t="s">
        <v>479</v>
      </c>
      <c r="K37" s="221" t="s">
        <v>481</v>
      </c>
      <c r="L37" s="272" t="s">
        <v>483</v>
      </c>
      <c r="M37" s="221" t="s">
        <v>751</v>
      </c>
      <c r="N37" s="317" t="s">
        <v>53</v>
      </c>
      <c r="O37" s="221" t="s">
        <v>414</v>
      </c>
      <c r="P37" s="322">
        <v>1.2</v>
      </c>
      <c r="Q37" s="336">
        <v>1.4</v>
      </c>
    </row>
    <row r="38" spans="1:22">
      <c r="A38">
        <f t="shared" si="0"/>
        <v>0</v>
      </c>
      <c r="B38">
        <f t="shared" si="1"/>
        <v>0</v>
      </c>
      <c r="C38">
        <f t="shared" si="2"/>
        <v>0</v>
      </c>
      <c r="D38">
        <f t="shared" si="3"/>
        <v>0</v>
      </c>
      <c r="E38">
        <f>IF(AND($J$8&lt;=300,$J$8&gt;=201),1,0)</f>
        <v>0</v>
      </c>
      <c r="F38">
        <f t="shared" si="4"/>
        <v>0</v>
      </c>
      <c r="G38">
        <v>2</v>
      </c>
      <c r="H38" t="str">
        <f t="shared" si="5"/>
        <v/>
      </c>
      <c r="I38" s="300" t="s">
        <v>476</v>
      </c>
      <c r="J38" s="272" t="s">
        <v>479</v>
      </c>
      <c r="K38" s="221" t="s">
        <v>481</v>
      </c>
      <c r="L38" s="272" t="s">
        <v>483</v>
      </c>
      <c r="M38" s="221" t="s">
        <v>746</v>
      </c>
      <c r="N38" s="317" t="s">
        <v>54</v>
      </c>
      <c r="O38" s="221" t="s">
        <v>414</v>
      </c>
      <c r="P38" s="207">
        <v>4.46</v>
      </c>
      <c r="Q38" s="208">
        <v>4.66</v>
      </c>
    </row>
    <row r="39" spans="1:22">
      <c r="A39">
        <f t="shared" si="0"/>
        <v>0</v>
      </c>
      <c r="B39">
        <f t="shared" si="1"/>
        <v>0</v>
      </c>
      <c r="C39">
        <f t="shared" si="2"/>
        <v>0</v>
      </c>
      <c r="D39">
        <f t="shared" si="3"/>
        <v>0</v>
      </c>
      <c r="E39">
        <f>IF(AND($J$8&lt;=125,$J$8&gt;=31),1,0)</f>
        <v>0</v>
      </c>
      <c r="F39">
        <f t="shared" si="4"/>
        <v>0</v>
      </c>
      <c r="G39">
        <v>1</v>
      </c>
      <c r="H39" t="str">
        <f t="shared" si="5"/>
        <v/>
      </c>
      <c r="I39" s="300" t="s">
        <v>476</v>
      </c>
      <c r="J39" s="272" t="s">
        <v>479</v>
      </c>
      <c r="K39" s="221" t="s">
        <v>482</v>
      </c>
      <c r="L39" s="272" t="s">
        <v>483</v>
      </c>
      <c r="M39" s="221" t="s">
        <v>756</v>
      </c>
      <c r="N39" s="317" t="s">
        <v>53</v>
      </c>
      <c r="O39" s="221" t="s">
        <v>414</v>
      </c>
      <c r="P39" s="322">
        <v>0.68</v>
      </c>
      <c r="Q39" s="336">
        <v>0.8</v>
      </c>
    </row>
    <row r="40" spans="1:22">
      <c r="A40">
        <f t="shared" si="0"/>
        <v>0</v>
      </c>
      <c r="B40">
        <f t="shared" si="1"/>
        <v>0</v>
      </c>
      <c r="C40">
        <f t="shared" si="2"/>
        <v>0</v>
      </c>
      <c r="D40">
        <f t="shared" si="3"/>
        <v>0</v>
      </c>
      <c r="E40">
        <f>IF(AND($J$8&lt;=125,$J$8&gt;=31),1,0)</f>
        <v>0</v>
      </c>
      <c r="F40">
        <f t="shared" si="4"/>
        <v>0</v>
      </c>
      <c r="G40">
        <v>2</v>
      </c>
      <c r="H40" t="str">
        <f t="shared" si="5"/>
        <v/>
      </c>
      <c r="I40" s="300" t="s">
        <v>476</v>
      </c>
      <c r="J40" s="272" t="s">
        <v>479</v>
      </c>
      <c r="K40" s="221" t="s">
        <v>482</v>
      </c>
      <c r="L40" s="272" t="s">
        <v>483</v>
      </c>
      <c r="M40" s="221" t="s">
        <v>756</v>
      </c>
      <c r="N40" s="317" t="s">
        <v>54</v>
      </c>
      <c r="O40" s="221" t="s">
        <v>414</v>
      </c>
      <c r="P40" s="207">
        <v>2.5499999999999998</v>
      </c>
      <c r="Q40" s="208">
        <v>2.75</v>
      </c>
    </row>
    <row r="41" spans="1:22">
      <c r="A41">
        <f t="shared" si="0"/>
        <v>0</v>
      </c>
      <c r="B41">
        <f t="shared" si="1"/>
        <v>0</v>
      </c>
      <c r="C41">
        <f t="shared" si="2"/>
        <v>0</v>
      </c>
      <c r="D41">
        <f t="shared" si="3"/>
        <v>0</v>
      </c>
      <c r="E41">
        <f>IF(AND($J$8&lt;=200,$J$8&gt;=126),1,0)</f>
        <v>0</v>
      </c>
      <c r="F41">
        <f t="shared" si="4"/>
        <v>0</v>
      </c>
      <c r="G41">
        <v>1</v>
      </c>
      <c r="H41" t="str">
        <f t="shared" si="5"/>
        <v/>
      </c>
      <c r="I41" s="300" t="s">
        <v>476</v>
      </c>
      <c r="J41" s="272" t="s">
        <v>479</v>
      </c>
      <c r="K41" s="221" t="s">
        <v>482</v>
      </c>
      <c r="L41" s="272" t="s">
        <v>483</v>
      </c>
      <c r="M41" s="206" t="s">
        <v>752</v>
      </c>
      <c r="N41" s="317" t="s">
        <v>53</v>
      </c>
      <c r="O41" s="221" t="s">
        <v>414</v>
      </c>
      <c r="P41" s="322">
        <v>0.94</v>
      </c>
      <c r="Q41" s="336">
        <v>1.1000000000000001</v>
      </c>
    </row>
    <row r="42" spans="1:22">
      <c r="A42">
        <f t="shared" si="0"/>
        <v>0</v>
      </c>
      <c r="B42">
        <f t="shared" si="1"/>
        <v>0</v>
      </c>
      <c r="C42">
        <f t="shared" si="2"/>
        <v>0</v>
      </c>
      <c r="D42">
        <f t="shared" si="3"/>
        <v>0</v>
      </c>
      <c r="E42">
        <f>IF(AND($J$8&lt;=200,$J$8&gt;=126),1,0)</f>
        <v>0</v>
      </c>
      <c r="F42">
        <f t="shared" si="4"/>
        <v>0</v>
      </c>
      <c r="G42">
        <v>2</v>
      </c>
      <c r="H42" t="str">
        <f t="shared" si="5"/>
        <v/>
      </c>
      <c r="I42" s="300" t="s">
        <v>476</v>
      </c>
      <c r="J42" s="272" t="s">
        <v>479</v>
      </c>
      <c r="K42" s="221" t="s">
        <v>482</v>
      </c>
      <c r="L42" s="272" t="s">
        <v>483</v>
      </c>
      <c r="M42" s="206" t="s">
        <v>753</v>
      </c>
      <c r="N42" s="317" t="s">
        <v>54</v>
      </c>
      <c r="O42" s="221" t="s">
        <v>414</v>
      </c>
      <c r="P42" s="207">
        <v>3.65</v>
      </c>
      <c r="Q42" s="208">
        <v>3.9</v>
      </c>
    </row>
    <row r="43" spans="1:22">
      <c r="A43">
        <f t="shared" si="0"/>
        <v>0</v>
      </c>
      <c r="B43">
        <f t="shared" si="1"/>
        <v>0</v>
      </c>
      <c r="C43">
        <f t="shared" si="2"/>
        <v>0</v>
      </c>
      <c r="D43">
        <f t="shared" si="3"/>
        <v>0</v>
      </c>
      <c r="E43">
        <f>IF(AND($J$8&lt;=300,$J$8&gt;=201),1,0)</f>
        <v>0</v>
      </c>
      <c r="F43">
        <f t="shared" si="4"/>
        <v>0</v>
      </c>
      <c r="G43">
        <v>1</v>
      </c>
      <c r="H43" t="str">
        <f t="shared" si="5"/>
        <v/>
      </c>
      <c r="I43" s="300" t="s">
        <v>476</v>
      </c>
      <c r="J43" s="272" t="s">
        <v>479</v>
      </c>
      <c r="K43" s="221" t="s">
        <v>482</v>
      </c>
      <c r="L43" s="272" t="s">
        <v>483</v>
      </c>
      <c r="M43" s="221" t="s">
        <v>751</v>
      </c>
      <c r="N43" s="317" t="s">
        <v>53</v>
      </c>
      <c r="O43" s="221" t="s">
        <v>414</v>
      </c>
      <c r="P43" s="322">
        <v>1.1499999999999999</v>
      </c>
      <c r="Q43" s="336">
        <v>1.3</v>
      </c>
    </row>
    <row r="44" spans="1:22">
      <c r="A44">
        <f t="shared" si="0"/>
        <v>0</v>
      </c>
      <c r="B44">
        <f t="shared" si="1"/>
        <v>0</v>
      </c>
      <c r="C44">
        <f t="shared" si="2"/>
        <v>0</v>
      </c>
      <c r="D44">
        <f t="shared" si="3"/>
        <v>0</v>
      </c>
      <c r="E44">
        <f>IF(AND($J$8&lt;=300,$J$8&gt;=201),1,0)</f>
        <v>0</v>
      </c>
      <c r="F44">
        <f t="shared" si="4"/>
        <v>0</v>
      </c>
      <c r="G44">
        <v>2</v>
      </c>
      <c r="H44" t="str">
        <f t="shared" si="5"/>
        <v/>
      </c>
      <c r="I44" s="300" t="s">
        <v>476</v>
      </c>
      <c r="J44" s="272" t="s">
        <v>479</v>
      </c>
      <c r="K44" s="221" t="s">
        <v>482</v>
      </c>
      <c r="L44" s="272" t="s">
        <v>483</v>
      </c>
      <c r="M44" s="221" t="s">
        <v>746</v>
      </c>
      <c r="N44" s="317" t="s">
        <v>54</v>
      </c>
      <c r="O44" s="221" t="s">
        <v>414</v>
      </c>
      <c r="P44" s="207">
        <v>4.46</v>
      </c>
      <c r="Q44" s="208">
        <v>4.66</v>
      </c>
    </row>
    <row r="45" spans="1:22">
      <c r="A45">
        <f t="shared" si="0"/>
        <v>0</v>
      </c>
      <c r="B45">
        <f t="shared" si="1"/>
        <v>0</v>
      </c>
      <c r="C45">
        <f t="shared" si="2"/>
        <v>0</v>
      </c>
      <c r="D45">
        <f t="shared" si="3"/>
        <v>0</v>
      </c>
      <c r="E45">
        <f>IF(AND($J$8&lt;=375,$J$8&gt;=126),1,0)</f>
        <v>0</v>
      </c>
      <c r="F45">
        <f t="shared" si="4"/>
        <v>0</v>
      </c>
      <c r="G45">
        <v>1</v>
      </c>
      <c r="H45" t="str">
        <f t="shared" si="5"/>
        <v/>
      </c>
      <c r="I45" s="300" t="s">
        <v>476</v>
      </c>
      <c r="J45" s="221" t="s">
        <v>480</v>
      </c>
      <c r="K45" s="221" t="s">
        <v>482</v>
      </c>
      <c r="L45" s="221" t="s">
        <v>484</v>
      </c>
      <c r="M45" s="221" t="s">
        <v>754</v>
      </c>
      <c r="N45" s="317" t="s">
        <v>53</v>
      </c>
      <c r="O45" s="221" t="s">
        <v>414</v>
      </c>
      <c r="P45" s="322">
        <v>1.2</v>
      </c>
      <c r="Q45" s="336">
        <v>1.4</v>
      </c>
    </row>
    <row r="46" spans="1:22">
      <c r="A46">
        <f t="shared" si="0"/>
        <v>0</v>
      </c>
      <c r="B46">
        <f t="shared" si="1"/>
        <v>0</v>
      </c>
      <c r="C46">
        <f t="shared" si="2"/>
        <v>0</v>
      </c>
      <c r="D46">
        <f t="shared" si="3"/>
        <v>0</v>
      </c>
      <c r="E46">
        <f>IF(AND($J$8&lt;=375,$J$8&gt;=126),1,0)</f>
        <v>0</v>
      </c>
      <c r="F46">
        <f t="shared" si="4"/>
        <v>0</v>
      </c>
      <c r="G46">
        <v>2</v>
      </c>
      <c r="H46" t="str">
        <f t="shared" si="5"/>
        <v/>
      </c>
      <c r="I46" s="300" t="s">
        <v>476</v>
      </c>
      <c r="J46" s="221" t="s">
        <v>480</v>
      </c>
      <c r="K46" s="221" t="s">
        <v>482</v>
      </c>
      <c r="L46" s="221" t="s">
        <v>484</v>
      </c>
      <c r="M46" s="221" t="s">
        <v>755</v>
      </c>
      <c r="N46" s="317" t="s">
        <v>54</v>
      </c>
      <c r="O46" s="221" t="s">
        <v>414</v>
      </c>
      <c r="P46" s="207">
        <v>4.76</v>
      </c>
      <c r="Q46" s="208">
        <v>5.0599999999999996</v>
      </c>
    </row>
    <row r="47" spans="1:22">
      <c r="A47">
        <f t="shared" si="0"/>
        <v>0</v>
      </c>
      <c r="B47">
        <f t="shared" si="1"/>
        <v>0</v>
      </c>
      <c r="C47">
        <f t="shared" si="2"/>
        <v>0</v>
      </c>
      <c r="D47">
        <f t="shared" si="3"/>
        <v>0</v>
      </c>
      <c r="E47">
        <f>IF(AND($J$8&lt;=625,$J$8&gt;=376),1,0)</f>
        <v>0</v>
      </c>
      <c r="F47">
        <f t="shared" si="4"/>
        <v>0</v>
      </c>
      <c r="G47">
        <v>1</v>
      </c>
      <c r="H47" t="str">
        <f t="shared" si="5"/>
        <v/>
      </c>
      <c r="I47" s="300" t="s">
        <v>476</v>
      </c>
      <c r="J47" s="221" t="s">
        <v>480</v>
      </c>
      <c r="K47" s="221" t="s">
        <v>482</v>
      </c>
      <c r="L47" s="221" t="s">
        <v>484</v>
      </c>
      <c r="M47" s="221" t="s">
        <v>745</v>
      </c>
      <c r="N47" s="317" t="s">
        <v>53</v>
      </c>
      <c r="O47" s="221" t="s">
        <v>414</v>
      </c>
      <c r="P47" s="322">
        <v>1.6</v>
      </c>
      <c r="Q47" s="336">
        <v>1.7</v>
      </c>
    </row>
    <row r="48" spans="1:22">
      <c r="A48">
        <f t="shared" si="0"/>
        <v>0</v>
      </c>
      <c r="B48">
        <f t="shared" si="1"/>
        <v>0</v>
      </c>
      <c r="C48">
        <f t="shared" si="2"/>
        <v>0</v>
      </c>
      <c r="D48">
        <f t="shared" si="3"/>
        <v>0</v>
      </c>
      <c r="E48">
        <f>IF(AND($J$8&lt;=625,$J$8&gt;=376),1,0)</f>
        <v>0</v>
      </c>
      <c r="F48">
        <f t="shared" si="4"/>
        <v>0</v>
      </c>
      <c r="G48">
        <v>2</v>
      </c>
      <c r="H48" t="str">
        <f t="shared" si="5"/>
        <v/>
      </c>
      <c r="I48" s="300" t="s">
        <v>476</v>
      </c>
      <c r="J48" s="221" t="s">
        <v>480</v>
      </c>
      <c r="K48" s="221" t="s">
        <v>482</v>
      </c>
      <c r="L48" s="221" t="s">
        <v>484</v>
      </c>
      <c r="M48" s="221" t="s">
        <v>745</v>
      </c>
      <c r="N48" s="317" t="s">
        <v>54</v>
      </c>
      <c r="O48" s="221" t="s">
        <v>414</v>
      </c>
      <c r="P48" s="207">
        <v>5.28</v>
      </c>
      <c r="Q48" s="208">
        <v>5.18</v>
      </c>
    </row>
    <row r="49" spans="1:17">
      <c r="A49">
        <f t="shared" si="0"/>
        <v>0</v>
      </c>
      <c r="B49">
        <f t="shared" si="1"/>
        <v>0</v>
      </c>
      <c r="C49">
        <f t="shared" si="2"/>
        <v>0</v>
      </c>
      <c r="D49">
        <f t="shared" si="3"/>
        <v>0</v>
      </c>
      <c r="E49">
        <f>IF(AND($J$8&lt;=1250,$J$8&gt;=626),1,0)</f>
        <v>0</v>
      </c>
      <c r="F49">
        <f t="shared" si="4"/>
        <v>0</v>
      </c>
      <c r="G49">
        <v>1</v>
      </c>
      <c r="H49" t="str">
        <f t="shared" si="5"/>
        <v/>
      </c>
      <c r="I49" s="300" t="s">
        <v>476</v>
      </c>
      <c r="J49" s="221" t="s">
        <v>480</v>
      </c>
      <c r="K49" s="221" t="s">
        <v>482</v>
      </c>
      <c r="L49" s="221" t="s">
        <v>484</v>
      </c>
      <c r="M49" s="221" t="s">
        <v>744</v>
      </c>
      <c r="N49" s="317" t="s">
        <v>53</v>
      </c>
      <c r="O49" s="221" t="s">
        <v>414</v>
      </c>
      <c r="P49" s="322">
        <v>1.8</v>
      </c>
      <c r="Q49" s="336">
        <v>2.2000000000000002</v>
      </c>
    </row>
    <row r="50" spans="1:17">
      <c r="A50">
        <f t="shared" si="0"/>
        <v>0</v>
      </c>
      <c r="B50">
        <f t="shared" si="1"/>
        <v>0</v>
      </c>
      <c r="C50">
        <f t="shared" si="2"/>
        <v>0</v>
      </c>
      <c r="D50">
        <f t="shared" si="3"/>
        <v>0</v>
      </c>
      <c r="E50">
        <f>IF(AND($J$8&lt;=1250,$J$8&gt;=626),1,0)</f>
        <v>0</v>
      </c>
      <c r="F50">
        <f t="shared" si="4"/>
        <v>0</v>
      </c>
      <c r="G50">
        <v>2</v>
      </c>
      <c r="H50" t="str">
        <f t="shared" si="5"/>
        <v/>
      </c>
      <c r="I50" s="300" t="s">
        <v>476</v>
      </c>
      <c r="J50" s="221" t="s">
        <v>480</v>
      </c>
      <c r="K50" s="221" t="s">
        <v>482</v>
      </c>
      <c r="L50" s="221" t="s">
        <v>484</v>
      </c>
      <c r="M50" s="221" t="s">
        <v>744</v>
      </c>
      <c r="N50" s="317" t="s">
        <v>54</v>
      </c>
      <c r="O50" s="221" t="s">
        <v>414</v>
      </c>
      <c r="P50" s="207">
        <v>6.49</v>
      </c>
      <c r="Q50" s="208">
        <v>6.09</v>
      </c>
    </row>
    <row r="51" spans="1:17">
      <c r="A51">
        <f t="shared" si="0"/>
        <v>0</v>
      </c>
      <c r="B51">
        <f t="shared" si="1"/>
        <v>0</v>
      </c>
      <c r="C51">
        <f t="shared" si="2"/>
        <v>0</v>
      </c>
      <c r="D51">
        <f t="shared" si="3"/>
        <v>0</v>
      </c>
      <c r="E51">
        <f>IF(AND($J$8&lt;=1500,$J$8&gt;=1256),1,0)</f>
        <v>0</v>
      </c>
      <c r="F51">
        <f t="shared" si="4"/>
        <v>0</v>
      </c>
      <c r="G51">
        <v>1</v>
      </c>
      <c r="H51" t="str">
        <f t="shared" si="5"/>
        <v/>
      </c>
      <c r="I51" s="300" t="s">
        <v>476</v>
      </c>
      <c r="J51" s="221" t="s">
        <v>480</v>
      </c>
      <c r="K51" s="221" t="s">
        <v>482</v>
      </c>
      <c r="L51" s="221" t="s">
        <v>484</v>
      </c>
      <c r="M51" s="221" t="s">
        <v>743</v>
      </c>
      <c r="N51" s="317" t="s">
        <v>53</v>
      </c>
      <c r="O51" s="221" t="s">
        <v>414</v>
      </c>
      <c r="P51" s="322">
        <v>2.2000000000000002</v>
      </c>
      <c r="Q51" s="336">
        <v>2.6</v>
      </c>
    </row>
    <row r="52" spans="1:17" ht="13.5" thickBot="1">
      <c r="A52">
        <f t="shared" si="0"/>
        <v>0</v>
      </c>
      <c r="B52">
        <f t="shared" si="1"/>
        <v>0</v>
      </c>
      <c r="C52">
        <f t="shared" si="2"/>
        <v>0</v>
      </c>
      <c r="D52">
        <f t="shared" si="3"/>
        <v>0</v>
      </c>
      <c r="E52">
        <f>IF(AND($J$8&lt;=1500,$J$8&gt;=1256),1,0)</f>
        <v>0</v>
      </c>
      <c r="F52">
        <f t="shared" si="4"/>
        <v>0</v>
      </c>
      <c r="G52">
        <v>2</v>
      </c>
      <c r="H52" t="str">
        <f t="shared" si="5"/>
        <v/>
      </c>
      <c r="I52" s="337" t="s">
        <v>476</v>
      </c>
      <c r="J52" s="273" t="s">
        <v>480</v>
      </c>
      <c r="K52" s="273" t="s">
        <v>482</v>
      </c>
      <c r="L52" s="221" t="s">
        <v>484</v>
      </c>
      <c r="M52" s="273" t="s">
        <v>743</v>
      </c>
      <c r="N52" s="319" t="s">
        <v>54</v>
      </c>
      <c r="O52" s="273" t="s">
        <v>414</v>
      </c>
      <c r="P52" s="341">
        <v>7.85</v>
      </c>
      <c r="Q52" s="342">
        <v>7.55</v>
      </c>
    </row>
    <row r="53" spans="1:17">
      <c r="A53">
        <f t="shared" si="0"/>
        <v>0</v>
      </c>
      <c r="B53">
        <f t="shared" si="1"/>
        <v>0</v>
      </c>
      <c r="C53">
        <f t="shared" si="2"/>
        <v>0</v>
      </c>
      <c r="D53">
        <f t="shared" si="3"/>
        <v>0</v>
      </c>
      <c r="E53">
        <f>IF($J$8&lt;=30,1,0)</f>
        <v>1</v>
      </c>
      <c r="F53">
        <f t="shared" si="4"/>
        <v>1</v>
      </c>
      <c r="G53">
        <v>1</v>
      </c>
      <c r="H53" t="str">
        <f t="shared" si="5"/>
        <v/>
      </c>
      <c r="I53" s="338" t="s">
        <v>477</v>
      </c>
      <c r="J53" s="271" t="s">
        <v>479</v>
      </c>
      <c r="K53" s="271" t="s">
        <v>481</v>
      </c>
      <c r="L53" s="271" t="s">
        <v>483</v>
      </c>
      <c r="M53" s="271" t="s">
        <v>502</v>
      </c>
      <c r="N53" s="316" t="s">
        <v>53</v>
      </c>
      <c r="O53" s="271" t="s">
        <v>414</v>
      </c>
      <c r="P53" s="339">
        <v>0.6</v>
      </c>
      <c r="Q53" s="340">
        <v>0.72</v>
      </c>
    </row>
    <row r="54" spans="1:17">
      <c r="A54">
        <f t="shared" si="0"/>
        <v>0</v>
      </c>
      <c r="B54">
        <f t="shared" si="1"/>
        <v>0</v>
      </c>
      <c r="C54">
        <f t="shared" si="2"/>
        <v>0</v>
      </c>
      <c r="D54">
        <f t="shared" si="3"/>
        <v>0</v>
      </c>
      <c r="E54">
        <f>IF($J$8&lt;=30,1,0)</f>
        <v>1</v>
      </c>
      <c r="F54">
        <f t="shared" si="4"/>
        <v>1</v>
      </c>
      <c r="G54">
        <v>2</v>
      </c>
      <c r="H54" t="str">
        <f t="shared" si="5"/>
        <v/>
      </c>
      <c r="I54" s="300" t="s">
        <v>477</v>
      </c>
      <c r="J54" s="272" t="s">
        <v>479</v>
      </c>
      <c r="K54" s="221" t="s">
        <v>481</v>
      </c>
      <c r="L54" s="272" t="s">
        <v>483</v>
      </c>
      <c r="M54" s="221" t="s">
        <v>502</v>
      </c>
      <c r="N54" s="317" t="s">
        <v>54</v>
      </c>
      <c r="O54" s="221" t="s">
        <v>414</v>
      </c>
      <c r="P54" s="207">
        <v>2</v>
      </c>
      <c r="Q54" s="208">
        <v>2.2000000000000002</v>
      </c>
    </row>
    <row r="55" spans="1:17">
      <c r="A55">
        <f t="shared" si="0"/>
        <v>0</v>
      </c>
      <c r="B55">
        <f t="shared" si="1"/>
        <v>0</v>
      </c>
      <c r="C55">
        <f t="shared" si="2"/>
        <v>0</v>
      </c>
      <c r="D55">
        <f t="shared" si="3"/>
        <v>0</v>
      </c>
      <c r="E55">
        <f>IF(AND($J$8&lt;=125,$J$8&gt;=31),1,0)</f>
        <v>0</v>
      </c>
      <c r="F55">
        <f t="shared" si="4"/>
        <v>0</v>
      </c>
      <c r="G55">
        <v>1</v>
      </c>
      <c r="H55" t="str">
        <f t="shared" si="5"/>
        <v/>
      </c>
      <c r="I55" s="300" t="s">
        <v>477</v>
      </c>
      <c r="J55" s="272" t="s">
        <v>479</v>
      </c>
      <c r="K55" s="221" t="s">
        <v>481</v>
      </c>
      <c r="L55" s="272" t="s">
        <v>483</v>
      </c>
      <c r="M55" s="221" t="s">
        <v>749</v>
      </c>
      <c r="N55" s="317" t="s">
        <v>53</v>
      </c>
      <c r="O55" s="221" t="s">
        <v>414</v>
      </c>
      <c r="P55" s="322">
        <v>0.83</v>
      </c>
      <c r="Q55" s="336">
        <v>1</v>
      </c>
    </row>
    <row r="56" spans="1:17">
      <c r="A56">
        <f t="shared" si="0"/>
        <v>0</v>
      </c>
      <c r="B56">
        <f t="shared" si="1"/>
        <v>0</v>
      </c>
      <c r="C56">
        <f t="shared" si="2"/>
        <v>0</v>
      </c>
      <c r="D56">
        <f t="shared" si="3"/>
        <v>0</v>
      </c>
      <c r="E56">
        <f>IF(AND($J$8&lt;=125,$J$8&gt;=31),1,0)</f>
        <v>0</v>
      </c>
      <c r="F56">
        <f t="shared" si="4"/>
        <v>0</v>
      </c>
      <c r="G56">
        <v>2</v>
      </c>
      <c r="H56" t="str">
        <f t="shared" si="5"/>
        <v/>
      </c>
      <c r="I56" s="300" t="s">
        <v>477</v>
      </c>
      <c r="J56" s="272" t="s">
        <v>479</v>
      </c>
      <c r="K56" s="221" t="s">
        <v>481</v>
      </c>
      <c r="L56" s="272" t="s">
        <v>483</v>
      </c>
      <c r="M56" s="221" t="s">
        <v>748</v>
      </c>
      <c r="N56" s="317" t="s">
        <v>54</v>
      </c>
      <c r="O56" s="221" t="s">
        <v>414</v>
      </c>
      <c r="P56" s="207">
        <v>2.75</v>
      </c>
      <c r="Q56" s="208">
        <v>2.95</v>
      </c>
    </row>
    <row r="57" spans="1:17">
      <c r="A57">
        <f t="shared" si="0"/>
        <v>0</v>
      </c>
      <c r="B57">
        <f t="shared" si="1"/>
        <v>0</v>
      </c>
      <c r="C57">
        <f t="shared" si="2"/>
        <v>0</v>
      </c>
      <c r="D57">
        <f t="shared" si="3"/>
        <v>0</v>
      </c>
      <c r="E57">
        <f>IF(AND($J$8&lt;=200,$J$8&gt;=126),1,0)</f>
        <v>0</v>
      </c>
      <c r="F57">
        <f t="shared" si="4"/>
        <v>0</v>
      </c>
      <c r="G57">
        <v>1</v>
      </c>
      <c r="H57" t="str">
        <f t="shared" si="5"/>
        <v/>
      </c>
      <c r="I57" s="300" t="s">
        <v>477</v>
      </c>
      <c r="J57" s="272" t="s">
        <v>479</v>
      </c>
      <c r="K57" s="221" t="s">
        <v>481</v>
      </c>
      <c r="L57" s="272" t="s">
        <v>483</v>
      </c>
      <c r="M57" s="221" t="s">
        <v>750</v>
      </c>
      <c r="N57" s="317" t="s">
        <v>53</v>
      </c>
      <c r="O57" s="221" t="s">
        <v>414</v>
      </c>
      <c r="P57" s="322">
        <v>1.21</v>
      </c>
      <c r="Q57" s="336">
        <v>1.44</v>
      </c>
    </row>
    <row r="58" spans="1:17">
      <c r="A58">
        <f t="shared" si="0"/>
        <v>0</v>
      </c>
      <c r="B58">
        <f t="shared" si="1"/>
        <v>0</v>
      </c>
      <c r="C58">
        <f t="shared" si="2"/>
        <v>0</v>
      </c>
      <c r="D58">
        <f t="shared" si="3"/>
        <v>0</v>
      </c>
      <c r="E58">
        <f>IF(AND($J$8&lt;=200,$J$8&gt;=126),1,0)</f>
        <v>0</v>
      </c>
      <c r="F58">
        <f t="shared" si="4"/>
        <v>0</v>
      </c>
      <c r="G58">
        <v>2</v>
      </c>
      <c r="H58" t="str">
        <f t="shared" si="5"/>
        <v/>
      </c>
      <c r="I58" s="300" t="s">
        <v>477</v>
      </c>
      <c r="J58" s="272" t="s">
        <v>479</v>
      </c>
      <c r="K58" s="221" t="s">
        <v>481</v>
      </c>
      <c r="L58" s="272" t="s">
        <v>483</v>
      </c>
      <c r="M58" s="221" t="s">
        <v>747</v>
      </c>
      <c r="N58" s="317" t="s">
        <v>54</v>
      </c>
      <c r="O58" s="221" t="s">
        <v>414</v>
      </c>
      <c r="P58" s="207">
        <v>3.9</v>
      </c>
      <c r="Q58" s="208">
        <v>4.2</v>
      </c>
    </row>
    <row r="59" spans="1:17">
      <c r="A59">
        <f t="shared" si="0"/>
        <v>0</v>
      </c>
      <c r="B59">
        <f t="shared" si="1"/>
        <v>0</v>
      </c>
      <c r="C59">
        <f t="shared" si="2"/>
        <v>0</v>
      </c>
      <c r="D59">
        <f t="shared" si="3"/>
        <v>0</v>
      </c>
      <c r="E59">
        <f>IF(AND($J$8&lt;=125,$J$8&gt;=31),1,0)</f>
        <v>0</v>
      </c>
      <c r="F59">
        <f t="shared" si="4"/>
        <v>0</v>
      </c>
      <c r="G59">
        <v>1</v>
      </c>
      <c r="H59" t="str">
        <f t="shared" si="5"/>
        <v/>
      </c>
      <c r="I59" s="300" t="s">
        <v>477</v>
      </c>
      <c r="J59" s="272" t="s">
        <v>479</v>
      </c>
      <c r="K59" s="221" t="s">
        <v>482</v>
      </c>
      <c r="L59" s="272" t="s">
        <v>483</v>
      </c>
      <c r="M59" s="221" t="s">
        <v>749</v>
      </c>
      <c r="N59" s="317" t="s">
        <v>53</v>
      </c>
      <c r="O59" s="221" t="s">
        <v>414</v>
      </c>
      <c r="P59" s="322">
        <v>0.78</v>
      </c>
      <c r="Q59" s="336">
        <v>0.9</v>
      </c>
    </row>
    <row r="60" spans="1:17">
      <c r="A60">
        <f t="shared" si="0"/>
        <v>0</v>
      </c>
      <c r="B60">
        <f t="shared" si="1"/>
        <v>0</v>
      </c>
      <c r="C60">
        <f t="shared" si="2"/>
        <v>0</v>
      </c>
      <c r="D60">
        <f t="shared" si="3"/>
        <v>0</v>
      </c>
      <c r="E60">
        <f>IF(AND($J$8&lt;=125,$J$8&gt;=31),1,0)</f>
        <v>0</v>
      </c>
      <c r="F60">
        <f t="shared" si="4"/>
        <v>0</v>
      </c>
      <c r="G60">
        <v>2</v>
      </c>
      <c r="H60" t="str">
        <f t="shared" si="5"/>
        <v/>
      </c>
      <c r="I60" s="300" t="s">
        <v>477</v>
      </c>
      <c r="J60" s="272" t="s">
        <v>479</v>
      </c>
      <c r="K60" s="221" t="s">
        <v>482</v>
      </c>
      <c r="L60" s="272" t="s">
        <v>483</v>
      </c>
      <c r="M60" s="221" t="s">
        <v>748</v>
      </c>
      <c r="N60" s="317" t="s">
        <v>54</v>
      </c>
      <c r="O60" s="221" t="s">
        <v>414</v>
      </c>
      <c r="P60" s="207">
        <v>2.75</v>
      </c>
      <c r="Q60" s="208">
        <v>3.05</v>
      </c>
    </row>
    <row r="61" spans="1:17">
      <c r="A61">
        <f t="shared" si="0"/>
        <v>0</v>
      </c>
      <c r="B61">
        <f t="shared" si="1"/>
        <v>0</v>
      </c>
      <c r="C61">
        <f t="shared" si="2"/>
        <v>0</v>
      </c>
      <c r="D61">
        <f t="shared" si="3"/>
        <v>0</v>
      </c>
      <c r="E61">
        <f>IF(AND($J$8&lt;=200,$J$8&gt;=126),1,0)</f>
        <v>0</v>
      </c>
      <c r="F61">
        <f t="shared" si="4"/>
        <v>0</v>
      </c>
      <c r="G61">
        <v>1</v>
      </c>
      <c r="H61" t="str">
        <f t="shared" si="5"/>
        <v/>
      </c>
      <c r="I61" s="300" t="s">
        <v>477</v>
      </c>
      <c r="J61" s="272" t="s">
        <v>479</v>
      </c>
      <c r="K61" s="221" t="s">
        <v>482</v>
      </c>
      <c r="L61" s="272" t="s">
        <v>483</v>
      </c>
      <c r="M61" s="221" t="s">
        <v>750</v>
      </c>
      <c r="N61" s="317" t="s">
        <v>53</v>
      </c>
      <c r="O61" s="221" t="s">
        <v>414</v>
      </c>
      <c r="P61" s="322">
        <v>1.1399999999999999</v>
      </c>
      <c r="Q61" s="336">
        <v>1.3</v>
      </c>
    </row>
    <row r="62" spans="1:17">
      <c r="A62">
        <f t="shared" si="0"/>
        <v>0</v>
      </c>
      <c r="B62">
        <f t="shared" si="1"/>
        <v>0</v>
      </c>
      <c r="C62">
        <f t="shared" si="2"/>
        <v>0</v>
      </c>
      <c r="D62">
        <f t="shared" si="3"/>
        <v>0</v>
      </c>
      <c r="E62">
        <f>IF(AND($J$8&lt;=200,$J$8&gt;=126),1,0)</f>
        <v>0</v>
      </c>
      <c r="F62">
        <f t="shared" si="4"/>
        <v>0</v>
      </c>
      <c r="G62">
        <v>2</v>
      </c>
      <c r="H62" t="str">
        <f t="shared" si="5"/>
        <v/>
      </c>
      <c r="I62" s="300" t="s">
        <v>477</v>
      </c>
      <c r="J62" s="272" t="s">
        <v>479</v>
      </c>
      <c r="K62" s="221" t="s">
        <v>482</v>
      </c>
      <c r="L62" s="272" t="s">
        <v>483</v>
      </c>
      <c r="M62" s="221" t="s">
        <v>747</v>
      </c>
      <c r="N62" s="317" t="s">
        <v>54</v>
      </c>
      <c r="O62" s="221" t="s">
        <v>414</v>
      </c>
      <c r="P62" s="207">
        <v>3.9</v>
      </c>
      <c r="Q62" s="208">
        <v>4.2</v>
      </c>
    </row>
    <row r="63" spans="1:17">
      <c r="A63">
        <f t="shared" si="0"/>
        <v>0</v>
      </c>
      <c r="B63">
        <f t="shared" si="1"/>
        <v>0</v>
      </c>
      <c r="C63">
        <f t="shared" si="2"/>
        <v>0</v>
      </c>
      <c r="D63">
        <f t="shared" si="3"/>
        <v>0</v>
      </c>
      <c r="E63">
        <f>IF(AND($J$8&lt;=375,$J$8&gt;=126),1,0)</f>
        <v>0</v>
      </c>
      <c r="F63">
        <f t="shared" si="4"/>
        <v>0</v>
      </c>
      <c r="G63">
        <v>1</v>
      </c>
      <c r="H63" t="str">
        <f t="shared" si="5"/>
        <v/>
      </c>
      <c r="I63" s="300" t="s">
        <v>477</v>
      </c>
      <c r="J63" s="221" t="s">
        <v>480</v>
      </c>
      <c r="K63" s="221" t="s">
        <v>482</v>
      </c>
      <c r="L63" s="221" t="s">
        <v>484</v>
      </c>
      <c r="M63" s="221" t="s">
        <v>754</v>
      </c>
      <c r="N63" s="317" t="s">
        <v>53</v>
      </c>
      <c r="O63" s="221" t="s">
        <v>414</v>
      </c>
      <c r="P63" s="322">
        <v>1.5</v>
      </c>
      <c r="Q63" s="336">
        <v>1.7</v>
      </c>
    </row>
    <row r="64" spans="1:17">
      <c r="A64">
        <f t="shared" si="0"/>
        <v>0</v>
      </c>
      <c r="B64">
        <f t="shared" si="1"/>
        <v>0</v>
      </c>
      <c r="C64">
        <f t="shared" si="2"/>
        <v>0</v>
      </c>
      <c r="D64">
        <f t="shared" si="3"/>
        <v>0</v>
      </c>
      <c r="E64">
        <f>IF(AND($J$8&lt;=375,$J$8&gt;=126),1,0)</f>
        <v>0</v>
      </c>
      <c r="F64">
        <f t="shared" si="4"/>
        <v>0</v>
      </c>
      <c r="G64">
        <v>2</v>
      </c>
      <c r="H64" t="str">
        <f t="shared" si="5"/>
        <v/>
      </c>
      <c r="I64" s="300" t="s">
        <v>477</v>
      </c>
      <c r="J64" s="221" t="s">
        <v>480</v>
      </c>
      <c r="K64" s="221" t="s">
        <v>482</v>
      </c>
      <c r="L64" s="221" t="s">
        <v>484</v>
      </c>
      <c r="M64" s="221" t="s">
        <v>755</v>
      </c>
      <c r="N64" s="317" t="s">
        <v>54</v>
      </c>
      <c r="O64" s="221" t="s">
        <v>414</v>
      </c>
      <c r="P64" s="207">
        <v>5.0599999999999996</v>
      </c>
      <c r="Q64" s="208">
        <v>5.36</v>
      </c>
    </row>
    <row r="65" spans="1:17">
      <c r="A65">
        <f t="shared" si="0"/>
        <v>0</v>
      </c>
      <c r="B65">
        <f t="shared" si="1"/>
        <v>0</v>
      </c>
      <c r="C65">
        <f t="shared" si="2"/>
        <v>0</v>
      </c>
      <c r="D65">
        <f t="shared" si="3"/>
        <v>0</v>
      </c>
      <c r="E65">
        <f>IF(AND($J$8&lt;=625,$J$8&gt;=376),1,0)</f>
        <v>0</v>
      </c>
      <c r="F65">
        <f t="shared" si="4"/>
        <v>0</v>
      </c>
      <c r="G65">
        <v>1</v>
      </c>
      <c r="H65" t="str">
        <f t="shared" si="5"/>
        <v/>
      </c>
      <c r="I65" s="300" t="s">
        <v>477</v>
      </c>
      <c r="J65" s="221" t="s">
        <v>480</v>
      </c>
      <c r="K65" s="221" t="s">
        <v>482</v>
      </c>
      <c r="L65" s="221" t="s">
        <v>484</v>
      </c>
      <c r="M65" s="221" t="s">
        <v>745</v>
      </c>
      <c r="N65" s="317" t="s">
        <v>53</v>
      </c>
      <c r="O65" s="221" t="s">
        <v>414</v>
      </c>
      <c r="P65" s="322">
        <v>1.9</v>
      </c>
      <c r="Q65" s="336">
        <v>2</v>
      </c>
    </row>
    <row r="66" spans="1:17">
      <c r="A66">
        <f t="shared" si="0"/>
        <v>0</v>
      </c>
      <c r="B66">
        <f t="shared" si="1"/>
        <v>0</v>
      </c>
      <c r="C66">
        <f t="shared" si="2"/>
        <v>0</v>
      </c>
      <c r="D66">
        <f t="shared" si="3"/>
        <v>0</v>
      </c>
      <c r="E66">
        <f>IF(AND($J$8&lt;=625,$J$8&gt;=376),1,0)</f>
        <v>0</v>
      </c>
      <c r="F66">
        <f t="shared" si="4"/>
        <v>0</v>
      </c>
      <c r="G66">
        <v>2</v>
      </c>
      <c r="H66" t="str">
        <f t="shared" si="5"/>
        <v/>
      </c>
      <c r="I66" s="300" t="s">
        <v>477</v>
      </c>
      <c r="J66" s="221" t="s">
        <v>480</v>
      </c>
      <c r="K66" s="221" t="s">
        <v>482</v>
      </c>
      <c r="L66" s="221" t="s">
        <v>484</v>
      </c>
      <c r="M66" s="221" t="s">
        <v>745</v>
      </c>
      <c r="N66" s="317" t="s">
        <v>54</v>
      </c>
      <c r="O66" s="221" t="s">
        <v>414</v>
      </c>
      <c r="P66" s="207">
        <v>5.68</v>
      </c>
      <c r="Q66" s="208">
        <v>5.58</v>
      </c>
    </row>
    <row r="67" spans="1:17">
      <c r="A67">
        <f t="shared" si="0"/>
        <v>0</v>
      </c>
      <c r="B67">
        <f t="shared" si="1"/>
        <v>0</v>
      </c>
      <c r="C67">
        <f t="shared" si="2"/>
        <v>0</v>
      </c>
      <c r="D67">
        <f t="shared" si="3"/>
        <v>0</v>
      </c>
      <c r="E67">
        <f>IF(AND($J$8&lt;=1250,$J$8&gt;=626),1,0)</f>
        <v>0</v>
      </c>
      <c r="F67">
        <f t="shared" si="4"/>
        <v>0</v>
      </c>
      <c r="G67">
        <v>1</v>
      </c>
      <c r="H67" t="str">
        <f t="shared" si="5"/>
        <v/>
      </c>
      <c r="I67" s="300" t="s">
        <v>477</v>
      </c>
      <c r="J67" s="221" t="s">
        <v>480</v>
      </c>
      <c r="K67" s="221" t="s">
        <v>482</v>
      </c>
      <c r="L67" s="221" t="s">
        <v>484</v>
      </c>
      <c r="M67" s="221" t="s">
        <v>744</v>
      </c>
      <c r="N67" s="317" t="s">
        <v>53</v>
      </c>
      <c r="O67" s="221" t="s">
        <v>414</v>
      </c>
      <c r="P67" s="322">
        <v>2.2000000000000002</v>
      </c>
      <c r="Q67" s="336">
        <v>2.5</v>
      </c>
    </row>
    <row r="68" spans="1:17">
      <c r="A68">
        <f t="shared" si="0"/>
        <v>0</v>
      </c>
      <c r="B68">
        <f t="shared" si="1"/>
        <v>0</v>
      </c>
      <c r="C68">
        <f t="shared" si="2"/>
        <v>0</v>
      </c>
      <c r="D68">
        <f t="shared" si="3"/>
        <v>0</v>
      </c>
      <c r="E68">
        <f>IF(AND($J$8&lt;=1250,$J$8&gt;=626),1,0)</f>
        <v>0</v>
      </c>
      <c r="F68">
        <f t="shared" si="4"/>
        <v>0</v>
      </c>
      <c r="G68">
        <v>2</v>
      </c>
      <c r="H68" t="str">
        <f t="shared" si="5"/>
        <v/>
      </c>
      <c r="I68" s="300" t="s">
        <v>477</v>
      </c>
      <c r="J68" s="221" t="s">
        <v>480</v>
      </c>
      <c r="K68" s="221" t="s">
        <v>482</v>
      </c>
      <c r="L68" s="221" t="s">
        <v>484</v>
      </c>
      <c r="M68" s="221" t="s">
        <v>744</v>
      </c>
      <c r="N68" s="317" t="s">
        <v>54</v>
      </c>
      <c r="O68" s="221" t="s">
        <v>414</v>
      </c>
      <c r="P68" s="207">
        <v>6.99</v>
      </c>
      <c r="Q68" s="208">
        <v>6.59</v>
      </c>
    </row>
    <row r="69" spans="1:17">
      <c r="A69">
        <f t="shared" si="0"/>
        <v>0</v>
      </c>
      <c r="B69">
        <f t="shared" si="1"/>
        <v>0</v>
      </c>
      <c r="C69">
        <f t="shared" si="2"/>
        <v>0</v>
      </c>
      <c r="D69">
        <f t="shared" si="3"/>
        <v>0</v>
      </c>
      <c r="E69">
        <f>IF(AND($J$8&lt;=1500,$J$8&gt;=1256),1,0)</f>
        <v>0</v>
      </c>
      <c r="F69">
        <f t="shared" si="4"/>
        <v>0</v>
      </c>
      <c r="G69">
        <v>1</v>
      </c>
      <c r="H69" t="str">
        <f t="shared" si="5"/>
        <v/>
      </c>
      <c r="I69" s="300" t="s">
        <v>477</v>
      </c>
      <c r="J69" s="221" t="s">
        <v>480</v>
      </c>
      <c r="K69" s="221" t="s">
        <v>482</v>
      </c>
      <c r="L69" s="221" t="s">
        <v>484</v>
      </c>
      <c r="M69" s="221" t="s">
        <v>743</v>
      </c>
      <c r="N69" s="317" t="s">
        <v>53</v>
      </c>
      <c r="O69" s="221" t="s">
        <v>414</v>
      </c>
      <c r="P69" s="322">
        <v>2.7</v>
      </c>
      <c r="Q69" s="336">
        <v>3.1</v>
      </c>
    </row>
    <row r="70" spans="1:17" ht="13.5" thickBot="1">
      <c r="A70">
        <f t="shared" si="0"/>
        <v>0</v>
      </c>
      <c r="B70">
        <f t="shared" si="1"/>
        <v>0</v>
      </c>
      <c r="C70">
        <f t="shared" si="2"/>
        <v>0</v>
      </c>
      <c r="D70">
        <f t="shared" si="3"/>
        <v>0</v>
      </c>
      <c r="E70">
        <f>IF(AND($J$8&lt;=1500,$J$8&gt;=1256),1,0)</f>
        <v>0</v>
      </c>
      <c r="F70">
        <f t="shared" si="4"/>
        <v>0</v>
      </c>
      <c r="G70">
        <v>2</v>
      </c>
      <c r="H70" t="str">
        <f t="shared" si="5"/>
        <v/>
      </c>
      <c r="I70" s="307" t="s">
        <v>477</v>
      </c>
      <c r="J70" s="234" t="s">
        <v>480</v>
      </c>
      <c r="K70" s="234" t="s">
        <v>482</v>
      </c>
      <c r="L70" s="221" t="s">
        <v>484</v>
      </c>
      <c r="M70" s="273" t="s">
        <v>743</v>
      </c>
      <c r="N70" s="318" t="s">
        <v>54</v>
      </c>
      <c r="O70" s="234" t="s">
        <v>414</v>
      </c>
      <c r="P70" s="343">
        <v>8.85</v>
      </c>
      <c r="Q70" s="344">
        <v>8.5500000000000007</v>
      </c>
    </row>
    <row r="71" spans="1:17">
      <c r="A71">
        <f t="shared" si="0"/>
        <v>0</v>
      </c>
      <c r="B71">
        <f t="shared" si="1"/>
        <v>1</v>
      </c>
      <c r="C71">
        <f t="shared" si="2"/>
        <v>1</v>
      </c>
      <c r="D71">
        <f t="shared" si="3"/>
        <v>0</v>
      </c>
      <c r="E71">
        <f>IF(AND($J$8&lt;=375,$J$8&gt;=126),1,0)</f>
        <v>0</v>
      </c>
      <c r="F71">
        <f t="shared" si="4"/>
        <v>2</v>
      </c>
      <c r="G71">
        <v>1</v>
      </c>
      <c r="H71" t="str">
        <f t="shared" si="5"/>
        <v/>
      </c>
      <c r="I71" s="338" t="s">
        <v>56</v>
      </c>
      <c r="J71" s="271"/>
      <c r="K71" s="271"/>
      <c r="L71" s="271" t="s">
        <v>485</v>
      </c>
      <c r="M71" s="271" t="s">
        <v>757</v>
      </c>
      <c r="N71" s="316" t="s">
        <v>53</v>
      </c>
      <c r="O71" s="271" t="s">
        <v>414</v>
      </c>
      <c r="P71" s="339">
        <v>1.1000000000000001</v>
      </c>
      <c r="Q71" s="340">
        <v>1.2</v>
      </c>
    </row>
    <row r="72" spans="1:17">
      <c r="A72">
        <f t="shared" si="0"/>
        <v>0</v>
      </c>
      <c r="B72">
        <f t="shared" si="1"/>
        <v>1</v>
      </c>
      <c r="C72">
        <f t="shared" si="2"/>
        <v>1</v>
      </c>
      <c r="D72">
        <f t="shared" si="3"/>
        <v>0</v>
      </c>
      <c r="E72">
        <f>IF(AND($J$8&lt;=375,$J$8&gt;=126),1,0)</f>
        <v>0</v>
      </c>
      <c r="F72">
        <f t="shared" si="4"/>
        <v>2</v>
      </c>
      <c r="G72">
        <v>2</v>
      </c>
      <c r="H72" t="str">
        <f t="shared" si="5"/>
        <v/>
      </c>
      <c r="I72" s="300" t="s">
        <v>56</v>
      </c>
      <c r="J72" s="221"/>
      <c r="K72" s="221"/>
      <c r="L72" s="221" t="s">
        <v>485</v>
      </c>
      <c r="M72" s="221" t="s">
        <v>755</v>
      </c>
      <c r="N72" s="317" t="s">
        <v>54</v>
      </c>
      <c r="O72" s="221" t="s">
        <v>414</v>
      </c>
      <c r="P72" s="207">
        <v>3.76</v>
      </c>
      <c r="Q72" s="208">
        <v>2.96</v>
      </c>
    </row>
    <row r="73" spans="1:17">
      <c r="A73">
        <f t="shared" si="0"/>
        <v>0</v>
      </c>
      <c r="B73">
        <f t="shared" si="1"/>
        <v>1</v>
      </c>
      <c r="C73">
        <f t="shared" si="2"/>
        <v>1</v>
      </c>
      <c r="D73">
        <f t="shared" si="3"/>
        <v>0</v>
      </c>
      <c r="E73">
        <f>IF(AND($J$8&lt;=625,$J$8&gt;=376),1,0)</f>
        <v>0</v>
      </c>
      <c r="F73">
        <f t="shared" si="4"/>
        <v>2</v>
      </c>
      <c r="G73">
        <v>1</v>
      </c>
      <c r="H73" t="str">
        <f t="shared" si="5"/>
        <v/>
      </c>
      <c r="I73" s="300" t="s">
        <v>56</v>
      </c>
      <c r="J73" s="221"/>
      <c r="K73" s="221"/>
      <c r="L73" s="221" t="s">
        <v>485</v>
      </c>
      <c r="M73" s="221" t="s">
        <v>745</v>
      </c>
      <c r="N73" s="317" t="s">
        <v>53</v>
      </c>
      <c r="O73" s="221" t="s">
        <v>414</v>
      </c>
      <c r="P73" s="322">
        <v>1.5</v>
      </c>
      <c r="Q73" s="336">
        <v>1.6</v>
      </c>
    </row>
    <row r="74" spans="1:17">
      <c r="A74">
        <f t="shared" si="0"/>
        <v>0</v>
      </c>
      <c r="B74">
        <f t="shared" si="1"/>
        <v>1</v>
      </c>
      <c r="C74">
        <f t="shared" si="2"/>
        <v>1</v>
      </c>
      <c r="D74">
        <f t="shared" si="3"/>
        <v>0</v>
      </c>
      <c r="E74">
        <f>IF(AND($J$8&lt;=625,$J$8&gt;=376),1,0)</f>
        <v>0</v>
      </c>
      <c r="F74">
        <f t="shared" si="4"/>
        <v>2</v>
      </c>
      <c r="G74">
        <v>2</v>
      </c>
      <c r="H74" t="str">
        <f t="shared" si="5"/>
        <v/>
      </c>
      <c r="I74" s="300" t="s">
        <v>56</v>
      </c>
      <c r="J74" s="221"/>
      <c r="K74" s="221"/>
      <c r="L74" s="221" t="s">
        <v>485</v>
      </c>
      <c r="M74" s="221" t="s">
        <v>745</v>
      </c>
      <c r="N74" s="317" t="s">
        <v>54</v>
      </c>
      <c r="O74" s="221" t="s">
        <v>414</v>
      </c>
      <c r="P74" s="207">
        <v>5.18</v>
      </c>
      <c r="Q74" s="208">
        <v>4.08</v>
      </c>
    </row>
    <row r="75" spans="1:17">
      <c r="A75">
        <f t="shared" si="0"/>
        <v>0</v>
      </c>
      <c r="B75">
        <f t="shared" si="1"/>
        <v>1</v>
      </c>
      <c r="C75">
        <f t="shared" si="2"/>
        <v>1</v>
      </c>
      <c r="D75">
        <f t="shared" si="3"/>
        <v>0</v>
      </c>
      <c r="E75">
        <f>IF(AND($J$8&lt;=1250,$J$8&gt;=626),1,0)</f>
        <v>0</v>
      </c>
      <c r="F75">
        <f t="shared" si="4"/>
        <v>2</v>
      </c>
      <c r="G75">
        <v>1</v>
      </c>
      <c r="H75" t="str">
        <f t="shared" si="5"/>
        <v/>
      </c>
      <c r="I75" s="300" t="s">
        <v>56</v>
      </c>
      <c r="J75" s="221"/>
      <c r="K75" s="221"/>
      <c r="L75" s="221" t="s">
        <v>485</v>
      </c>
      <c r="M75" s="221" t="s">
        <v>744</v>
      </c>
      <c r="N75" s="317" t="s">
        <v>53</v>
      </c>
      <c r="O75" s="221" t="s">
        <v>414</v>
      </c>
      <c r="P75" s="322">
        <v>1.7</v>
      </c>
      <c r="Q75" s="336">
        <v>1.9</v>
      </c>
    </row>
    <row r="76" spans="1:17">
      <c r="A76">
        <f t="shared" si="0"/>
        <v>0</v>
      </c>
      <c r="B76">
        <f t="shared" si="1"/>
        <v>1</v>
      </c>
      <c r="C76">
        <f t="shared" si="2"/>
        <v>1</v>
      </c>
      <c r="D76">
        <f t="shared" si="3"/>
        <v>0</v>
      </c>
      <c r="E76">
        <f>IF(AND($J$8&lt;=1250,$J$8&gt;=626),1,0)</f>
        <v>0</v>
      </c>
      <c r="F76">
        <f t="shared" si="4"/>
        <v>2</v>
      </c>
      <c r="G76">
        <v>2</v>
      </c>
      <c r="H76" t="str">
        <f t="shared" si="5"/>
        <v/>
      </c>
      <c r="I76" s="300" t="s">
        <v>56</v>
      </c>
      <c r="J76" s="221"/>
      <c r="K76" s="221"/>
      <c r="L76" s="221" t="s">
        <v>485</v>
      </c>
      <c r="M76" s="221" t="s">
        <v>744</v>
      </c>
      <c r="N76" s="317" t="s">
        <v>54</v>
      </c>
      <c r="O76" s="221" t="s">
        <v>414</v>
      </c>
      <c r="P76" s="207">
        <v>5.59</v>
      </c>
      <c r="Q76" s="208">
        <v>4.09</v>
      </c>
    </row>
    <row r="77" spans="1:17">
      <c r="A77">
        <f t="shared" si="0"/>
        <v>0</v>
      </c>
      <c r="B77">
        <f t="shared" si="1"/>
        <v>1</v>
      </c>
      <c r="C77">
        <f t="shared" si="2"/>
        <v>1</v>
      </c>
      <c r="D77">
        <f t="shared" si="3"/>
        <v>0</v>
      </c>
      <c r="E77">
        <f>IF(AND($J$8&lt;=1500,$J$8&gt;=1256),1,0)</f>
        <v>0</v>
      </c>
      <c r="F77">
        <f t="shared" si="4"/>
        <v>2</v>
      </c>
      <c r="G77">
        <v>1</v>
      </c>
      <c r="H77" t="str">
        <f t="shared" si="5"/>
        <v/>
      </c>
      <c r="I77" s="300" t="s">
        <v>56</v>
      </c>
      <c r="J77" s="221"/>
      <c r="K77" s="221"/>
      <c r="L77" s="221" t="s">
        <v>485</v>
      </c>
      <c r="M77" s="221" t="s">
        <v>743</v>
      </c>
      <c r="N77" s="317" t="s">
        <v>53</v>
      </c>
      <c r="O77" s="221" t="s">
        <v>414</v>
      </c>
      <c r="P77" s="322">
        <v>2</v>
      </c>
      <c r="Q77" s="336">
        <v>2.2999999999999998</v>
      </c>
    </row>
    <row r="78" spans="1:17" ht="13.5" thickBot="1">
      <c r="A78">
        <f t="shared" si="0"/>
        <v>0</v>
      </c>
      <c r="B78">
        <f t="shared" si="1"/>
        <v>1</v>
      </c>
      <c r="C78">
        <f t="shared" si="2"/>
        <v>1</v>
      </c>
      <c r="D78">
        <f t="shared" si="3"/>
        <v>0</v>
      </c>
      <c r="E78">
        <f>IF(AND($J$8&lt;=1500,$J$8&gt;=1256),1,0)</f>
        <v>0</v>
      </c>
      <c r="F78">
        <f t="shared" si="4"/>
        <v>2</v>
      </c>
      <c r="G78">
        <v>2</v>
      </c>
      <c r="H78" t="str">
        <f t="shared" si="5"/>
        <v/>
      </c>
      <c r="I78" s="307" t="s">
        <v>56</v>
      </c>
      <c r="J78" s="234"/>
      <c r="K78" s="234"/>
      <c r="L78" s="234" t="s">
        <v>485</v>
      </c>
      <c r="M78" s="234" t="s">
        <v>743</v>
      </c>
      <c r="N78" s="318" t="s">
        <v>54</v>
      </c>
      <c r="O78" s="234" t="s">
        <v>414</v>
      </c>
      <c r="P78" s="343">
        <v>6.25</v>
      </c>
      <c r="Q78" s="344">
        <v>5.45</v>
      </c>
    </row>
  </sheetData>
  <mergeCells count="1">
    <mergeCell ref="J30:L30"/>
  </mergeCells>
  <phoneticPr fontId="3"/>
  <pageMargins left="0.75" right="0.75" top="1" bottom="1" header="0.51200000000000001" footer="0.5120000000000000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D78"/>
  <sheetViews>
    <sheetView workbookViewId="0">
      <selection activeCell="J9" sqref="J9"/>
    </sheetView>
  </sheetViews>
  <sheetFormatPr defaultRowHeight="13"/>
  <cols>
    <col min="1" max="8" width="3.6328125" customWidth="1"/>
    <col min="9" max="9" width="20.26953125" customWidth="1"/>
    <col min="10" max="10" width="13.36328125" customWidth="1"/>
    <col min="11" max="12" width="12.26953125" customWidth="1"/>
    <col min="13" max="13" width="22.453125" customWidth="1"/>
    <col min="14" max="14" width="10" style="8" customWidth="1"/>
    <col min="15" max="15" width="10.6328125" customWidth="1"/>
    <col min="16" max="17" width="10.6328125" style="99" customWidth="1"/>
    <col min="18" max="18" width="3.6328125" customWidth="1"/>
    <col min="20" max="20" width="10.6328125" customWidth="1"/>
    <col min="22" max="22" width="10.6328125" customWidth="1"/>
    <col min="24" max="25" width="10.6328125" customWidth="1"/>
  </cols>
  <sheetData>
    <row r="1" spans="9:30">
      <c r="O1" s="99"/>
      <c r="Q1"/>
    </row>
    <row r="2" spans="9:30">
      <c r="L2" s="109"/>
      <c r="X2" s="6"/>
      <c r="Y2" s="6"/>
    </row>
    <row r="3" spans="9:30">
      <c r="I3" s="7" t="s">
        <v>469</v>
      </c>
      <c r="J3" s="7">
        <f>自家発電設備!$G6</f>
        <v>0</v>
      </c>
      <c r="M3" s="7"/>
      <c r="N3" s="100" t="s">
        <v>366</v>
      </c>
      <c r="O3" s="100" t="s">
        <v>367</v>
      </c>
      <c r="AC3" s="8"/>
      <c r="AD3" s="8"/>
    </row>
    <row r="4" spans="9:30">
      <c r="I4" s="7" t="s">
        <v>492</v>
      </c>
      <c r="J4" s="7">
        <f>自家発電設備!$G7</f>
        <v>0</v>
      </c>
      <c r="M4" s="7" t="s">
        <v>508</v>
      </c>
      <c r="N4" s="15"/>
      <c r="O4" s="7"/>
      <c r="P4"/>
      <c r="Y4" s="8"/>
      <c r="Z4" s="8"/>
    </row>
    <row r="5" spans="9:30">
      <c r="I5" s="7" t="s">
        <v>470</v>
      </c>
      <c r="J5" s="7">
        <f>自家発電設備!$G8</f>
        <v>0</v>
      </c>
      <c r="M5" s="16" t="s">
        <v>53</v>
      </c>
      <c r="N5" s="119">
        <f>IF(J3=0,0,VLOOKUP("A",$H$31:$Q$78,9,0))</f>
        <v>0</v>
      </c>
      <c r="O5" s="119">
        <f>IF(J3=0,0,VLOOKUP("A",$H$31:$Q$78,10,0))</f>
        <v>0</v>
      </c>
      <c r="P5"/>
      <c r="Y5" s="8"/>
      <c r="Z5" s="8"/>
    </row>
    <row r="6" spans="9:30">
      <c r="I6" s="7" t="s">
        <v>471</v>
      </c>
      <c r="J6" s="7">
        <f>自家発電設備!$G9</f>
        <v>0</v>
      </c>
      <c r="M6" s="16" t="s">
        <v>54</v>
      </c>
      <c r="N6" s="119">
        <f>IF(J3=0,0,VLOOKUP("B",$H$31:$Q$78,9,0))</f>
        <v>0</v>
      </c>
      <c r="O6" s="119">
        <f>IF(J3=0,0,VLOOKUP("B",$H$31:$Q$78,10,0))</f>
        <v>0</v>
      </c>
      <c r="P6"/>
      <c r="Y6" s="8"/>
      <c r="Z6" s="8"/>
    </row>
    <row r="7" spans="9:30">
      <c r="I7" s="7" t="s">
        <v>472</v>
      </c>
      <c r="J7" s="7">
        <f>自家発電設備!$G10</f>
        <v>0</v>
      </c>
      <c r="M7" s="7"/>
      <c r="N7" s="119"/>
      <c r="O7" s="120"/>
      <c r="P7"/>
      <c r="Y7" s="8"/>
      <c r="Z7" s="8"/>
    </row>
    <row r="8" spans="9:30">
      <c r="I8" s="7" t="s">
        <v>510</v>
      </c>
      <c r="J8" s="7">
        <f>自家発電設備!$G11</f>
        <v>0</v>
      </c>
      <c r="M8" s="7" t="s">
        <v>511</v>
      </c>
      <c r="N8" s="119">
        <f>IF(J9=0,0,VLOOKUP(J9,S31:T36,2,0))</f>
        <v>0</v>
      </c>
      <c r="O8" s="119">
        <f>IF(J9=0,0,VLOOKUP(J9,S31:T36,2,0))</f>
        <v>0</v>
      </c>
      <c r="P8"/>
      <c r="Y8" s="8"/>
      <c r="Z8" s="8"/>
    </row>
    <row r="9" spans="9:30">
      <c r="I9" s="7" t="s">
        <v>473</v>
      </c>
      <c r="J9" s="7">
        <f>自家発電設備!$G12</f>
        <v>0</v>
      </c>
      <c r="M9" s="16" t="s">
        <v>58</v>
      </c>
      <c r="N9" s="119">
        <f>PRODUCT(N6:N8)</f>
        <v>0</v>
      </c>
      <c r="O9" s="119">
        <f>PRODUCT(O6:O8)</f>
        <v>0</v>
      </c>
      <c r="P9"/>
      <c r="Y9" s="8"/>
      <c r="Z9" s="8"/>
    </row>
    <row r="10" spans="9:30">
      <c r="I10" s="111" t="s">
        <v>474</v>
      </c>
      <c r="J10" s="7">
        <f>自家発電設備!$G13</f>
        <v>0</v>
      </c>
      <c r="M10" s="7"/>
      <c r="N10" s="119"/>
      <c r="O10" s="120"/>
      <c r="Y10" s="8"/>
      <c r="Z10" s="8"/>
    </row>
    <row r="11" spans="9:30">
      <c r="I11" s="7" t="s">
        <v>509</v>
      </c>
      <c r="J11" s="7">
        <f>自家発電設備!$G14</f>
        <v>0</v>
      </c>
      <c r="M11" s="7" t="s">
        <v>512</v>
      </c>
      <c r="N11" s="119">
        <f>IF(J10=0,0,VLOOKUP(J10,U31:V33,2,0))</f>
        <v>0</v>
      </c>
      <c r="O11" s="119">
        <f>IF(J10=0,0,VLOOKUP(J10,U31:V33,2,0))</f>
        <v>0</v>
      </c>
      <c r="P11"/>
      <c r="Y11" s="8"/>
      <c r="Z11" s="8"/>
    </row>
    <row r="12" spans="9:30">
      <c r="I12" s="7" t="s">
        <v>400</v>
      </c>
      <c r="J12" s="7">
        <f>自家発電設備!$G15</f>
        <v>0</v>
      </c>
      <c r="M12" s="16" t="s">
        <v>516</v>
      </c>
      <c r="N12" s="119">
        <f>PRODUCT(N6,N11)</f>
        <v>0</v>
      </c>
      <c r="O12" s="119">
        <f>PRODUCT(O6,O11)</f>
        <v>0</v>
      </c>
      <c r="X12" s="8"/>
      <c r="Y12" s="8"/>
    </row>
    <row r="13" spans="9:30">
      <c r="I13" s="7" t="s">
        <v>409</v>
      </c>
      <c r="J13" s="7">
        <f>自家発電設備!$G16</f>
        <v>0</v>
      </c>
      <c r="M13" s="7"/>
      <c r="N13" s="119"/>
      <c r="O13" s="120"/>
      <c r="X13" s="8"/>
      <c r="Y13" s="8"/>
    </row>
    <row r="14" spans="9:30">
      <c r="M14" s="7" t="s">
        <v>400</v>
      </c>
      <c r="N14" s="119">
        <f>N5</f>
        <v>0</v>
      </c>
      <c r="O14" s="119">
        <f>O5</f>
        <v>0</v>
      </c>
      <c r="X14" s="8"/>
      <c r="Y14" s="8"/>
    </row>
    <row r="15" spans="9:30">
      <c r="M15" s="7" t="s">
        <v>409</v>
      </c>
      <c r="N15" s="119">
        <f>SUM(N5,N9,N12)</f>
        <v>0</v>
      </c>
      <c r="O15" s="119">
        <f>SUM(O5,O9,O12)</f>
        <v>0</v>
      </c>
      <c r="X15" s="8"/>
      <c r="Y15" s="8"/>
    </row>
    <row r="16" spans="9:30">
      <c r="M16" s="7"/>
      <c r="N16" s="119"/>
      <c r="O16" s="120"/>
      <c r="X16" s="8"/>
      <c r="Y16" s="8"/>
    </row>
    <row r="17" spans="1:25">
      <c r="J17" s="93"/>
      <c r="K17" s="99"/>
      <c r="M17" s="7" t="s">
        <v>513</v>
      </c>
      <c r="N17" s="119">
        <f>IF(J11=0,0,VLOOKUP(J11,W31:Y32,3,0))</f>
        <v>0</v>
      </c>
      <c r="O17" s="119">
        <f>IF(J11=0,0,VLOOKUP(J11,W31:Y32,3,0))</f>
        <v>0</v>
      </c>
      <c r="X17" s="8"/>
      <c r="Y17" s="8"/>
    </row>
    <row r="18" spans="1:25">
      <c r="J18" s="93"/>
      <c r="M18" s="7"/>
      <c r="N18" s="119"/>
      <c r="O18" s="120"/>
      <c r="X18" s="8"/>
      <c r="Y18" s="8"/>
    </row>
    <row r="19" spans="1:25">
      <c r="M19" s="7" t="s">
        <v>492</v>
      </c>
      <c r="N19" s="119">
        <f>J4</f>
        <v>0</v>
      </c>
      <c r="O19" s="119">
        <f>J4</f>
        <v>0</v>
      </c>
      <c r="X19" s="8"/>
      <c r="Y19" s="8"/>
    </row>
    <row r="20" spans="1:25">
      <c r="J20" s="93"/>
      <c r="M20" s="7"/>
      <c r="N20" s="119"/>
      <c r="O20" s="120"/>
      <c r="X20" s="8"/>
      <c r="Y20" s="8"/>
    </row>
    <row r="21" spans="1:25">
      <c r="M21" s="111" t="s">
        <v>364</v>
      </c>
      <c r="N21" s="119">
        <f>(N14+N17)*N19*J12+SUM(N15:N17)*N19*J13</f>
        <v>0</v>
      </c>
      <c r="O21" s="119">
        <f>(O14+O17)*O19*J12+SUM(O15:O17)*O19*J13</f>
        <v>0</v>
      </c>
      <c r="X21" s="8"/>
      <c r="Y21" s="8"/>
    </row>
    <row r="22" spans="1:25">
      <c r="X22" s="8"/>
      <c r="Y22" s="8"/>
    </row>
    <row r="23" spans="1:25">
      <c r="X23" s="8"/>
      <c r="Y23" s="8"/>
    </row>
    <row r="24" spans="1:25">
      <c r="X24" s="8"/>
      <c r="Y24" s="8"/>
    </row>
    <row r="25" spans="1:25">
      <c r="X25" s="8"/>
      <c r="Y25" s="8"/>
    </row>
    <row r="26" spans="1:25">
      <c r="X26" s="8"/>
      <c r="Y26" s="8"/>
    </row>
    <row r="27" spans="1:25">
      <c r="X27" s="8"/>
      <c r="Y27" s="8"/>
    </row>
    <row r="28" spans="1:25">
      <c r="X28" s="8"/>
      <c r="Y28" s="8"/>
    </row>
    <row r="29" spans="1:25" ht="13.5" thickBot="1">
      <c r="X29" s="8"/>
      <c r="Y29" s="8"/>
    </row>
    <row r="30" spans="1:25" ht="13.5" thickBot="1">
      <c r="I30" s="96" t="s">
        <v>499</v>
      </c>
      <c r="J30" s="576" t="s">
        <v>397</v>
      </c>
      <c r="K30" s="623"/>
      <c r="L30" s="624"/>
      <c r="M30" s="97" t="s">
        <v>503</v>
      </c>
      <c r="N30" s="97" t="s">
        <v>504</v>
      </c>
      <c r="O30" s="97" t="s">
        <v>398</v>
      </c>
      <c r="P30" s="104" t="s">
        <v>366</v>
      </c>
      <c r="Q30" s="105" t="s">
        <v>367</v>
      </c>
      <c r="S30" t="s">
        <v>473</v>
      </c>
      <c r="T30" t="s">
        <v>507</v>
      </c>
      <c r="U30" t="s">
        <v>474</v>
      </c>
      <c r="V30" t="s">
        <v>507</v>
      </c>
      <c r="W30" t="s">
        <v>475</v>
      </c>
    </row>
    <row r="31" spans="1:25">
      <c r="A31">
        <f t="shared" ref="A31:A78" si="0">IF($I31=$J$3,1,0)</f>
        <v>0</v>
      </c>
      <c r="B31">
        <f t="shared" ref="B31:B78" si="1">IF($J31=$J$5,1,0)</f>
        <v>0</v>
      </c>
      <c r="C31">
        <f t="shared" ref="C31:C78" si="2">IF($K31=$J$6,1,0)</f>
        <v>0</v>
      </c>
      <c r="D31">
        <f t="shared" ref="D31:D78" si="3">IF($L31=$J$7,1,0)</f>
        <v>0</v>
      </c>
      <c r="E31">
        <f>IF($J$8&lt;=30,1,0)</f>
        <v>1</v>
      </c>
      <c r="F31">
        <f t="shared" ref="F31:F78" si="4">SUM(A31:E31)</f>
        <v>1</v>
      </c>
      <c r="G31">
        <v>1</v>
      </c>
      <c r="H31" t="str">
        <f t="shared" ref="H31:H78" si="5">IF(AND(F31=5,G31=1),"A",IF(AND(F31=5,G31=2),"B",""))</f>
        <v/>
      </c>
      <c r="I31" s="331" t="s">
        <v>476</v>
      </c>
      <c r="J31" s="272" t="s">
        <v>479</v>
      </c>
      <c r="K31" s="272" t="s">
        <v>481</v>
      </c>
      <c r="L31" s="272" t="s">
        <v>483</v>
      </c>
      <c r="M31" s="272" t="s">
        <v>502</v>
      </c>
      <c r="N31" s="332" t="s">
        <v>53</v>
      </c>
      <c r="O31" s="272" t="s">
        <v>414</v>
      </c>
      <c r="P31" s="333">
        <v>0.56000000000000005</v>
      </c>
      <c r="Q31" s="334">
        <v>0.68</v>
      </c>
      <c r="S31">
        <v>3</v>
      </c>
      <c r="T31">
        <v>0.9</v>
      </c>
      <c r="U31" t="s">
        <v>486</v>
      </c>
      <c r="V31">
        <v>1</v>
      </c>
      <c r="W31" t="s">
        <v>490</v>
      </c>
      <c r="X31" s="110">
        <v>0.22</v>
      </c>
      <c r="Y31" s="110">
        <v>0.3</v>
      </c>
    </row>
    <row r="32" spans="1:25">
      <c r="A32">
        <f t="shared" si="0"/>
        <v>0</v>
      </c>
      <c r="B32">
        <f t="shared" si="1"/>
        <v>0</v>
      </c>
      <c r="C32">
        <f t="shared" si="2"/>
        <v>0</v>
      </c>
      <c r="D32">
        <f t="shared" si="3"/>
        <v>0</v>
      </c>
      <c r="E32">
        <f>IF($J$8&lt;=30,1,0)</f>
        <v>1</v>
      </c>
      <c r="F32">
        <f t="shared" si="4"/>
        <v>1</v>
      </c>
      <c r="G32">
        <v>2</v>
      </c>
      <c r="H32" t="str">
        <f t="shared" si="5"/>
        <v/>
      </c>
      <c r="I32" s="300" t="s">
        <v>476</v>
      </c>
      <c r="J32" s="272" t="s">
        <v>479</v>
      </c>
      <c r="K32" s="221" t="s">
        <v>481</v>
      </c>
      <c r="L32" s="272" t="s">
        <v>483</v>
      </c>
      <c r="M32" s="221" t="s">
        <v>502</v>
      </c>
      <c r="N32" s="317" t="s">
        <v>54</v>
      </c>
      <c r="O32" s="221" t="s">
        <v>414</v>
      </c>
      <c r="P32" s="207">
        <v>1.9</v>
      </c>
      <c r="Q32" s="208">
        <v>2.1</v>
      </c>
      <c r="S32">
        <v>4</v>
      </c>
      <c r="T32">
        <v>0.9</v>
      </c>
      <c r="U32" t="s">
        <v>487</v>
      </c>
      <c r="V32">
        <v>1.25</v>
      </c>
      <c r="W32" t="s">
        <v>491</v>
      </c>
      <c r="X32" s="110">
        <v>0</v>
      </c>
      <c r="Y32" s="110">
        <v>0</v>
      </c>
    </row>
    <row r="33" spans="1:22">
      <c r="A33">
        <f t="shared" si="0"/>
        <v>0</v>
      </c>
      <c r="B33">
        <f t="shared" si="1"/>
        <v>0</v>
      </c>
      <c r="C33">
        <f t="shared" si="2"/>
        <v>0</v>
      </c>
      <c r="D33">
        <f t="shared" si="3"/>
        <v>0</v>
      </c>
      <c r="E33">
        <f>IF(AND($J$8&lt;=125,$J$8&gt;=31),1,0)</f>
        <v>0</v>
      </c>
      <c r="F33">
        <f t="shared" si="4"/>
        <v>0</v>
      </c>
      <c r="G33">
        <v>1</v>
      </c>
      <c r="H33" t="str">
        <f t="shared" si="5"/>
        <v/>
      </c>
      <c r="I33" s="300" t="s">
        <v>476</v>
      </c>
      <c r="J33" s="272" t="s">
        <v>479</v>
      </c>
      <c r="K33" s="221" t="s">
        <v>481</v>
      </c>
      <c r="L33" s="272" t="s">
        <v>483</v>
      </c>
      <c r="M33" s="221" t="s">
        <v>749</v>
      </c>
      <c r="N33" s="317" t="s">
        <v>53</v>
      </c>
      <c r="O33" s="221" t="s">
        <v>414</v>
      </c>
      <c r="P33" s="322">
        <v>0.73</v>
      </c>
      <c r="Q33" s="336">
        <v>0.9</v>
      </c>
      <c r="S33">
        <v>6</v>
      </c>
      <c r="T33">
        <v>1</v>
      </c>
      <c r="U33" t="s">
        <v>488</v>
      </c>
      <c r="V33">
        <v>1.4</v>
      </c>
    </row>
    <row r="34" spans="1:22">
      <c r="A34">
        <f t="shared" si="0"/>
        <v>0</v>
      </c>
      <c r="B34">
        <f t="shared" si="1"/>
        <v>0</v>
      </c>
      <c r="C34">
        <f t="shared" si="2"/>
        <v>0</v>
      </c>
      <c r="D34">
        <f t="shared" si="3"/>
        <v>0</v>
      </c>
      <c r="E34">
        <f>IF(AND($J$8&lt;=125,$J$8&gt;=31),1,0)</f>
        <v>0</v>
      </c>
      <c r="F34">
        <f t="shared" si="4"/>
        <v>0</v>
      </c>
      <c r="G34">
        <v>2</v>
      </c>
      <c r="H34" t="str">
        <f t="shared" si="5"/>
        <v/>
      </c>
      <c r="I34" s="300" t="s">
        <v>476</v>
      </c>
      <c r="J34" s="272" t="s">
        <v>479</v>
      </c>
      <c r="K34" s="221" t="s">
        <v>481</v>
      </c>
      <c r="L34" s="272" t="s">
        <v>483</v>
      </c>
      <c r="M34" s="221" t="s">
        <v>748</v>
      </c>
      <c r="N34" s="317" t="s">
        <v>54</v>
      </c>
      <c r="O34" s="221" t="s">
        <v>414</v>
      </c>
      <c r="P34" s="207">
        <v>2.5499999999999998</v>
      </c>
      <c r="Q34" s="208">
        <v>2.65</v>
      </c>
      <c r="S34">
        <v>8</v>
      </c>
      <c r="T34">
        <v>1.1000000000000001</v>
      </c>
    </row>
    <row r="35" spans="1:22">
      <c r="A35">
        <f t="shared" si="0"/>
        <v>0</v>
      </c>
      <c r="B35">
        <f t="shared" si="1"/>
        <v>0</v>
      </c>
      <c r="C35">
        <f t="shared" si="2"/>
        <v>0</v>
      </c>
      <c r="D35">
        <f t="shared" si="3"/>
        <v>0</v>
      </c>
      <c r="E35">
        <f>IF(AND($J$8&lt;=200,$J$8&gt;=126),1,0)</f>
        <v>0</v>
      </c>
      <c r="F35">
        <f t="shared" si="4"/>
        <v>0</v>
      </c>
      <c r="G35">
        <v>1</v>
      </c>
      <c r="H35" t="str">
        <f t="shared" si="5"/>
        <v/>
      </c>
      <c r="I35" s="300" t="s">
        <v>476</v>
      </c>
      <c r="J35" s="272" t="s">
        <v>479</v>
      </c>
      <c r="K35" s="221" t="s">
        <v>481</v>
      </c>
      <c r="L35" s="272" t="s">
        <v>483</v>
      </c>
      <c r="M35" s="221" t="s">
        <v>750</v>
      </c>
      <c r="N35" s="317" t="s">
        <v>53</v>
      </c>
      <c r="O35" s="221" t="s">
        <v>414</v>
      </c>
      <c r="P35" s="322">
        <v>1.01</v>
      </c>
      <c r="Q35" s="336">
        <v>1.24</v>
      </c>
      <c r="S35">
        <v>12</v>
      </c>
      <c r="T35">
        <v>1.3</v>
      </c>
    </row>
    <row r="36" spans="1:22">
      <c r="A36">
        <f t="shared" si="0"/>
        <v>0</v>
      </c>
      <c r="B36">
        <f t="shared" si="1"/>
        <v>0</v>
      </c>
      <c r="C36">
        <f t="shared" si="2"/>
        <v>0</v>
      </c>
      <c r="D36">
        <f t="shared" si="3"/>
        <v>0</v>
      </c>
      <c r="E36">
        <f>IF(AND($J$8&lt;=200,$J$8&gt;=126),1,0)</f>
        <v>0</v>
      </c>
      <c r="F36">
        <f t="shared" si="4"/>
        <v>0</v>
      </c>
      <c r="G36">
        <v>2</v>
      </c>
      <c r="H36" t="str">
        <f t="shared" si="5"/>
        <v/>
      </c>
      <c r="I36" s="300" t="s">
        <v>476</v>
      </c>
      <c r="J36" s="272" t="s">
        <v>479</v>
      </c>
      <c r="K36" s="221" t="s">
        <v>481</v>
      </c>
      <c r="L36" s="272" t="s">
        <v>483</v>
      </c>
      <c r="M36" s="221" t="s">
        <v>747</v>
      </c>
      <c r="N36" s="317" t="s">
        <v>54</v>
      </c>
      <c r="O36" s="221" t="s">
        <v>414</v>
      </c>
      <c r="P36" s="207">
        <v>3.65</v>
      </c>
      <c r="Q36" s="208">
        <v>3.9</v>
      </c>
      <c r="S36">
        <v>16</v>
      </c>
      <c r="T36">
        <v>1.5</v>
      </c>
    </row>
    <row r="37" spans="1:22">
      <c r="A37">
        <f t="shared" si="0"/>
        <v>0</v>
      </c>
      <c r="B37">
        <f t="shared" si="1"/>
        <v>0</v>
      </c>
      <c r="C37">
        <f t="shared" si="2"/>
        <v>0</v>
      </c>
      <c r="D37">
        <f t="shared" si="3"/>
        <v>0</v>
      </c>
      <c r="E37">
        <f>IF(AND($J$8&lt;=300,$J$8&gt;=201),1,0)</f>
        <v>0</v>
      </c>
      <c r="F37">
        <f t="shared" si="4"/>
        <v>0</v>
      </c>
      <c r="G37">
        <v>1</v>
      </c>
      <c r="H37" t="str">
        <f t="shared" si="5"/>
        <v/>
      </c>
      <c r="I37" s="300" t="s">
        <v>476</v>
      </c>
      <c r="J37" s="272" t="s">
        <v>479</v>
      </c>
      <c r="K37" s="221" t="s">
        <v>481</v>
      </c>
      <c r="L37" s="272" t="s">
        <v>483</v>
      </c>
      <c r="M37" s="221" t="s">
        <v>751</v>
      </c>
      <c r="N37" s="317" t="s">
        <v>53</v>
      </c>
      <c r="O37" s="221" t="s">
        <v>414</v>
      </c>
      <c r="P37" s="322">
        <v>1.2</v>
      </c>
      <c r="Q37" s="336">
        <v>1.4</v>
      </c>
    </row>
    <row r="38" spans="1:22">
      <c r="A38">
        <f t="shared" si="0"/>
        <v>0</v>
      </c>
      <c r="B38">
        <f t="shared" si="1"/>
        <v>0</v>
      </c>
      <c r="C38">
        <f t="shared" si="2"/>
        <v>0</v>
      </c>
      <c r="D38">
        <f t="shared" si="3"/>
        <v>0</v>
      </c>
      <c r="E38">
        <f>IF(AND($J$8&lt;=300,$J$8&gt;=201),1,0)</f>
        <v>0</v>
      </c>
      <c r="F38">
        <f t="shared" si="4"/>
        <v>0</v>
      </c>
      <c r="G38">
        <v>2</v>
      </c>
      <c r="H38" t="str">
        <f t="shared" si="5"/>
        <v/>
      </c>
      <c r="I38" s="300" t="s">
        <v>476</v>
      </c>
      <c r="J38" s="272" t="s">
        <v>479</v>
      </c>
      <c r="K38" s="221" t="s">
        <v>481</v>
      </c>
      <c r="L38" s="272" t="s">
        <v>483</v>
      </c>
      <c r="M38" s="221" t="s">
        <v>746</v>
      </c>
      <c r="N38" s="317" t="s">
        <v>54</v>
      </c>
      <c r="O38" s="221" t="s">
        <v>414</v>
      </c>
      <c r="P38" s="207">
        <v>4.46</v>
      </c>
      <c r="Q38" s="208">
        <v>4.66</v>
      </c>
    </row>
    <row r="39" spans="1:22">
      <c r="A39">
        <f t="shared" si="0"/>
        <v>0</v>
      </c>
      <c r="B39">
        <f t="shared" si="1"/>
        <v>0</v>
      </c>
      <c r="C39">
        <f t="shared" si="2"/>
        <v>0</v>
      </c>
      <c r="D39">
        <f t="shared" si="3"/>
        <v>0</v>
      </c>
      <c r="E39">
        <f>IF(AND($J$8&lt;=125,$J$8&gt;=31),1,0)</f>
        <v>0</v>
      </c>
      <c r="F39">
        <f t="shared" si="4"/>
        <v>0</v>
      </c>
      <c r="G39">
        <v>1</v>
      </c>
      <c r="H39" t="str">
        <f t="shared" si="5"/>
        <v/>
      </c>
      <c r="I39" s="300" t="s">
        <v>476</v>
      </c>
      <c r="J39" s="272" t="s">
        <v>479</v>
      </c>
      <c r="K39" s="221" t="s">
        <v>482</v>
      </c>
      <c r="L39" s="272" t="s">
        <v>483</v>
      </c>
      <c r="M39" s="221" t="s">
        <v>756</v>
      </c>
      <c r="N39" s="317" t="s">
        <v>53</v>
      </c>
      <c r="O39" s="221" t="s">
        <v>414</v>
      </c>
      <c r="P39" s="322">
        <v>0.68</v>
      </c>
      <c r="Q39" s="336">
        <v>0.8</v>
      </c>
    </row>
    <row r="40" spans="1:22">
      <c r="A40">
        <f t="shared" si="0"/>
        <v>0</v>
      </c>
      <c r="B40">
        <f t="shared" si="1"/>
        <v>0</v>
      </c>
      <c r="C40">
        <f t="shared" si="2"/>
        <v>0</v>
      </c>
      <c r="D40">
        <f t="shared" si="3"/>
        <v>0</v>
      </c>
      <c r="E40">
        <f>IF(AND($J$8&lt;=125,$J$8&gt;=31),1,0)</f>
        <v>0</v>
      </c>
      <c r="F40">
        <f t="shared" si="4"/>
        <v>0</v>
      </c>
      <c r="G40">
        <v>2</v>
      </c>
      <c r="H40" t="str">
        <f t="shared" si="5"/>
        <v/>
      </c>
      <c r="I40" s="300" t="s">
        <v>476</v>
      </c>
      <c r="J40" s="272" t="s">
        <v>479</v>
      </c>
      <c r="K40" s="221" t="s">
        <v>482</v>
      </c>
      <c r="L40" s="272" t="s">
        <v>483</v>
      </c>
      <c r="M40" s="221" t="s">
        <v>756</v>
      </c>
      <c r="N40" s="317" t="s">
        <v>54</v>
      </c>
      <c r="O40" s="221" t="s">
        <v>414</v>
      </c>
      <c r="P40" s="207">
        <v>2.5499999999999998</v>
      </c>
      <c r="Q40" s="208">
        <v>2.75</v>
      </c>
    </row>
    <row r="41" spans="1:22">
      <c r="A41">
        <f t="shared" si="0"/>
        <v>0</v>
      </c>
      <c r="B41">
        <f t="shared" si="1"/>
        <v>0</v>
      </c>
      <c r="C41">
        <f t="shared" si="2"/>
        <v>0</v>
      </c>
      <c r="D41">
        <f t="shared" si="3"/>
        <v>0</v>
      </c>
      <c r="E41">
        <f>IF(AND($J$8&lt;=200,$J$8&gt;=126),1,0)</f>
        <v>0</v>
      </c>
      <c r="F41">
        <f t="shared" si="4"/>
        <v>0</v>
      </c>
      <c r="G41">
        <v>1</v>
      </c>
      <c r="H41" t="str">
        <f t="shared" si="5"/>
        <v/>
      </c>
      <c r="I41" s="300" t="s">
        <v>476</v>
      </c>
      <c r="J41" s="272" t="s">
        <v>479</v>
      </c>
      <c r="K41" s="221" t="s">
        <v>482</v>
      </c>
      <c r="L41" s="272" t="s">
        <v>483</v>
      </c>
      <c r="M41" s="206" t="s">
        <v>752</v>
      </c>
      <c r="N41" s="317" t="s">
        <v>53</v>
      </c>
      <c r="O41" s="221" t="s">
        <v>414</v>
      </c>
      <c r="P41" s="322">
        <v>0.94</v>
      </c>
      <c r="Q41" s="336">
        <v>1.1000000000000001</v>
      </c>
    </row>
    <row r="42" spans="1:22">
      <c r="A42">
        <f t="shared" si="0"/>
        <v>0</v>
      </c>
      <c r="B42">
        <f t="shared" si="1"/>
        <v>0</v>
      </c>
      <c r="C42">
        <f t="shared" si="2"/>
        <v>0</v>
      </c>
      <c r="D42">
        <f t="shared" si="3"/>
        <v>0</v>
      </c>
      <c r="E42">
        <f>IF(AND($J$8&lt;=200,$J$8&gt;=126),1,0)</f>
        <v>0</v>
      </c>
      <c r="F42">
        <f t="shared" si="4"/>
        <v>0</v>
      </c>
      <c r="G42">
        <v>2</v>
      </c>
      <c r="H42" t="str">
        <f t="shared" si="5"/>
        <v/>
      </c>
      <c r="I42" s="300" t="s">
        <v>476</v>
      </c>
      <c r="J42" s="272" t="s">
        <v>479</v>
      </c>
      <c r="K42" s="221" t="s">
        <v>482</v>
      </c>
      <c r="L42" s="272" t="s">
        <v>483</v>
      </c>
      <c r="M42" s="206" t="s">
        <v>753</v>
      </c>
      <c r="N42" s="317" t="s">
        <v>54</v>
      </c>
      <c r="O42" s="221" t="s">
        <v>414</v>
      </c>
      <c r="P42" s="207">
        <v>3.65</v>
      </c>
      <c r="Q42" s="208">
        <v>3.9</v>
      </c>
    </row>
    <row r="43" spans="1:22">
      <c r="A43">
        <f t="shared" si="0"/>
        <v>0</v>
      </c>
      <c r="B43">
        <f t="shared" si="1"/>
        <v>0</v>
      </c>
      <c r="C43">
        <f t="shared" si="2"/>
        <v>0</v>
      </c>
      <c r="D43">
        <f t="shared" si="3"/>
        <v>0</v>
      </c>
      <c r="E43">
        <f>IF(AND($J$8&lt;=300,$J$8&gt;=201),1,0)</f>
        <v>0</v>
      </c>
      <c r="F43">
        <f t="shared" si="4"/>
        <v>0</v>
      </c>
      <c r="G43">
        <v>1</v>
      </c>
      <c r="H43" t="str">
        <f t="shared" si="5"/>
        <v/>
      </c>
      <c r="I43" s="300" t="s">
        <v>476</v>
      </c>
      <c r="J43" s="272" t="s">
        <v>479</v>
      </c>
      <c r="K43" s="221" t="s">
        <v>482</v>
      </c>
      <c r="L43" s="272" t="s">
        <v>483</v>
      </c>
      <c r="M43" s="221" t="s">
        <v>751</v>
      </c>
      <c r="N43" s="317" t="s">
        <v>53</v>
      </c>
      <c r="O43" s="221" t="s">
        <v>414</v>
      </c>
      <c r="P43" s="322">
        <v>1.1499999999999999</v>
      </c>
      <c r="Q43" s="336">
        <v>1.3</v>
      </c>
    </row>
    <row r="44" spans="1:22">
      <c r="A44">
        <f t="shared" si="0"/>
        <v>0</v>
      </c>
      <c r="B44">
        <f t="shared" si="1"/>
        <v>0</v>
      </c>
      <c r="C44">
        <f t="shared" si="2"/>
        <v>0</v>
      </c>
      <c r="D44">
        <f t="shared" si="3"/>
        <v>0</v>
      </c>
      <c r="E44">
        <f>IF(AND($J$8&lt;=300,$J$8&gt;=201),1,0)</f>
        <v>0</v>
      </c>
      <c r="F44">
        <f t="shared" si="4"/>
        <v>0</v>
      </c>
      <c r="G44">
        <v>2</v>
      </c>
      <c r="H44" t="str">
        <f t="shared" si="5"/>
        <v/>
      </c>
      <c r="I44" s="300" t="s">
        <v>476</v>
      </c>
      <c r="J44" s="272" t="s">
        <v>479</v>
      </c>
      <c r="K44" s="221" t="s">
        <v>482</v>
      </c>
      <c r="L44" s="272" t="s">
        <v>483</v>
      </c>
      <c r="M44" s="221" t="s">
        <v>746</v>
      </c>
      <c r="N44" s="317" t="s">
        <v>54</v>
      </c>
      <c r="O44" s="221" t="s">
        <v>414</v>
      </c>
      <c r="P44" s="207">
        <v>4.46</v>
      </c>
      <c r="Q44" s="208">
        <v>4.66</v>
      </c>
    </row>
    <row r="45" spans="1:22">
      <c r="A45">
        <f t="shared" si="0"/>
        <v>0</v>
      </c>
      <c r="B45">
        <f t="shared" si="1"/>
        <v>0</v>
      </c>
      <c r="C45">
        <f t="shared" si="2"/>
        <v>0</v>
      </c>
      <c r="D45">
        <f t="shared" si="3"/>
        <v>0</v>
      </c>
      <c r="E45">
        <f>IF(AND($J$8&lt;=375,$J$8&gt;=126),1,0)</f>
        <v>0</v>
      </c>
      <c r="F45">
        <f t="shared" si="4"/>
        <v>0</v>
      </c>
      <c r="G45">
        <v>1</v>
      </c>
      <c r="H45" t="str">
        <f t="shared" si="5"/>
        <v/>
      </c>
      <c r="I45" s="300" t="s">
        <v>476</v>
      </c>
      <c r="J45" s="221" t="s">
        <v>480</v>
      </c>
      <c r="K45" s="221" t="s">
        <v>482</v>
      </c>
      <c r="L45" s="221" t="s">
        <v>484</v>
      </c>
      <c r="M45" s="221" t="s">
        <v>754</v>
      </c>
      <c r="N45" s="317" t="s">
        <v>53</v>
      </c>
      <c r="O45" s="221" t="s">
        <v>414</v>
      </c>
      <c r="P45" s="322">
        <v>1.2</v>
      </c>
      <c r="Q45" s="336">
        <v>1.4</v>
      </c>
    </row>
    <row r="46" spans="1:22">
      <c r="A46">
        <f t="shared" si="0"/>
        <v>0</v>
      </c>
      <c r="B46">
        <f t="shared" si="1"/>
        <v>0</v>
      </c>
      <c r="C46">
        <f t="shared" si="2"/>
        <v>0</v>
      </c>
      <c r="D46">
        <f t="shared" si="3"/>
        <v>0</v>
      </c>
      <c r="E46">
        <f>IF(AND($J$8&lt;=375,$J$8&gt;=126),1,0)</f>
        <v>0</v>
      </c>
      <c r="F46">
        <f t="shared" si="4"/>
        <v>0</v>
      </c>
      <c r="G46">
        <v>2</v>
      </c>
      <c r="H46" t="str">
        <f t="shared" si="5"/>
        <v/>
      </c>
      <c r="I46" s="300" t="s">
        <v>476</v>
      </c>
      <c r="J46" s="221" t="s">
        <v>480</v>
      </c>
      <c r="K46" s="221" t="s">
        <v>482</v>
      </c>
      <c r="L46" s="221" t="s">
        <v>484</v>
      </c>
      <c r="M46" s="221" t="s">
        <v>755</v>
      </c>
      <c r="N46" s="317" t="s">
        <v>54</v>
      </c>
      <c r="O46" s="221" t="s">
        <v>414</v>
      </c>
      <c r="P46" s="207">
        <v>4.76</v>
      </c>
      <c r="Q46" s="208">
        <v>5.0599999999999996</v>
      </c>
    </row>
    <row r="47" spans="1:22">
      <c r="A47">
        <f t="shared" si="0"/>
        <v>0</v>
      </c>
      <c r="B47">
        <f t="shared" si="1"/>
        <v>0</v>
      </c>
      <c r="C47">
        <f t="shared" si="2"/>
        <v>0</v>
      </c>
      <c r="D47">
        <f t="shared" si="3"/>
        <v>0</v>
      </c>
      <c r="E47">
        <f>IF(AND($J$8&lt;=625,$J$8&gt;=376),1,0)</f>
        <v>0</v>
      </c>
      <c r="F47">
        <f t="shared" si="4"/>
        <v>0</v>
      </c>
      <c r="G47">
        <v>1</v>
      </c>
      <c r="H47" t="str">
        <f t="shared" si="5"/>
        <v/>
      </c>
      <c r="I47" s="300" t="s">
        <v>476</v>
      </c>
      <c r="J47" s="221" t="s">
        <v>480</v>
      </c>
      <c r="K47" s="221" t="s">
        <v>482</v>
      </c>
      <c r="L47" s="221" t="s">
        <v>484</v>
      </c>
      <c r="M47" s="221" t="s">
        <v>745</v>
      </c>
      <c r="N47" s="317" t="s">
        <v>53</v>
      </c>
      <c r="O47" s="221" t="s">
        <v>414</v>
      </c>
      <c r="P47" s="322">
        <v>1.6</v>
      </c>
      <c r="Q47" s="336">
        <v>1.7</v>
      </c>
    </row>
    <row r="48" spans="1:22">
      <c r="A48">
        <f t="shared" si="0"/>
        <v>0</v>
      </c>
      <c r="B48">
        <f t="shared" si="1"/>
        <v>0</v>
      </c>
      <c r="C48">
        <f t="shared" si="2"/>
        <v>0</v>
      </c>
      <c r="D48">
        <f t="shared" si="3"/>
        <v>0</v>
      </c>
      <c r="E48">
        <f>IF(AND($J$8&lt;=625,$J$8&gt;=376),1,0)</f>
        <v>0</v>
      </c>
      <c r="F48">
        <f t="shared" si="4"/>
        <v>0</v>
      </c>
      <c r="G48">
        <v>2</v>
      </c>
      <c r="H48" t="str">
        <f t="shared" si="5"/>
        <v/>
      </c>
      <c r="I48" s="300" t="s">
        <v>476</v>
      </c>
      <c r="J48" s="221" t="s">
        <v>480</v>
      </c>
      <c r="K48" s="221" t="s">
        <v>482</v>
      </c>
      <c r="L48" s="221" t="s">
        <v>484</v>
      </c>
      <c r="M48" s="221" t="s">
        <v>745</v>
      </c>
      <c r="N48" s="317" t="s">
        <v>54</v>
      </c>
      <c r="O48" s="221" t="s">
        <v>414</v>
      </c>
      <c r="P48" s="207">
        <v>5.28</v>
      </c>
      <c r="Q48" s="208">
        <v>5.18</v>
      </c>
    </row>
    <row r="49" spans="1:17">
      <c r="A49">
        <f t="shared" si="0"/>
        <v>0</v>
      </c>
      <c r="B49">
        <f t="shared" si="1"/>
        <v>0</v>
      </c>
      <c r="C49">
        <f t="shared" si="2"/>
        <v>0</v>
      </c>
      <c r="D49">
        <f t="shared" si="3"/>
        <v>0</v>
      </c>
      <c r="E49">
        <f>IF(AND($J$8&lt;=1250,$J$8&gt;=626),1,0)</f>
        <v>0</v>
      </c>
      <c r="F49">
        <f t="shared" si="4"/>
        <v>0</v>
      </c>
      <c r="G49">
        <v>1</v>
      </c>
      <c r="H49" t="str">
        <f t="shared" si="5"/>
        <v/>
      </c>
      <c r="I49" s="300" t="s">
        <v>476</v>
      </c>
      <c r="J49" s="221" t="s">
        <v>480</v>
      </c>
      <c r="K49" s="221" t="s">
        <v>482</v>
      </c>
      <c r="L49" s="221" t="s">
        <v>484</v>
      </c>
      <c r="M49" s="221" t="s">
        <v>744</v>
      </c>
      <c r="N49" s="317" t="s">
        <v>53</v>
      </c>
      <c r="O49" s="221" t="s">
        <v>414</v>
      </c>
      <c r="P49" s="322">
        <v>1.8</v>
      </c>
      <c r="Q49" s="336">
        <v>2.2000000000000002</v>
      </c>
    </row>
    <row r="50" spans="1:17">
      <c r="A50">
        <f t="shared" si="0"/>
        <v>0</v>
      </c>
      <c r="B50">
        <f t="shared" si="1"/>
        <v>0</v>
      </c>
      <c r="C50">
        <f t="shared" si="2"/>
        <v>0</v>
      </c>
      <c r="D50">
        <f t="shared" si="3"/>
        <v>0</v>
      </c>
      <c r="E50">
        <f>IF(AND($J$8&lt;=1250,$J$8&gt;=626),1,0)</f>
        <v>0</v>
      </c>
      <c r="F50">
        <f t="shared" si="4"/>
        <v>0</v>
      </c>
      <c r="G50">
        <v>2</v>
      </c>
      <c r="H50" t="str">
        <f t="shared" si="5"/>
        <v/>
      </c>
      <c r="I50" s="300" t="s">
        <v>476</v>
      </c>
      <c r="J50" s="221" t="s">
        <v>480</v>
      </c>
      <c r="K50" s="221" t="s">
        <v>482</v>
      </c>
      <c r="L50" s="221" t="s">
        <v>484</v>
      </c>
      <c r="M50" s="221" t="s">
        <v>744</v>
      </c>
      <c r="N50" s="317" t="s">
        <v>54</v>
      </c>
      <c r="O50" s="221" t="s">
        <v>414</v>
      </c>
      <c r="P50" s="207">
        <v>6.49</v>
      </c>
      <c r="Q50" s="208">
        <v>6.09</v>
      </c>
    </row>
    <row r="51" spans="1:17">
      <c r="A51">
        <f t="shared" si="0"/>
        <v>0</v>
      </c>
      <c r="B51">
        <f t="shared" si="1"/>
        <v>0</v>
      </c>
      <c r="C51">
        <f t="shared" si="2"/>
        <v>0</v>
      </c>
      <c r="D51">
        <f t="shared" si="3"/>
        <v>0</v>
      </c>
      <c r="E51">
        <f>IF(AND($J$8&lt;=1500,$J$8&gt;=1256),1,0)</f>
        <v>0</v>
      </c>
      <c r="F51">
        <f t="shared" si="4"/>
        <v>0</v>
      </c>
      <c r="G51">
        <v>1</v>
      </c>
      <c r="H51" t="str">
        <f t="shared" si="5"/>
        <v/>
      </c>
      <c r="I51" s="300" t="s">
        <v>476</v>
      </c>
      <c r="J51" s="221" t="s">
        <v>480</v>
      </c>
      <c r="K51" s="221" t="s">
        <v>482</v>
      </c>
      <c r="L51" s="221" t="s">
        <v>484</v>
      </c>
      <c r="M51" s="221" t="s">
        <v>743</v>
      </c>
      <c r="N51" s="317" t="s">
        <v>53</v>
      </c>
      <c r="O51" s="221" t="s">
        <v>414</v>
      </c>
      <c r="P51" s="322">
        <v>2.2000000000000002</v>
      </c>
      <c r="Q51" s="336">
        <v>2.6</v>
      </c>
    </row>
    <row r="52" spans="1:17" ht="13.5" thickBot="1">
      <c r="A52">
        <f t="shared" si="0"/>
        <v>0</v>
      </c>
      <c r="B52">
        <f t="shared" si="1"/>
        <v>0</v>
      </c>
      <c r="C52">
        <f t="shared" si="2"/>
        <v>0</v>
      </c>
      <c r="D52">
        <f t="shared" si="3"/>
        <v>0</v>
      </c>
      <c r="E52">
        <f>IF(AND($J$8&lt;=1500,$J$8&gt;=1256),1,0)</f>
        <v>0</v>
      </c>
      <c r="F52">
        <f t="shared" si="4"/>
        <v>0</v>
      </c>
      <c r="G52">
        <v>2</v>
      </c>
      <c r="H52" t="str">
        <f t="shared" si="5"/>
        <v/>
      </c>
      <c r="I52" s="337" t="s">
        <v>476</v>
      </c>
      <c r="J52" s="273" t="s">
        <v>480</v>
      </c>
      <c r="K52" s="273" t="s">
        <v>482</v>
      </c>
      <c r="L52" s="221" t="s">
        <v>484</v>
      </c>
      <c r="M52" s="273" t="s">
        <v>743</v>
      </c>
      <c r="N52" s="319" t="s">
        <v>54</v>
      </c>
      <c r="O52" s="273" t="s">
        <v>414</v>
      </c>
      <c r="P52" s="341">
        <v>7.85</v>
      </c>
      <c r="Q52" s="342">
        <v>7.55</v>
      </c>
    </row>
    <row r="53" spans="1:17">
      <c r="A53">
        <f t="shared" si="0"/>
        <v>0</v>
      </c>
      <c r="B53">
        <f t="shared" si="1"/>
        <v>0</v>
      </c>
      <c r="C53">
        <f t="shared" si="2"/>
        <v>0</v>
      </c>
      <c r="D53">
        <f t="shared" si="3"/>
        <v>0</v>
      </c>
      <c r="E53">
        <f>IF($J$8&lt;=30,1,0)</f>
        <v>1</v>
      </c>
      <c r="F53">
        <f t="shared" si="4"/>
        <v>1</v>
      </c>
      <c r="G53">
        <v>1</v>
      </c>
      <c r="H53" t="str">
        <f t="shared" si="5"/>
        <v/>
      </c>
      <c r="I53" s="338" t="s">
        <v>477</v>
      </c>
      <c r="J53" s="271" t="s">
        <v>479</v>
      </c>
      <c r="K53" s="271" t="s">
        <v>481</v>
      </c>
      <c r="L53" s="271" t="s">
        <v>483</v>
      </c>
      <c r="M53" s="271" t="s">
        <v>502</v>
      </c>
      <c r="N53" s="316" t="s">
        <v>53</v>
      </c>
      <c r="O53" s="271" t="s">
        <v>414</v>
      </c>
      <c r="P53" s="339">
        <v>0.6</v>
      </c>
      <c r="Q53" s="340">
        <v>0.72</v>
      </c>
    </row>
    <row r="54" spans="1:17">
      <c r="A54">
        <f t="shared" si="0"/>
        <v>0</v>
      </c>
      <c r="B54">
        <f t="shared" si="1"/>
        <v>0</v>
      </c>
      <c r="C54">
        <f t="shared" si="2"/>
        <v>0</v>
      </c>
      <c r="D54">
        <f t="shared" si="3"/>
        <v>0</v>
      </c>
      <c r="E54">
        <f>IF($J$8&lt;=30,1,0)</f>
        <v>1</v>
      </c>
      <c r="F54">
        <f t="shared" si="4"/>
        <v>1</v>
      </c>
      <c r="G54">
        <v>2</v>
      </c>
      <c r="H54" t="str">
        <f t="shared" si="5"/>
        <v/>
      </c>
      <c r="I54" s="300" t="s">
        <v>477</v>
      </c>
      <c r="J54" s="272" t="s">
        <v>479</v>
      </c>
      <c r="K54" s="221" t="s">
        <v>481</v>
      </c>
      <c r="L54" s="272" t="s">
        <v>483</v>
      </c>
      <c r="M54" s="221" t="s">
        <v>502</v>
      </c>
      <c r="N54" s="317" t="s">
        <v>54</v>
      </c>
      <c r="O54" s="221" t="s">
        <v>414</v>
      </c>
      <c r="P54" s="207">
        <v>2</v>
      </c>
      <c r="Q54" s="208">
        <v>2.2000000000000002</v>
      </c>
    </row>
    <row r="55" spans="1:17">
      <c r="A55">
        <f t="shared" si="0"/>
        <v>0</v>
      </c>
      <c r="B55">
        <f t="shared" si="1"/>
        <v>0</v>
      </c>
      <c r="C55">
        <f t="shared" si="2"/>
        <v>0</v>
      </c>
      <c r="D55">
        <f t="shared" si="3"/>
        <v>0</v>
      </c>
      <c r="E55">
        <f>IF(AND($J$8&lt;=125,$J$8&gt;=31),1,0)</f>
        <v>0</v>
      </c>
      <c r="F55">
        <f t="shared" si="4"/>
        <v>0</v>
      </c>
      <c r="G55">
        <v>1</v>
      </c>
      <c r="H55" t="str">
        <f t="shared" si="5"/>
        <v/>
      </c>
      <c r="I55" s="300" t="s">
        <v>477</v>
      </c>
      <c r="J55" s="272" t="s">
        <v>479</v>
      </c>
      <c r="K55" s="221" t="s">
        <v>481</v>
      </c>
      <c r="L55" s="272" t="s">
        <v>483</v>
      </c>
      <c r="M55" s="221" t="s">
        <v>749</v>
      </c>
      <c r="N55" s="317" t="s">
        <v>53</v>
      </c>
      <c r="O55" s="221" t="s">
        <v>414</v>
      </c>
      <c r="P55" s="322">
        <v>0.83</v>
      </c>
      <c r="Q55" s="336">
        <v>1</v>
      </c>
    </row>
    <row r="56" spans="1:17">
      <c r="A56">
        <f t="shared" si="0"/>
        <v>0</v>
      </c>
      <c r="B56">
        <f t="shared" si="1"/>
        <v>0</v>
      </c>
      <c r="C56">
        <f t="shared" si="2"/>
        <v>0</v>
      </c>
      <c r="D56">
        <f t="shared" si="3"/>
        <v>0</v>
      </c>
      <c r="E56">
        <f>IF(AND($J$8&lt;=125,$J$8&gt;=31),1,0)</f>
        <v>0</v>
      </c>
      <c r="F56">
        <f t="shared" si="4"/>
        <v>0</v>
      </c>
      <c r="G56">
        <v>2</v>
      </c>
      <c r="H56" t="str">
        <f t="shared" si="5"/>
        <v/>
      </c>
      <c r="I56" s="300" t="s">
        <v>477</v>
      </c>
      <c r="J56" s="272" t="s">
        <v>479</v>
      </c>
      <c r="K56" s="221" t="s">
        <v>481</v>
      </c>
      <c r="L56" s="272" t="s">
        <v>483</v>
      </c>
      <c r="M56" s="221" t="s">
        <v>748</v>
      </c>
      <c r="N56" s="317" t="s">
        <v>54</v>
      </c>
      <c r="O56" s="221" t="s">
        <v>414</v>
      </c>
      <c r="P56" s="207">
        <v>2.75</v>
      </c>
      <c r="Q56" s="208">
        <v>2.95</v>
      </c>
    </row>
    <row r="57" spans="1:17">
      <c r="A57">
        <f t="shared" si="0"/>
        <v>0</v>
      </c>
      <c r="B57">
        <f t="shared" si="1"/>
        <v>0</v>
      </c>
      <c r="C57">
        <f t="shared" si="2"/>
        <v>0</v>
      </c>
      <c r="D57">
        <f t="shared" si="3"/>
        <v>0</v>
      </c>
      <c r="E57">
        <f>IF(AND($J$8&lt;=200,$J$8&gt;=126),1,0)</f>
        <v>0</v>
      </c>
      <c r="F57">
        <f t="shared" si="4"/>
        <v>0</v>
      </c>
      <c r="G57">
        <v>1</v>
      </c>
      <c r="H57" t="str">
        <f t="shared" si="5"/>
        <v/>
      </c>
      <c r="I57" s="300" t="s">
        <v>477</v>
      </c>
      <c r="J57" s="272" t="s">
        <v>479</v>
      </c>
      <c r="K57" s="221" t="s">
        <v>481</v>
      </c>
      <c r="L57" s="272" t="s">
        <v>483</v>
      </c>
      <c r="M57" s="221" t="s">
        <v>750</v>
      </c>
      <c r="N57" s="317" t="s">
        <v>53</v>
      </c>
      <c r="O57" s="221" t="s">
        <v>414</v>
      </c>
      <c r="P57" s="322">
        <v>1.21</v>
      </c>
      <c r="Q57" s="336">
        <v>1.44</v>
      </c>
    </row>
    <row r="58" spans="1:17">
      <c r="A58">
        <f t="shared" si="0"/>
        <v>0</v>
      </c>
      <c r="B58">
        <f t="shared" si="1"/>
        <v>0</v>
      </c>
      <c r="C58">
        <f t="shared" si="2"/>
        <v>0</v>
      </c>
      <c r="D58">
        <f t="shared" si="3"/>
        <v>0</v>
      </c>
      <c r="E58">
        <f>IF(AND($J$8&lt;=200,$J$8&gt;=126),1,0)</f>
        <v>0</v>
      </c>
      <c r="F58">
        <f t="shared" si="4"/>
        <v>0</v>
      </c>
      <c r="G58">
        <v>2</v>
      </c>
      <c r="H58" t="str">
        <f t="shared" si="5"/>
        <v/>
      </c>
      <c r="I58" s="300" t="s">
        <v>477</v>
      </c>
      <c r="J58" s="272" t="s">
        <v>479</v>
      </c>
      <c r="K58" s="221" t="s">
        <v>481</v>
      </c>
      <c r="L58" s="272" t="s">
        <v>483</v>
      </c>
      <c r="M58" s="221" t="s">
        <v>747</v>
      </c>
      <c r="N58" s="317" t="s">
        <v>54</v>
      </c>
      <c r="O58" s="221" t="s">
        <v>414</v>
      </c>
      <c r="P58" s="207">
        <v>3.9</v>
      </c>
      <c r="Q58" s="208">
        <v>4.2</v>
      </c>
    </row>
    <row r="59" spans="1:17">
      <c r="A59">
        <f t="shared" si="0"/>
        <v>0</v>
      </c>
      <c r="B59">
        <f t="shared" si="1"/>
        <v>0</v>
      </c>
      <c r="C59">
        <f t="shared" si="2"/>
        <v>0</v>
      </c>
      <c r="D59">
        <f t="shared" si="3"/>
        <v>0</v>
      </c>
      <c r="E59">
        <f>IF(AND($J$8&lt;=125,$J$8&gt;=31),1,0)</f>
        <v>0</v>
      </c>
      <c r="F59">
        <f t="shared" si="4"/>
        <v>0</v>
      </c>
      <c r="G59">
        <v>1</v>
      </c>
      <c r="H59" t="str">
        <f t="shared" si="5"/>
        <v/>
      </c>
      <c r="I59" s="300" t="s">
        <v>477</v>
      </c>
      <c r="J59" s="272" t="s">
        <v>479</v>
      </c>
      <c r="K59" s="221" t="s">
        <v>482</v>
      </c>
      <c r="L59" s="272" t="s">
        <v>483</v>
      </c>
      <c r="M59" s="221" t="s">
        <v>749</v>
      </c>
      <c r="N59" s="317" t="s">
        <v>53</v>
      </c>
      <c r="O59" s="221" t="s">
        <v>414</v>
      </c>
      <c r="P59" s="322">
        <v>0.78</v>
      </c>
      <c r="Q59" s="336">
        <v>0.9</v>
      </c>
    </row>
    <row r="60" spans="1:17">
      <c r="A60">
        <f t="shared" si="0"/>
        <v>0</v>
      </c>
      <c r="B60">
        <f t="shared" si="1"/>
        <v>0</v>
      </c>
      <c r="C60">
        <f t="shared" si="2"/>
        <v>0</v>
      </c>
      <c r="D60">
        <f t="shared" si="3"/>
        <v>0</v>
      </c>
      <c r="E60">
        <f>IF(AND($J$8&lt;=125,$J$8&gt;=31),1,0)</f>
        <v>0</v>
      </c>
      <c r="F60">
        <f t="shared" si="4"/>
        <v>0</v>
      </c>
      <c r="G60">
        <v>2</v>
      </c>
      <c r="H60" t="str">
        <f t="shared" si="5"/>
        <v/>
      </c>
      <c r="I60" s="300" t="s">
        <v>477</v>
      </c>
      <c r="J60" s="272" t="s">
        <v>479</v>
      </c>
      <c r="K60" s="221" t="s">
        <v>482</v>
      </c>
      <c r="L60" s="272" t="s">
        <v>483</v>
      </c>
      <c r="M60" s="221" t="s">
        <v>748</v>
      </c>
      <c r="N60" s="317" t="s">
        <v>54</v>
      </c>
      <c r="O60" s="221" t="s">
        <v>414</v>
      </c>
      <c r="P60" s="207">
        <v>2.75</v>
      </c>
      <c r="Q60" s="208">
        <v>3.05</v>
      </c>
    </row>
    <row r="61" spans="1:17">
      <c r="A61">
        <f t="shared" si="0"/>
        <v>0</v>
      </c>
      <c r="B61">
        <f t="shared" si="1"/>
        <v>0</v>
      </c>
      <c r="C61">
        <f t="shared" si="2"/>
        <v>0</v>
      </c>
      <c r="D61">
        <f t="shared" si="3"/>
        <v>0</v>
      </c>
      <c r="E61">
        <f>IF(AND($J$8&lt;=200,$J$8&gt;=126),1,0)</f>
        <v>0</v>
      </c>
      <c r="F61">
        <f t="shared" si="4"/>
        <v>0</v>
      </c>
      <c r="G61">
        <v>1</v>
      </c>
      <c r="H61" t="str">
        <f t="shared" si="5"/>
        <v/>
      </c>
      <c r="I61" s="300" t="s">
        <v>477</v>
      </c>
      <c r="J61" s="272" t="s">
        <v>479</v>
      </c>
      <c r="K61" s="221" t="s">
        <v>482</v>
      </c>
      <c r="L61" s="272" t="s">
        <v>483</v>
      </c>
      <c r="M61" s="221" t="s">
        <v>750</v>
      </c>
      <c r="N61" s="317" t="s">
        <v>53</v>
      </c>
      <c r="O61" s="221" t="s">
        <v>414</v>
      </c>
      <c r="P61" s="322">
        <v>1.1399999999999999</v>
      </c>
      <c r="Q61" s="336">
        <v>1.3</v>
      </c>
    </row>
    <row r="62" spans="1:17">
      <c r="A62">
        <f t="shared" si="0"/>
        <v>0</v>
      </c>
      <c r="B62">
        <f t="shared" si="1"/>
        <v>0</v>
      </c>
      <c r="C62">
        <f t="shared" si="2"/>
        <v>0</v>
      </c>
      <c r="D62">
        <f t="shared" si="3"/>
        <v>0</v>
      </c>
      <c r="E62">
        <f>IF(AND($J$8&lt;=200,$J$8&gt;=126),1,0)</f>
        <v>0</v>
      </c>
      <c r="F62">
        <f t="shared" si="4"/>
        <v>0</v>
      </c>
      <c r="G62">
        <v>2</v>
      </c>
      <c r="H62" t="str">
        <f t="shared" si="5"/>
        <v/>
      </c>
      <c r="I62" s="300" t="s">
        <v>477</v>
      </c>
      <c r="J62" s="272" t="s">
        <v>479</v>
      </c>
      <c r="K62" s="221" t="s">
        <v>482</v>
      </c>
      <c r="L62" s="272" t="s">
        <v>483</v>
      </c>
      <c r="M62" s="221" t="s">
        <v>747</v>
      </c>
      <c r="N62" s="317" t="s">
        <v>54</v>
      </c>
      <c r="O62" s="221" t="s">
        <v>414</v>
      </c>
      <c r="P62" s="207">
        <v>3.9</v>
      </c>
      <c r="Q62" s="208">
        <v>4.2</v>
      </c>
    </row>
    <row r="63" spans="1:17">
      <c r="A63">
        <f t="shared" si="0"/>
        <v>0</v>
      </c>
      <c r="B63">
        <f t="shared" si="1"/>
        <v>0</v>
      </c>
      <c r="C63">
        <f t="shared" si="2"/>
        <v>0</v>
      </c>
      <c r="D63">
        <f t="shared" si="3"/>
        <v>0</v>
      </c>
      <c r="E63">
        <f>IF(AND($J$8&lt;=375,$J$8&gt;=126),1,0)</f>
        <v>0</v>
      </c>
      <c r="F63">
        <f t="shared" si="4"/>
        <v>0</v>
      </c>
      <c r="G63">
        <v>1</v>
      </c>
      <c r="H63" t="str">
        <f t="shared" si="5"/>
        <v/>
      </c>
      <c r="I63" s="300" t="s">
        <v>477</v>
      </c>
      <c r="J63" s="221" t="s">
        <v>480</v>
      </c>
      <c r="K63" s="221" t="s">
        <v>482</v>
      </c>
      <c r="L63" s="221" t="s">
        <v>484</v>
      </c>
      <c r="M63" s="221" t="s">
        <v>754</v>
      </c>
      <c r="N63" s="317" t="s">
        <v>53</v>
      </c>
      <c r="O63" s="221" t="s">
        <v>414</v>
      </c>
      <c r="P63" s="322">
        <v>1.5</v>
      </c>
      <c r="Q63" s="336">
        <v>1.7</v>
      </c>
    </row>
    <row r="64" spans="1:17">
      <c r="A64">
        <f t="shared" si="0"/>
        <v>0</v>
      </c>
      <c r="B64">
        <f t="shared" si="1"/>
        <v>0</v>
      </c>
      <c r="C64">
        <f t="shared" si="2"/>
        <v>0</v>
      </c>
      <c r="D64">
        <f t="shared" si="3"/>
        <v>0</v>
      </c>
      <c r="E64">
        <f>IF(AND($J$8&lt;=375,$J$8&gt;=126),1,0)</f>
        <v>0</v>
      </c>
      <c r="F64">
        <f t="shared" si="4"/>
        <v>0</v>
      </c>
      <c r="G64">
        <v>2</v>
      </c>
      <c r="H64" t="str">
        <f t="shared" si="5"/>
        <v/>
      </c>
      <c r="I64" s="300" t="s">
        <v>477</v>
      </c>
      <c r="J64" s="221" t="s">
        <v>480</v>
      </c>
      <c r="K64" s="221" t="s">
        <v>482</v>
      </c>
      <c r="L64" s="221" t="s">
        <v>484</v>
      </c>
      <c r="M64" s="221" t="s">
        <v>755</v>
      </c>
      <c r="N64" s="317" t="s">
        <v>54</v>
      </c>
      <c r="O64" s="221" t="s">
        <v>414</v>
      </c>
      <c r="P64" s="207">
        <v>5.0599999999999996</v>
      </c>
      <c r="Q64" s="208">
        <v>5.36</v>
      </c>
    </row>
    <row r="65" spans="1:17">
      <c r="A65">
        <f t="shared" si="0"/>
        <v>0</v>
      </c>
      <c r="B65">
        <f t="shared" si="1"/>
        <v>0</v>
      </c>
      <c r="C65">
        <f t="shared" si="2"/>
        <v>0</v>
      </c>
      <c r="D65">
        <f t="shared" si="3"/>
        <v>0</v>
      </c>
      <c r="E65">
        <f>IF(AND($J$8&lt;=625,$J$8&gt;=376),1,0)</f>
        <v>0</v>
      </c>
      <c r="F65">
        <f t="shared" si="4"/>
        <v>0</v>
      </c>
      <c r="G65">
        <v>1</v>
      </c>
      <c r="H65" t="str">
        <f t="shared" si="5"/>
        <v/>
      </c>
      <c r="I65" s="300" t="s">
        <v>477</v>
      </c>
      <c r="J65" s="221" t="s">
        <v>480</v>
      </c>
      <c r="K65" s="221" t="s">
        <v>482</v>
      </c>
      <c r="L65" s="221" t="s">
        <v>484</v>
      </c>
      <c r="M65" s="221" t="s">
        <v>745</v>
      </c>
      <c r="N65" s="317" t="s">
        <v>53</v>
      </c>
      <c r="O65" s="221" t="s">
        <v>414</v>
      </c>
      <c r="P65" s="322">
        <v>1.9</v>
      </c>
      <c r="Q65" s="336">
        <v>2</v>
      </c>
    </row>
    <row r="66" spans="1:17">
      <c r="A66">
        <f t="shared" si="0"/>
        <v>0</v>
      </c>
      <c r="B66">
        <f t="shared" si="1"/>
        <v>0</v>
      </c>
      <c r="C66">
        <f t="shared" si="2"/>
        <v>0</v>
      </c>
      <c r="D66">
        <f t="shared" si="3"/>
        <v>0</v>
      </c>
      <c r="E66">
        <f>IF(AND($J$8&lt;=625,$J$8&gt;=376),1,0)</f>
        <v>0</v>
      </c>
      <c r="F66">
        <f t="shared" si="4"/>
        <v>0</v>
      </c>
      <c r="G66">
        <v>2</v>
      </c>
      <c r="H66" t="str">
        <f t="shared" si="5"/>
        <v/>
      </c>
      <c r="I66" s="300" t="s">
        <v>477</v>
      </c>
      <c r="J66" s="221" t="s">
        <v>480</v>
      </c>
      <c r="K66" s="221" t="s">
        <v>482</v>
      </c>
      <c r="L66" s="221" t="s">
        <v>484</v>
      </c>
      <c r="M66" s="221" t="s">
        <v>745</v>
      </c>
      <c r="N66" s="317" t="s">
        <v>54</v>
      </c>
      <c r="O66" s="221" t="s">
        <v>414</v>
      </c>
      <c r="P66" s="207">
        <v>5.68</v>
      </c>
      <c r="Q66" s="208">
        <v>5.58</v>
      </c>
    </row>
    <row r="67" spans="1:17">
      <c r="A67">
        <f t="shared" si="0"/>
        <v>0</v>
      </c>
      <c r="B67">
        <f t="shared" si="1"/>
        <v>0</v>
      </c>
      <c r="C67">
        <f t="shared" si="2"/>
        <v>0</v>
      </c>
      <c r="D67">
        <f t="shared" si="3"/>
        <v>0</v>
      </c>
      <c r="E67">
        <f>IF(AND($J$8&lt;=1250,$J$8&gt;=626),1,0)</f>
        <v>0</v>
      </c>
      <c r="F67">
        <f t="shared" si="4"/>
        <v>0</v>
      </c>
      <c r="G67">
        <v>1</v>
      </c>
      <c r="H67" t="str">
        <f t="shared" si="5"/>
        <v/>
      </c>
      <c r="I67" s="300" t="s">
        <v>477</v>
      </c>
      <c r="J67" s="221" t="s">
        <v>480</v>
      </c>
      <c r="K67" s="221" t="s">
        <v>482</v>
      </c>
      <c r="L67" s="221" t="s">
        <v>484</v>
      </c>
      <c r="M67" s="221" t="s">
        <v>744</v>
      </c>
      <c r="N67" s="317" t="s">
        <v>53</v>
      </c>
      <c r="O67" s="221" t="s">
        <v>414</v>
      </c>
      <c r="P67" s="322">
        <v>2.2000000000000002</v>
      </c>
      <c r="Q67" s="336">
        <v>2.5</v>
      </c>
    </row>
    <row r="68" spans="1:17">
      <c r="A68">
        <f t="shared" si="0"/>
        <v>0</v>
      </c>
      <c r="B68">
        <f t="shared" si="1"/>
        <v>0</v>
      </c>
      <c r="C68">
        <f t="shared" si="2"/>
        <v>0</v>
      </c>
      <c r="D68">
        <f t="shared" si="3"/>
        <v>0</v>
      </c>
      <c r="E68">
        <f>IF(AND($J$8&lt;=1250,$J$8&gt;=626),1,0)</f>
        <v>0</v>
      </c>
      <c r="F68">
        <f t="shared" si="4"/>
        <v>0</v>
      </c>
      <c r="G68">
        <v>2</v>
      </c>
      <c r="H68" t="str">
        <f t="shared" si="5"/>
        <v/>
      </c>
      <c r="I68" s="300" t="s">
        <v>477</v>
      </c>
      <c r="J68" s="221" t="s">
        <v>480</v>
      </c>
      <c r="K68" s="221" t="s">
        <v>482</v>
      </c>
      <c r="L68" s="221" t="s">
        <v>484</v>
      </c>
      <c r="M68" s="221" t="s">
        <v>744</v>
      </c>
      <c r="N68" s="317" t="s">
        <v>54</v>
      </c>
      <c r="O68" s="221" t="s">
        <v>414</v>
      </c>
      <c r="P68" s="207">
        <v>6.99</v>
      </c>
      <c r="Q68" s="208">
        <v>6.59</v>
      </c>
    </row>
    <row r="69" spans="1:17">
      <c r="A69">
        <f t="shared" si="0"/>
        <v>0</v>
      </c>
      <c r="B69">
        <f t="shared" si="1"/>
        <v>0</v>
      </c>
      <c r="C69">
        <f t="shared" si="2"/>
        <v>0</v>
      </c>
      <c r="D69">
        <f t="shared" si="3"/>
        <v>0</v>
      </c>
      <c r="E69">
        <f>IF(AND($J$8&lt;=1500,$J$8&gt;=1256),1,0)</f>
        <v>0</v>
      </c>
      <c r="F69">
        <f t="shared" si="4"/>
        <v>0</v>
      </c>
      <c r="G69">
        <v>1</v>
      </c>
      <c r="H69" t="str">
        <f t="shared" si="5"/>
        <v/>
      </c>
      <c r="I69" s="300" t="s">
        <v>477</v>
      </c>
      <c r="J69" s="221" t="s">
        <v>480</v>
      </c>
      <c r="K69" s="221" t="s">
        <v>482</v>
      </c>
      <c r="L69" s="221" t="s">
        <v>484</v>
      </c>
      <c r="M69" s="221" t="s">
        <v>743</v>
      </c>
      <c r="N69" s="317" t="s">
        <v>53</v>
      </c>
      <c r="O69" s="221" t="s">
        <v>414</v>
      </c>
      <c r="P69" s="322">
        <v>2.7</v>
      </c>
      <c r="Q69" s="336">
        <v>3.1</v>
      </c>
    </row>
    <row r="70" spans="1:17" ht="13.5" thickBot="1">
      <c r="A70">
        <f t="shared" si="0"/>
        <v>0</v>
      </c>
      <c r="B70">
        <f t="shared" si="1"/>
        <v>0</v>
      </c>
      <c r="C70">
        <f t="shared" si="2"/>
        <v>0</v>
      </c>
      <c r="D70">
        <f t="shared" si="3"/>
        <v>0</v>
      </c>
      <c r="E70">
        <f>IF(AND($J$8&lt;=1500,$J$8&gt;=1256),1,0)</f>
        <v>0</v>
      </c>
      <c r="F70">
        <f t="shared" si="4"/>
        <v>0</v>
      </c>
      <c r="G70">
        <v>2</v>
      </c>
      <c r="H70" t="str">
        <f t="shared" si="5"/>
        <v/>
      </c>
      <c r="I70" s="307" t="s">
        <v>477</v>
      </c>
      <c r="J70" s="234" t="s">
        <v>480</v>
      </c>
      <c r="K70" s="234" t="s">
        <v>482</v>
      </c>
      <c r="L70" s="221" t="s">
        <v>484</v>
      </c>
      <c r="M70" s="273" t="s">
        <v>743</v>
      </c>
      <c r="N70" s="318" t="s">
        <v>54</v>
      </c>
      <c r="O70" s="234" t="s">
        <v>414</v>
      </c>
      <c r="P70" s="343">
        <v>8.85</v>
      </c>
      <c r="Q70" s="344">
        <v>8.5500000000000007</v>
      </c>
    </row>
    <row r="71" spans="1:17">
      <c r="A71">
        <f t="shared" si="0"/>
        <v>0</v>
      </c>
      <c r="B71">
        <f t="shared" si="1"/>
        <v>1</v>
      </c>
      <c r="C71">
        <f t="shared" si="2"/>
        <v>1</v>
      </c>
      <c r="D71">
        <f t="shared" si="3"/>
        <v>0</v>
      </c>
      <c r="E71">
        <f>IF(AND($J$8&lt;=375,$J$8&gt;=126),1,0)</f>
        <v>0</v>
      </c>
      <c r="F71">
        <f t="shared" si="4"/>
        <v>2</v>
      </c>
      <c r="G71">
        <v>1</v>
      </c>
      <c r="H71" t="str">
        <f t="shared" si="5"/>
        <v/>
      </c>
      <c r="I71" s="338" t="s">
        <v>56</v>
      </c>
      <c r="J71" s="271"/>
      <c r="K71" s="271"/>
      <c r="L71" s="271" t="s">
        <v>485</v>
      </c>
      <c r="M71" s="271" t="s">
        <v>757</v>
      </c>
      <c r="N71" s="316" t="s">
        <v>53</v>
      </c>
      <c r="O71" s="271" t="s">
        <v>414</v>
      </c>
      <c r="P71" s="339">
        <v>1.1000000000000001</v>
      </c>
      <c r="Q71" s="340">
        <v>1.2</v>
      </c>
    </row>
    <row r="72" spans="1:17">
      <c r="A72">
        <f t="shared" si="0"/>
        <v>0</v>
      </c>
      <c r="B72">
        <f t="shared" si="1"/>
        <v>1</v>
      </c>
      <c r="C72">
        <f t="shared" si="2"/>
        <v>1</v>
      </c>
      <c r="D72">
        <f t="shared" si="3"/>
        <v>0</v>
      </c>
      <c r="E72">
        <f>IF(AND($J$8&lt;=375,$J$8&gt;=126),1,0)</f>
        <v>0</v>
      </c>
      <c r="F72">
        <f t="shared" si="4"/>
        <v>2</v>
      </c>
      <c r="G72">
        <v>2</v>
      </c>
      <c r="H72" t="str">
        <f t="shared" si="5"/>
        <v/>
      </c>
      <c r="I72" s="300" t="s">
        <v>56</v>
      </c>
      <c r="J72" s="221"/>
      <c r="K72" s="221"/>
      <c r="L72" s="221" t="s">
        <v>485</v>
      </c>
      <c r="M72" s="221" t="s">
        <v>755</v>
      </c>
      <c r="N72" s="317" t="s">
        <v>54</v>
      </c>
      <c r="O72" s="221" t="s">
        <v>414</v>
      </c>
      <c r="P72" s="207">
        <v>3.76</v>
      </c>
      <c r="Q72" s="208">
        <v>2.96</v>
      </c>
    </row>
    <row r="73" spans="1:17">
      <c r="A73">
        <f t="shared" si="0"/>
        <v>0</v>
      </c>
      <c r="B73">
        <f t="shared" si="1"/>
        <v>1</v>
      </c>
      <c r="C73">
        <f t="shared" si="2"/>
        <v>1</v>
      </c>
      <c r="D73">
        <f t="shared" si="3"/>
        <v>0</v>
      </c>
      <c r="E73">
        <f>IF(AND($J$8&lt;=625,$J$8&gt;=376),1,0)</f>
        <v>0</v>
      </c>
      <c r="F73">
        <f t="shared" si="4"/>
        <v>2</v>
      </c>
      <c r="G73">
        <v>1</v>
      </c>
      <c r="H73" t="str">
        <f t="shared" si="5"/>
        <v/>
      </c>
      <c r="I73" s="300" t="s">
        <v>56</v>
      </c>
      <c r="J73" s="221"/>
      <c r="K73" s="221"/>
      <c r="L73" s="221" t="s">
        <v>485</v>
      </c>
      <c r="M73" s="221" t="s">
        <v>745</v>
      </c>
      <c r="N73" s="317" t="s">
        <v>53</v>
      </c>
      <c r="O73" s="221" t="s">
        <v>414</v>
      </c>
      <c r="P73" s="322">
        <v>1.5</v>
      </c>
      <c r="Q73" s="336">
        <v>1.6</v>
      </c>
    </row>
    <row r="74" spans="1:17">
      <c r="A74">
        <f t="shared" si="0"/>
        <v>0</v>
      </c>
      <c r="B74">
        <f t="shared" si="1"/>
        <v>1</v>
      </c>
      <c r="C74">
        <f t="shared" si="2"/>
        <v>1</v>
      </c>
      <c r="D74">
        <f t="shared" si="3"/>
        <v>0</v>
      </c>
      <c r="E74">
        <f>IF(AND($J$8&lt;=625,$J$8&gt;=376),1,0)</f>
        <v>0</v>
      </c>
      <c r="F74">
        <f t="shared" si="4"/>
        <v>2</v>
      </c>
      <c r="G74">
        <v>2</v>
      </c>
      <c r="H74" t="str">
        <f t="shared" si="5"/>
        <v/>
      </c>
      <c r="I74" s="300" t="s">
        <v>56</v>
      </c>
      <c r="J74" s="221"/>
      <c r="K74" s="221"/>
      <c r="L74" s="221" t="s">
        <v>485</v>
      </c>
      <c r="M74" s="221" t="s">
        <v>745</v>
      </c>
      <c r="N74" s="317" t="s">
        <v>54</v>
      </c>
      <c r="O74" s="221" t="s">
        <v>414</v>
      </c>
      <c r="P74" s="207">
        <v>5.18</v>
      </c>
      <c r="Q74" s="208">
        <v>4.08</v>
      </c>
    </row>
    <row r="75" spans="1:17">
      <c r="A75">
        <f t="shared" si="0"/>
        <v>0</v>
      </c>
      <c r="B75">
        <f t="shared" si="1"/>
        <v>1</v>
      </c>
      <c r="C75">
        <f t="shared" si="2"/>
        <v>1</v>
      </c>
      <c r="D75">
        <f t="shared" si="3"/>
        <v>0</v>
      </c>
      <c r="E75">
        <f>IF(AND($J$8&lt;=1250,$J$8&gt;=626),1,0)</f>
        <v>0</v>
      </c>
      <c r="F75">
        <f t="shared" si="4"/>
        <v>2</v>
      </c>
      <c r="G75">
        <v>1</v>
      </c>
      <c r="H75" t="str">
        <f t="shared" si="5"/>
        <v/>
      </c>
      <c r="I75" s="300" t="s">
        <v>56</v>
      </c>
      <c r="J75" s="221"/>
      <c r="K75" s="221"/>
      <c r="L75" s="221" t="s">
        <v>485</v>
      </c>
      <c r="M75" s="221" t="s">
        <v>744</v>
      </c>
      <c r="N75" s="317" t="s">
        <v>53</v>
      </c>
      <c r="O75" s="221" t="s">
        <v>414</v>
      </c>
      <c r="P75" s="322">
        <v>1.7</v>
      </c>
      <c r="Q75" s="336">
        <v>1.9</v>
      </c>
    </row>
    <row r="76" spans="1:17">
      <c r="A76">
        <f t="shared" si="0"/>
        <v>0</v>
      </c>
      <c r="B76">
        <f t="shared" si="1"/>
        <v>1</v>
      </c>
      <c r="C76">
        <f t="shared" si="2"/>
        <v>1</v>
      </c>
      <c r="D76">
        <f t="shared" si="3"/>
        <v>0</v>
      </c>
      <c r="E76">
        <f>IF(AND($J$8&lt;=1250,$J$8&gt;=626),1,0)</f>
        <v>0</v>
      </c>
      <c r="F76">
        <f t="shared" si="4"/>
        <v>2</v>
      </c>
      <c r="G76">
        <v>2</v>
      </c>
      <c r="H76" t="str">
        <f t="shared" si="5"/>
        <v/>
      </c>
      <c r="I76" s="300" t="s">
        <v>56</v>
      </c>
      <c r="J76" s="221"/>
      <c r="K76" s="221"/>
      <c r="L76" s="221" t="s">
        <v>485</v>
      </c>
      <c r="M76" s="221" t="s">
        <v>744</v>
      </c>
      <c r="N76" s="317" t="s">
        <v>54</v>
      </c>
      <c r="O76" s="221" t="s">
        <v>414</v>
      </c>
      <c r="P76" s="207">
        <v>5.59</v>
      </c>
      <c r="Q76" s="208">
        <v>4.09</v>
      </c>
    </row>
    <row r="77" spans="1:17">
      <c r="A77">
        <f t="shared" si="0"/>
        <v>0</v>
      </c>
      <c r="B77">
        <f t="shared" si="1"/>
        <v>1</v>
      </c>
      <c r="C77">
        <f t="shared" si="2"/>
        <v>1</v>
      </c>
      <c r="D77">
        <f t="shared" si="3"/>
        <v>0</v>
      </c>
      <c r="E77">
        <f>IF(AND($J$8&lt;=1500,$J$8&gt;=1256),1,0)</f>
        <v>0</v>
      </c>
      <c r="F77">
        <f t="shared" si="4"/>
        <v>2</v>
      </c>
      <c r="G77">
        <v>1</v>
      </c>
      <c r="H77" t="str">
        <f t="shared" si="5"/>
        <v/>
      </c>
      <c r="I77" s="300" t="s">
        <v>56</v>
      </c>
      <c r="J77" s="221"/>
      <c r="K77" s="221"/>
      <c r="L77" s="221" t="s">
        <v>485</v>
      </c>
      <c r="M77" s="221" t="s">
        <v>743</v>
      </c>
      <c r="N77" s="317" t="s">
        <v>53</v>
      </c>
      <c r="O77" s="221" t="s">
        <v>414</v>
      </c>
      <c r="P77" s="322">
        <v>2</v>
      </c>
      <c r="Q77" s="336">
        <v>2.2999999999999998</v>
      </c>
    </row>
    <row r="78" spans="1:17" ht="13.5" thickBot="1">
      <c r="A78">
        <f t="shared" si="0"/>
        <v>0</v>
      </c>
      <c r="B78">
        <f t="shared" si="1"/>
        <v>1</v>
      </c>
      <c r="C78">
        <f t="shared" si="2"/>
        <v>1</v>
      </c>
      <c r="D78">
        <f t="shared" si="3"/>
        <v>0</v>
      </c>
      <c r="E78">
        <f>IF(AND($J$8&lt;=1500,$J$8&gt;=1256),1,0)</f>
        <v>0</v>
      </c>
      <c r="F78">
        <f t="shared" si="4"/>
        <v>2</v>
      </c>
      <c r="G78">
        <v>2</v>
      </c>
      <c r="H78" t="str">
        <f t="shared" si="5"/>
        <v/>
      </c>
      <c r="I78" s="307" t="s">
        <v>56</v>
      </c>
      <c r="J78" s="234"/>
      <c r="K78" s="234"/>
      <c r="L78" s="234" t="s">
        <v>485</v>
      </c>
      <c r="M78" s="234" t="s">
        <v>743</v>
      </c>
      <c r="N78" s="318" t="s">
        <v>54</v>
      </c>
      <c r="O78" s="234" t="s">
        <v>414</v>
      </c>
      <c r="P78" s="343">
        <v>6.25</v>
      </c>
      <c r="Q78" s="344">
        <v>5.45</v>
      </c>
    </row>
  </sheetData>
  <mergeCells count="1">
    <mergeCell ref="J30:L30"/>
  </mergeCells>
  <phoneticPr fontId="3"/>
  <pageMargins left="0.75" right="0.75" top="1" bottom="1" header="0.51200000000000001" footer="0.5120000000000000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D78"/>
  <sheetViews>
    <sheetView workbookViewId="0">
      <selection activeCell="J9" sqref="J9"/>
    </sheetView>
  </sheetViews>
  <sheetFormatPr defaultRowHeight="13"/>
  <cols>
    <col min="1" max="8" width="3.6328125" customWidth="1"/>
    <col min="9" max="9" width="20.26953125" customWidth="1"/>
    <col min="10" max="10" width="13.36328125" customWidth="1"/>
    <col min="11" max="12" width="12.26953125" customWidth="1"/>
    <col min="13" max="13" width="22.453125" customWidth="1"/>
    <col min="14" max="14" width="10" style="8" customWidth="1"/>
    <col min="15" max="15" width="10.6328125" customWidth="1"/>
    <col min="16" max="17" width="10.6328125" style="99" customWidth="1"/>
    <col min="18" max="18" width="3.6328125" customWidth="1"/>
    <col min="20" max="20" width="10.6328125" customWidth="1"/>
    <col min="22" max="22" width="10.6328125" customWidth="1"/>
    <col min="24" max="25" width="10.6328125" customWidth="1"/>
  </cols>
  <sheetData>
    <row r="1" spans="9:30">
      <c r="O1" s="99"/>
      <c r="Q1"/>
    </row>
    <row r="2" spans="9:30">
      <c r="L2" s="109"/>
      <c r="X2" s="6"/>
      <c r="Y2" s="6"/>
    </row>
    <row r="3" spans="9:30">
      <c r="I3" s="7" t="s">
        <v>469</v>
      </c>
      <c r="J3" s="7">
        <f>自家発電設備!$H6</f>
        <v>0</v>
      </c>
      <c r="M3" s="7"/>
      <c r="N3" s="100" t="s">
        <v>366</v>
      </c>
      <c r="O3" s="100" t="s">
        <v>367</v>
      </c>
      <c r="AC3" s="8"/>
      <c r="AD3" s="8"/>
    </row>
    <row r="4" spans="9:30">
      <c r="I4" s="7" t="s">
        <v>492</v>
      </c>
      <c r="J4" s="7">
        <f>自家発電設備!$H7</f>
        <v>0</v>
      </c>
      <c r="M4" s="7" t="s">
        <v>508</v>
      </c>
      <c r="N4" s="15"/>
      <c r="O4" s="7"/>
      <c r="P4"/>
      <c r="Y4" s="8"/>
      <c r="Z4" s="8"/>
    </row>
    <row r="5" spans="9:30">
      <c r="I5" s="7" t="s">
        <v>470</v>
      </c>
      <c r="J5" s="7">
        <f>自家発電設備!$H8</f>
        <v>0</v>
      </c>
      <c r="M5" s="16" t="s">
        <v>53</v>
      </c>
      <c r="N5" s="119">
        <f>IF(J3=0,0,VLOOKUP("A",$H$31:$Q$78,9,0))</f>
        <v>0</v>
      </c>
      <c r="O5" s="119">
        <f>IF(J3=0,0,VLOOKUP("A",$H$31:$Q$78,10,0))</f>
        <v>0</v>
      </c>
      <c r="P5"/>
      <c r="Y5" s="8"/>
      <c r="Z5" s="8"/>
    </row>
    <row r="6" spans="9:30">
      <c r="I6" s="7" t="s">
        <v>471</v>
      </c>
      <c r="J6" s="7">
        <f>自家発電設備!$H9</f>
        <v>0</v>
      </c>
      <c r="M6" s="16" t="s">
        <v>54</v>
      </c>
      <c r="N6" s="119">
        <f>IF(J3=0,0,VLOOKUP("B",$H$31:$Q$78,9,0))</f>
        <v>0</v>
      </c>
      <c r="O6" s="119">
        <f>IF(J3=0,0,VLOOKUP("B",$H$31:$Q$78,10,0))</f>
        <v>0</v>
      </c>
      <c r="P6"/>
      <c r="Y6" s="8"/>
      <c r="Z6" s="8"/>
    </row>
    <row r="7" spans="9:30">
      <c r="I7" s="7" t="s">
        <v>472</v>
      </c>
      <c r="J7" s="7">
        <f>自家発電設備!$H10</f>
        <v>0</v>
      </c>
      <c r="M7" s="7"/>
      <c r="N7" s="119"/>
      <c r="O7" s="120"/>
      <c r="P7"/>
      <c r="Y7" s="8"/>
      <c r="Z7" s="8"/>
    </row>
    <row r="8" spans="9:30">
      <c r="I8" s="7" t="s">
        <v>510</v>
      </c>
      <c r="J8" s="7">
        <f>自家発電設備!$H11</f>
        <v>0</v>
      </c>
      <c r="M8" s="7" t="s">
        <v>511</v>
      </c>
      <c r="N8" s="119">
        <f>IF(J9=0,0,VLOOKUP(J9,S31:T36,2,0))</f>
        <v>0</v>
      </c>
      <c r="O8" s="119">
        <f>IF(J9=0,0,VLOOKUP(J9,S31:T36,2,0))</f>
        <v>0</v>
      </c>
      <c r="P8"/>
      <c r="Y8" s="8"/>
      <c r="Z8" s="8"/>
    </row>
    <row r="9" spans="9:30">
      <c r="I9" s="7" t="s">
        <v>473</v>
      </c>
      <c r="J9" s="7">
        <f>自家発電設備!$H12</f>
        <v>0</v>
      </c>
      <c r="M9" s="16" t="s">
        <v>58</v>
      </c>
      <c r="N9" s="119">
        <f>PRODUCT(N6:N8)</f>
        <v>0</v>
      </c>
      <c r="O9" s="119">
        <f>PRODUCT(O6:O8)</f>
        <v>0</v>
      </c>
      <c r="P9"/>
      <c r="Y9" s="8"/>
      <c r="Z9" s="8"/>
    </row>
    <row r="10" spans="9:30">
      <c r="I10" s="111" t="s">
        <v>474</v>
      </c>
      <c r="J10" s="7">
        <f>自家発電設備!$H13</f>
        <v>0</v>
      </c>
      <c r="M10" s="7"/>
      <c r="N10" s="119"/>
      <c r="O10" s="120"/>
      <c r="Y10" s="8"/>
      <c r="Z10" s="8"/>
    </row>
    <row r="11" spans="9:30">
      <c r="I11" s="7" t="s">
        <v>509</v>
      </c>
      <c r="J11" s="7">
        <f>自家発電設備!$H14</f>
        <v>0</v>
      </c>
      <c r="M11" s="7" t="s">
        <v>512</v>
      </c>
      <c r="N11" s="119">
        <f>IF(J10=0,0,VLOOKUP(J10,U31:V33,2,0))</f>
        <v>0</v>
      </c>
      <c r="O11" s="119">
        <f>IF(J10=0,0,VLOOKUP(J10,U31:V33,2,0))</f>
        <v>0</v>
      </c>
      <c r="P11"/>
      <c r="Y11" s="8"/>
      <c r="Z11" s="8"/>
    </row>
    <row r="12" spans="9:30">
      <c r="I12" s="7" t="s">
        <v>400</v>
      </c>
      <c r="J12" s="7">
        <f>自家発電設備!$H15</f>
        <v>0</v>
      </c>
      <c r="M12" s="16" t="s">
        <v>516</v>
      </c>
      <c r="N12" s="119">
        <f>PRODUCT(N6,N11)</f>
        <v>0</v>
      </c>
      <c r="O12" s="119">
        <f>PRODUCT(O6,O11)</f>
        <v>0</v>
      </c>
      <c r="X12" s="8"/>
      <c r="Y12" s="8"/>
    </row>
    <row r="13" spans="9:30">
      <c r="I13" s="7" t="s">
        <v>409</v>
      </c>
      <c r="J13" s="7">
        <f>自家発電設備!$H16</f>
        <v>0</v>
      </c>
      <c r="M13" s="7"/>
      <c r="N13" s="119"/>
      <c r="O13" s="120"/>
      <c r="X13" s="8"/>
      <c r="Y13" s="8"/>
    </row>
    <row r="14" spans="9:30">
      <c r="M14" s="7" t="s">
        <v>400</v>
      </c>
      <c r="N14" s="119">
        <f>N5</f>
        <v>0</v>
      </c>
      <c r="O14" s="119">
        <f>O5</f>
        <v>0</v>
      </c>
      <c r="X14" s="8"/>
      <c r="Y14" s="8"/>
    </row>
    <row r="15" spans="9:30">
      <c r="M15" s="7" t="s">
        <v>409</v>
      </c>
      <c r="N15" s="119">
        <f>SUM(N5,N9,N12)</f>
        <v>0</v>
      </c>
      <c r="O15" s="119">
        <f>SUM(O5,O9,O12)</f>
        <v>0</v>
      </c>
      <c r="X15" s="8"/>
      <c r="Y15" s="8"/>
    </row>
    <row r="16" spans="9:30">
      <c r="M16" s="7"/>
      <c r="N16" s="119"/>
      <c r="O16" s="120"/>
      <c r="X16" s="8"/>
      <c r="Y16" s="8"/>
    </row>
    <row r="17" spans="1:25">
      <c r="J17" s="93"/>
      <c r="K17" s="99"/>
      <c r="M17" s="7" t="s">
        <v>513</v>
      </c>
      <c r="N17" s="119">
        <f>IF(J11=0,0,VLOOKUP(J11,W31:Y32,3,0))</f>
        <v>0</v>
      </c>
      <c r="O17" s="119">
        <f>IF(J11=0,0,VLOOKUP(J11,W31:Y32,3,0))</f>
        <v>0</v>
      </c>
      <c r="X17" s="8"/>
      <c r="Y17" s="8"/>
    </row>
    <row r="18" spans="1:25">
      <c r="J18" s="93"/>
      <c r="M18" s="7"/>
      <c r="N18" s="119"/>
      <c r="O18" s="120"/>
      <c r="X18" s="8"/>
      <c r="Y18" s="8"/>
    </row>
    <row r="19" spans="1:25">
      <c r="M19" s="7" t="s">
        <v>492</v>
      </c>
      <c r="N19" s="119">
        <f>J4</f>
        <v>0</v>
      </c>
      <c r="O19" s="119">
        <f>J4</f>
        <v>0</v>
      </c>
      <c r="X19" s="8"/>
      <c r="Y19" s="8"/>
    </row>
    <row r="20" spans="1:25">
      <c r="J20" s="93"/>
      <c r="M20" s="7"/>
      <c r="N20" s="119"/>
      <c r="O20" s="120"/>
      <c r="X20" s="8"/>
      <c r="Y20" s="8"/>
    </row>
    <row r="21" spans="1:25">
      <c r="M21" s="111" t="s">
        <v>364</v>
      </c>
      <c r="N21" s="119">
        <f>(N14+N17)*N19*J12+SUM(N15:N17)*N19*J13</f>
        <v>0</v>
      </c>
      <c r="O21" s="119">
        <f>(O14+O17)*O19*J12+SUM(O15:O17)*O19*J13</f>
        <v>0</v>
      </c>
      <c r="X21" s="8"/>
      <c r="Y21" s="8"/>
    </row>
    <row r="22" spans="1:25">
      <c r="X22" s="8"/>
      <c r="Y22" s="8"/>
    </row>
    <row r="23" spans="1:25">
      <c r="X23" s="8"/>
      <c r="Y23" s="8"/>
    </row>
    <row r="24" spans="1:25">
      <c r="X24" s="8"/>
      <c r="Y24" s="8"/>
    </row>
    <row r="25" spans="1:25">
      <c r="X25" s="8"/>
      <c r="Y25" s="8"/>
    </row>
    <row r="26" spans="1:25">
      <c r="X26" s="8"/>
      <c r="Y26" s="8"/>
    </row>
    <row r="27" spans="1:25">
      <c r="X27" s="8"/>
      <c r="Y27" s="8"/>
    </row>
    <row r="28" spans="1:25">
      <c r="X28" s="8"/>
      <c r="Y28" s="8"/>
    </row>
    <row r="29" spans="1:25" ht="13.5" thickBot="1">
      <c r="X29" s="8"/>
      <c r="Y29" s="8"/>
    </row>
    <row r="30" spans="1:25" ht="13.5" thickBot="1">
      <c r="I30" s="96" t="s">
        <v>499</v>
      </c>
      <c r="J30" s="576" t="s">
        <v>397</v>
      </c>
      <c r="K30" s="623"/>
      <c r="L30" s="624"/>
      <c r="M30" s="97" t="s">
        <v>503</v>
      </c>
      <c r="N30" s="97" t="s">
        <v>504</v>
      </c>
      <c r="O30" s="97" t="s">
        <v>398</v>
      </c>
      <c r="P30" s="104" t="s">
        <v>366</v>
      </c>
      <c r="Q30" s="105" t="s">
        <v>367</v>
      </c>
      <c r="S30" t="s">
        <v>473</v>
      </c>
      <c r="T30" t="s">
        <v>507</v>
      </c>
      <c r="U30" t="s">
        <v>474</v>
      </c>
      <c r="V30" t="s">
        <v>507</v>
      </c>
      <c r="W30" t="s">
        <v>475</v>
      </c>
    </row>
    <row r="31" spans="1:25">
      <c r="A31">
        <f t="shared" ref="A31:A78" si="0">IF($I31=$J$3,1,0)</f>
        <v>0</v>
      </c>
      <c r="B31">
        <f t="shared" ref="B31:B78" si="1">IF($J31=$J$5,1,0)</f>
        <v>0</v>
      </c>
      <c r="C31">
        <f t="shared" ref="C31:C78" si="2">IF($K31=$J$6,1,0)</f>
        <v>0</v>
      </c>
      <c r="D31">
        <f t="shared" ref="D31:D78" si="3">IF($L31=$J$7,1,0)</f>
        <v>0</v>
      </c>
      <c r="E31">
        <f>IF($J$8&lt;=30,1,0)</f>
        <v>1</v>
      </c>
      <c r="F31">
        <f t="shared" ref="F31:F78" si="4">SUM(A31:E31)</f>
        <v>1</v>
      </c>
      <c r="G31">
        <v>1</v>
      </c>
      <c r="H31" t="str">
        <f t="shared" ref="H31:H78" si="5">IF(AND(F31=5,G31=1),"A",IF(AND(F31=5,G31=2),"B",""))</f>
        <v/>
      </c>
      <c r="I31" s="331" t="s">
        <v>476</v>
      </c>
      <c r="J31" s="272" t="s">
        <v>479</v>
      </c>
      <c r="K31" s="272" t="s">
        <v>481</v>
      </c>
      <c r="L31" s="272" t="s">
        <v>483</v>
      </c>
      <c r="M31" s="272" t="s">
        <v>502</v>
      </c>
      <c r="N31" s="332" t="s">
        <v>53</v>
      </c>
      <c r="O31" s="272" t="s">
        <v>414</v>
      </c>
      <c r="P31" s="333">
        <v>0.56000000000000005</v>
      </c>
      <c r="Q31" s="334">
        <v>0.68</v>
      </c>
      <c r="S31">
        <v>3</v>
      </c>
      <c r="T31">
        <v>0.9</v>
      </c>
      <c r="U31" t="s">
        <v>486</v>
      </c>
      <c r="V31">
        <v>1</v>
      </c>
      <c r="W31" t="s">
        <v>490</v>
      </c>
      <c r="X31" s="110">
        <v>0.22</v>
      </c>
      <c r="Y31" s="110">
        <v>0.3</v>
      </c>
    </row>
    <row r="32" spans="1:25">
      <c r="A32">
        <f t="shared" si="0"/>
        <v>0</v>
      </c>
      <c r="B32">
        <f t="shared" si="1"/>
        <v>0</v>
      </c>
      <c r="C32">
        <f t="shared" si="2"/>
        <v>0</v>
      </c>
      <c r="D32">
        <f t="shared" si="3"/>
        <v>0</v>
      </c>
      <c r="E32">
        <f>IF($J$8&lt;=30,1,0)</f>
        <v>1</v>
      </c>
      <c r="F32">
        <f t="shared" si="4"/>
        <v>1</v>
      </c>
      <c r="G32">
        <v>2</v>
      </c>
      <c r="H32" t="str">
        <f t="shared" si="5"/>
        <v/>
      </c>
      <c r="I32" s="300" t="s">
        <v>476</v>
      </c>
      <c r="J32" s="272" t="s">
        <v>479</v>
      </c>
      <c r="K32" s="221" t="s">
        <v>481</v>
      </c>
      <c r="L32" s="272" t="s">
        <v>483</v>
      </c>
      <c r="M32" s="221" t="s">
        <v>502</v>
      </c>
      <c r="N32" s="317" t="s">
        <v>54</v>
      </c>
      <c r="O32" s="221" t="s">
        <v>414</v>
      </c>
      <c r="P32" s="207">
        <v>1.9</v>
      </c>
      <c r="Q32" s="208">
        <v>2.1</v>
      </c>
      <c r="S32">
        <v>4</v>
      </c>
      <c r="T32">
        <v>0.9</v>
      </c>
      <c r="U32" t="s">
        <v>487</v>
      </c>
      <c r="V32">
        <v>1.25</v>
      </c>
      <c r="W32" t="s">
        <v>491</v>
      </c>
      <c r="X32" s="110">
        <v>0</v>
      </c>
      <c r="Y32" s="110">
        <v>0</v>
      </c>
    </row>
    <row r="33" spans="1:22">
      <c r="A33">
        <f t="shared" si="0"/>
        <v>0</v>
      </c>
      <c r="B33">
        <f t="shared" si="1"/>
        <v>0</v>
      </c>
      <c r="C33">
        <f t="shared" si="2"/>
        <v>0</v>
      </c>
      <c r="D33">
        <f t="shared" si="3"/>
        <v>0</v>
      </c>
      <c r="E33">
        <f>IF(AND($J$8&lt;=125,$J$8&gt;=31),1,0)</f>
        <v>0</v>
      </c>
      <c r="F33">
        <f t="shared" si="4"/>
        <v>0</v>
      </c>
      <c r="G33">
        <v>1</v>
      </c>
      <c r="H33" t="str">
        <f t="shared" si="5"/>
        <v/>
      </c>
      <c r="I33" s="300" t="s">
        <v>476</v>
      </c>
      <c r="J33" s="272" t="s">
        <v>479</v>
      </c>
      <c r="K33" s="221" t="s">
        <v>481</v>
      </c>
      <c r="L33" s="272" t="s">
        <v>483</v>
      </c>
      <c r="M33" s="221" t="s">
        <v>749</v>
      </c>
      <c r="N33" s="317" t="s">
        <v>53</v>
      </c>
      <c r="O33" s="221" t="s">
        <v>414</v>
      </c>
      <c r="P33" s="322">
        <v>0.73</v>
      </c>
      <c r="Q33" s="336">
        <v>0.9</v>
      </c>
      <c r="S33">
        <v>6</v>
      </c>
      <c r="T33">
        <v>1</v>
      </c>
      <c r="U33" t="s">
        <v>488</v>
      </c>
      <c r="V33">
        <v>1.4</v>
      </c>
    </row>
    <row r="34" spans="1:22">
      <c r="A34">
        <f t="shared" si="0"/>
        <v>0</v>
      </c>
      <c r="B34">
        <f t="shared" si="1"/>
        <v>0</v>
      </c>
      <c r="C34">
        <f t="shared" si="2"/>
        <v>0</v>
      </c>
      <c r="D34">
        <f t="shared" si="3"/>
        <v>0</v>
      </c>
      <c r="E34">
        <f>IF(AND($J$8&lt;=125,$J$8&gt;=31),1,0)</f>
        <v>0</v>
      </c>
      <c r="F34">
        <f t="shared" si="4"/>
        <v>0</v>
      </c>
      <c r="G34">
        <v>2</v>
      </c>
      <c r="H34" t="str">
        <f t="shared" si="5"/>
        <v/>
      </c>
      <c r="I34" s="300" t="s">
        <v>476</v>
      </c>
      <c r="J34" s="272" t="s">
        <v>479</v>
      </c>
      <c r="K34" s="221" t="s">
        <v>481</v>
      </c>
      <c r="L34" s="272" t="s">
        <v>483</v>
      </c>
      <c r="M34" s="221" t="s">
        <v>748</v>
      </c>
      <c r="N34" s="317" t="s">
        <v>54</v>
      </c>
      <c r="O34" s="221" t="s">
        <v>414</v>
      </c>
      <c r="P34" s="207">
        <v>2.5499999999999998</v>
      </c>
      <c r="Q34" s="208">
        <v>2.65</v>
      </c>
      <c r="S34">
        <v>8</v>
      </c>
      <c r="T34">
        <v>1.1000000000000001</v>
      </c>
    </row>
    <row r="35" spans="1:22">
      <c r="A35">
        <f t="shared" si="0"/>
        <v>0</v>
      </c>
      <c r="B35">
        <f t="shared" si="1"/>
        <v>0</v>
      </c>
      <c r="C35">
        <f t="shared" si="2"/>
        <v>0</v>
      </c>
      <c r="D35">
        <f t="shared" si="3"/>
        <v>0</v>
      </c>
      <c r="E35">
        <f>IF(AND($J$8&lt;=200,$J$8&gt;=126),1,0)</f>
        <v>0</v>
      </c>
      <c r="F35">
        <f t="shared" si="4"/>
        <v>0</v>
      </c>
      <c r="G35">
        <v>1</v>
      </c>
      <c r="H35" t="str">
        <f t="shared" si="5"/>
        <v/>
      </c>
      <c r="I35" s="300" t="s">
        <v>476</v>
      </c>
      <c r="J35" s="272" t="s">
        <v>479</v>
      </c>
      <c r="K35" s="221" t="s">
        <v>481</v>
      </c>
      <c r="L35" s="272" t="s">
        <v>483</v>
      </c>
      <c r="M35" s="221" t="s">
        <v>750</v>
      </c>
      <c r="N35" s="317" t="s">
        <v>53</v>
      </c>
      <c r="O35" s="221" t="s">
        <v>414</v>
      </c>
      <c r="P35" s="322">
        <v>1.01</v>
      </c>
      <c r="Q35" s="336">
        <v>1.24</v>
      </c>
      <c r="S35">
        <v>12</v>
      </c>
      <c r="T35">
        <v>1.3</v>
      </c>
    </row>
    <row r="36" spans="1:22">
      <c r="A36">
        <f t="shared" si="0"/>
        <v>0</v>
      </c>
      <c r="B36">
        <f t="shared" si="1"/>
        <v>0</v>
      </c>
      <c r="C36">
        <f t="shared" si="2"/>
        <v>0</v>
      </c>
      <c r="D36">
        <f t="shared" si="3"/>
        <v>0</v>
      </c>
      <c r="E36">
        <f>IF(AND($J$8&lt;=200,$J$8&gt;=126),1,0)</f>
        <v>0</v>
      </c>
      <c r="F36">
        <f t="shared" si="4"/>
        <v>0</v>
      </c>
      <c r="G36">
        <v>2</v>
      </c>
      <c r="H36" t="str">
        <f t="shared" si="5"/>
        <v/>
      </c>
      <c r="I36" s="300" t="s">
        <v>476</v>
      </c>
      <c r="J36" s="272" t="s">
        <v>479</v>
      </c>
      <c r="K36" s="221" t="s">
        <v>481</v>
      </c>
      <c r="L36" s="272" t="s">
        <v>483</v>
      </c>
      <c r="M36" s="221" t="s">
        <v>747</v>
      </c>
      <c r="N36" s="317" t="s">
        <v>54</v>
      </c>
      <c r="O36" s="221" t="s">
        <v>414</v>
      </c>
      <c r="P36" s="207">
        <v>3.65</v>
      </c>
      <c r="Q36" s="208">
        <v>3.9</v>
      </c>
      <c r="S36">
        <v>16</v>
      </c>
      <c r="T36">
        <v>1.5</v>
      </c>
    </row>
    <row r="37" spans="1:22">
      <c r="A37">
        <f t="shared" si="0"/>
        <v>0</v>
      </c>
      <c r="B37">
        <f t="shared" si="1"/>
        <v>0</v>
      </c>
      <c r="C37">
        <f t="shared" si="2"/>
        <v>0</v>
      </c>
      <c r="D37">
        <f t="shared" si="3"/>
        <v>0</v>
      </c>
      <c r="E37">
        <f>IF(AND($J$8&lt;=300,$J$8&gt;=201),1,0)</f>
        <v>0</v>
      </c>
      <c r="F37">
        <f t="shared" si="4"/>
        <v>0</v>
      </c>
      <c r="G37">
        <v>1</v>
      </c>
      <c r="H37" t="str">
        <f t="shared" si="5"/>
        <v/>
      </c>
      <c r="I37" s="300" t="s">
        <v>476</v>
      </c>
      <c r="J37" s="272" t="s">
        <v>479</v>
      </c>
      <c r="K37" s="221" t="s">
        <v>481</v>
      </c>
      <c r="L37" s="272" t="s">
        <v>483</v>
      </c>
      <c r="M37" s="221" t="s">
        <v>751</v>
      </c>
      <c r="N37" s="317" t="s">
        <v>53</v>
      </c>
      <c r="O37" s="221" t="s">
        <v>414</v>
      </c>
      <c r="P37" s="322">
        <v>1.2</v>
      </c>
      <c r="Q37" s="336">
        <v>1.4</v>
      </c>
    </row>
    <row r="38" spans="1:22">
      <c r="A38">
        <f t="shared" si="0"/>
        <v>0</v>
      </c>
      <c r="B38">
        <f t="shared" si="1"/>
        <v>0</v>
      </c>
      <c r="C38">
        <f t="shared" si="2"/>
        <v>0</v>
      </c>
      <c r="D38">
        <f t="shared" si="3"/>
        <v>0</v>
      </c>
      <c r="E38">
        <f>IF(AND($J$8&lt;=300,$J$8&gt;=201),1,0)</f>
        <v>0</v>
      </c>
      <c r="F38">
        <f t="shared" si="4"/>
        <v>0</v>
      </c>
      <c r="G38">
        <v>2</v>
      </c>
      <c r="H38" t="str">
        <f t="shared" si="5"/>
        <v/>
      </c>
      <c r="I38" s="300" t="s">
        <v>476</v>
      </c>
      <c r="J38" s="272" t="s">
        <v>479</v>
      </c>
      <c r="K38" s="221" t="s">
        <v>481</v>
      </c>
      <c r="L38" s="272" t="s">
        <v>483</v>
      </c>
      <c r="M38" s="221" t="s">
        <v>746</v>
      </c>
      <c r="N38" s="317" t="s">
        <v>54</v>
      </c>
      <c r="O38" s="221" t="s">
        <v>414</v>
      </c>
      <c r="P38" s="207">
        <v>4.46</v>
      </c>
      <c r="Q38" s="208">
        <v>4.66</v>
      </c>
    </row>
    <row r="39" spans="1:22">
      <c r="A39">
        <f t="shared" si="0"/>
        <v>0</v>
      </c>
      <c r="B39">
        <f t="shared" si="1"/>
        <v>0</v>
      </c>
      <c r="C39">
        <f t="shared" si="2"/>
        <v>0</v>
      </c>
      <c r="D39">
        <f t="shared" si="3"/>
        <v>0</v>
      </c>
      <c r="E39">
        <f>IF(AND($J$8&lt;=125,$J$8&gt;=31),1,0)</f>
        <v>0</v>
      </c>
      <c r="F39">
        <f t="shared" si="4"/>
        <v>0</v>
      </c>
      <c r="G39">
        <v>1</v>
      </c>
      <c r="H39" t="str">
        <f t="shared" si="5"/>
        <v/>
      </c>
      <c r="I39" s="300" t="s">
        <v>476</v>
      </c>
      <c r="J39" s="272" t="s">
        <v>479</v>
      </c>
      <c r="K39" s="221" t="s">
        <v>482</v>
      </c>
      <c r="L39" s="272" t="s">
        <v>483</v>
      </c>
      <c r="M39" s="221" t="s">
        <v>756</v>
      </c>
      <c r="N39" s="317" t="s">
        <v>53</v>
      </c>
      <c r="O39" s="221" t="s">
        <v>414</v>
      </c>
      <c r="P39" s="322">
        <v>0.68</v>
      </c>
      <c r="Q39" s="336">
        <v>0.8</v>
      </c>
    </row>
    <row r="40" spans="1:22">
      <c r="A40">
        <f t="shared" si="0"/>
        <v>0</v>
      </c>
      <c r="B40">
        <f t="shared" si="1"/>
        <v>0</v>
      </c>
      <c r="C40">
        <f t="shared" si="2"/>
        <v>0</v>
      </c>
      <c r="D40">
        <f t="shared" si="3"/>
        <v>0</v>
      </c>
      <c r="E40">
        <f>IF(AND($J$8&lt;=125,$J$8&gt;=31),1,0)</f>
        <v>0</v>
      </c>
      <c r="F40">
        <f t="shared" si="4"/>
        <v>0</v>
      </c>
      <c r="G40">
        <v>2</v>
      </c>
      <c r="H40" t="str">
        <f t="shared" si="5"/>
        <v/>
      </c>
      <c r="I40" s="300" t="s">
        <v>476</v>
      </c>
      <c r="J40" s="272" t="s">
        <v>479</v>
      </c>
      <c r="K40" s="221" t="s">
        <v>482</v>
      </c>
      <c r="L40" s="272" t="s">
        <v>483</v>
      </c>
      <c r="M40" s="221" t="s">
        <v>756</v>
      </c>
      <c r="N40" s="317" t="s">
        <v>54</v>
      </c>
      <c r="O40" s="221" t="s">
        <v>414</v>
      </c>
      <c r="P40" s="207">
        <v>2.5499999999999998</v>
      </c>
      <c r="Q40" s="208">
        <v>2.75</v>
      </c>
    </row>
    <row r="41" spans="1:22">
      <c r="A41">
        <f t="shared" si="0"/>
        <v>0</v>
      </c>
      <c r="B41">
        <f t="shared" si="1"/>
        <v>0</v>
      </c>
      <c r="C41">
        <f t="shared" si="2"/>
        <v>0</v>
      </c>
      <c r="D41">
        <f t="shared" si="3"/>
        <v>0</v>
      </c>
      <c r="E41">
        <f>IF(AND($J$8&lt;=200,$J$8&gt;=126),1,0)</f>
        <v>0</v>
      </c>
      <c r="F41">
        <f t="shared" si="4"/>
        <v>0</v>
      </c>
      <c r="G41">
        <v>1</v>
      </c>
      <c r="H41" t="str">
        <f t="shared" si="5"/>
        <v/>
      </c>
      <c r="I41" s="300" t="s">
        <v>476</v>
      </c>
      <c r="J41" s="272" t="s">
        <v>479</v>
      </c>
      <c r="K41" s="221" t="s">
        <v>482</v>
      </c>
      <c r="L41" s="272" t="s">
        <v>483</v>
      </c>
      <c r="M41" s="206" t="s">
        <v>752</v>
      </c>
      <c r="N41" s="317" t="s">
        <v>53</v>
      </c>
      <c r="O41" s="221" t="s">
        <v>414</v>
      </c>
      <c r="P41" s="322">
        <v>0.94</v>
      </c>
      <c r="Q41" s="336">
        <v>1.1000000000000001</v>
      </c>
    </row>
    <row r="42" spans="1:22">
      <c r="A42">
        <f t="shared" si="0"/>
        <v>0</v>
      </c>
      <c r="B42">
        <f t="shared" si="1"/>
        <v>0</v>
      </c>
      <c r="C42">
        <f t="shared" si="2"/>
        <v>0</v>
      </c>
      <c r="D42">
        <f t="shared" si="3"/>
        <v>0</v>
      </c>
      <c r="E42">
        <f>IF(AND($J$8&lt;=200,$J$8&gt;=126),1,0)</f>
        <v>0</v>
      </c>
      <c r="F42">
        <f t="shared" si="4"/>
        <v>0</v>
      </c>
      <c r="G42">
        <v>2</v>
      </c>
      <c r="H42" t="str">
        <f t="shared" si="5"/>
        <v/>
      </c>
      <c r="I42" s="300" t="s">
        <v>476</v>
      </c>
      <c r="J42" s="272" t="s">
        <v>479</v>
      </c>
      <c r="K42" s="221" t="s">
        <v>482</v>
      </c>
      <c r="L42" s="272" t="s">
        <v>483</v>
      </c>
      <c r="M42" s="206" t="s">
        <v>753</v>
      </c>
      <c r="N42" s="317" t="s">
        <v>54</v>
      </c>
      <c r="O42" s="221" t="s">
        <v>414</v>
      </c>
      <c r="P42" s="207">
        <v>3.65</v>
      </c>
      <c r="Q42" s="208">
        <v>3.9</v>
      </c>
    </row>
    <row r="43" spans="1:22">
      <c r="A43">
        <f t="shared" si="0"/>
        <v>0</v>
      </c>
      <c r="B43">
        <f t="shared" si="1"/>
        <v>0</v>
      </c>
      <c r="C43">
        <f t="shared" si="2"/>
        <v>0</v>
      </c>
      <c r="D43">
        <f t="shared" si="3"/>
        <v>0</v>
      </c>
      <c r="E43">
        <f>IF(AND($J$8&lt;=300,$J$8&gt;=201),1,0)</f>
        <v>0</v>
      </c>
      <c r="F43">
        <f t="shared" si="4"/>
        <v>0</v>
      </c>
      <c r="G43">
        <v>1</v>
      </c>
      <c r="H43" t="str">
        <f t="shared" si="5"/>
        <v/>
      </c>
      <c r="I43" s="300" t="s">
        <v>476</v>
      </c>
      <c r="J43" s="272" t="s">
        <v>479</v>
      </c>
      <c r="K43" s="221" t="s">
        <v>482</v>
      </c>
      <c r="L43" s="272" t="s">
        <v>483</v>
      </c>
      <c r="M43" s="221" t="s">
        <v>751</v>
      </c>
      <c r="N43" s="317" t="s">
        <v>53</v>
      </c>
      <c r="O43" s="221" t="s">
        <v>414</v>
      </c>
      <c r="P43" s="322">
        <v>1.1499999999999999</v>
      </c>
      <c r="Q43" s="336">
        <v>1.3</v>
      </c>
    </row>
    <row r="44" spans="1:22">
      <c r="A44">
        <f t="shared" si="0"/>
        <v>0</v>
      </c>
      <c r="B44">
        <f t="shared" si="1"/>
        <v>0</v>
      </c>
      <c r="C44">
        <f t="shared" si="2"/>
        <v>0</v>
      </c>
      <c r="D44">
        <f t="shared" si="3"/>
        <v>0</v>
      </c>
      <c r="E44">
        <f>IF(AND($J$8&lt;=300,$J$8&gt;=201),1,0)</f>
        <v>0</v>
      </c>
      <c r="F44">
        <f t="shared" si="4"/>
        <v>0</v>
      </c>
      <c r="G44">
        <v>2</v>
      </c>
      <c r="H44" t="str">
        <f t="shared" si="5"/>
        <v/>
      </c>
      <c r="I44" s="300" t="s">
        <v>476</v>
      </c>
      <c r="J44" s="272" t="s">
        <v>479</v>
      </c>
      <c r="K44" s="221" t="s">
        <v>482</v>
      </c>
      <c r="L44" s="272" t="s">
        <v>483</v>
      </c>
      <c r="M44" s="221" t="s">
        <v>746</v>
      </c>
      <c r="N44" s="317" t="s">
        <v>54</v>
      </c>
      <c r="O44" s="221" t="s">
        <v>414</v>
      </c>
      <c r="P44" s="207">
        <v>4.46</v>
      </c>
      <c r="Q44" s="208">
        <v>4.66</v>
      </c>
    </row>
    <row r="45" spans="1:22">
      <c r="A45">
        <f t="shared" si="0"/>
        <v>0</v>
      </c>
      <c r="B45">
        <f t="shared" si="1"/>
        <v>0</v>
      </c>
      <c r="C45">
        <f t="shared" si="2"/>
        <v>0</v>
      </c>
      <c r="D45">
        <f t="shared" si="3"/>
        <v>0</v>
      </c>
      <c r="E45">
        <f>IF(AND($J$8&lt;=375,$J$8&gt;=126),1,0)</f>
        <v>0</v>
      </c>
      <c r="F45">
        <f t="shared" si="4"/>
        <v>0</v>
      </c>
      <c r="G45">
        <v>1</v>
      </c>
      <c r="H45" t="str">
        <f t="shared" si="5"/>
        <v/>
      </c>
      <c r="I45" s="300" t="s">
        <v>476</v>
      </c>
      <c r="J45" s="221" t="s">
        <v>480</v>
      </c>
      <c r="K45" s="221" t="s">
        <v>482</v>
      </c>
      <c r="L45" s="221" t="s">
        <v>484</v>
      </c>
      <c r="M45" s="221" t="s">
        <v>754</v>
      </c>
      <c r="N45" s="317" t="s">
        <v>53</v>
      </c>
      <c r="O45" s="221" t="s">
        <v>414</v>
      </c>
      <c r="P45" s="322">
        <v>1.2</v>
      </c>
      <c r="Q45" s="336">
        <v>1.4</v>
      </c>
    </row>
    <row r="46" spans="1:22">
      <c r="A46">
        <f t="shared" si="0"/>
        <v>0</v>
      </c>
      <c r="B46">
        <f t="shared" si="1"/>
        <v>0</v>
      </c>
      <c r="C46">
        <f t="shared" si="2"/>
        <v>0</v>
      </c>
      <c r="D46">
        <f t="shared" si="3"/>
        <v>0</v>
      </c>
      <c r="E46">
        <f>IF(AND($J$8&lt;=375,$J$8&gt;=126),1,0)</f>
        <v>0</v>
      </c>
      <c r="F46">
        <f t="shared" si="4"/>
        <v>0</v>
      </c>
      <c r="G46">
        <v>2</v>
      </c>
      <c r="H46" t="str">
        <f t="shared" si="5"/>
        <v/>
      </c>
      <c r="I46" s="300" t="s">
        <v>476</v>
      </c>
      <c r="J46" s="221" t="s">
        <v>480</v>
      </c>
      <c r="K46" s="221" t="s">
        <v>482</v>
      </c>
      <c r="L46" s="221" t="s">
        <v>484</v>
      </c>
      <c r="M46" s="221" t="s">
        <v>755</v>
      </c>
      <c r="N46" s="317" t="s">
        <v>54</v>
      </c>
      <c r="O46" s="221" t="s">
        <v>414</v>
      </c>
      <c r="P46" s="207">
        <v>4.76</v>
      </c>
      <c r="Q46" s="208">
        <v>5.0599999999999996</v>
      </c>
    </row>
    <row r="47" spans="1:22">
      <c r="A47">
        <f t="shared" si="0"/>
        <v>0</v>
      </c>
      <c r="B47">
        <f t="shared" si="1"/>
        <v>0</v>
      </c>
      <c r="C47">
        <f t="shared" si="2"/>
        <v>0</v>
      </c>
      <c r="D47">
        <f t="shared" si="3"/>
        <v>0</v>
      </c>
      <c r="E47">
        <f>IF(AND($J$8&lt;=625,$J$8&gt;=376),1,0)</f>
        <v>0</v>
      </c>
      <c r="F47">
        <f t="shared" si="4"/>
        <v>0</v>
      </c>
      <c r="G47">
        <v>1</v>
      </c>
      <c r="H47" t="str">
        <f t="shared" si="5"/>
        <v/>
      </c>
      <c r="I47" s="300" t="s">
        <v>476</v>
      </c>
      <c r="J47" s="221" t="s">
        <v>480</v>
      </c>
      <c r="K47" s="221" t="s">
        <v>482</v>
      </c>
      <c r="L47" s="221" t="s">
        <v>484</v>
      </c>
      <c r="M47" s="221" t="s">
        <v>745</v>
      </c>
      <c r="N47" s="317" t="s">
        <v>53</v>
      </c>
      <c r="O47" s="221" t="s">
        <v>414</v>
      </c>
      <c r="P47" s="322">
        <v>1.6</v>
      </c>
      <c r="Q47" s="336">
        <v>1.7</v>
      </c>
    </row>
    <row r="48" spans="1:22">
      <c r="A48">
        <f t="shared" si="0"/>
        <v>0</v>
      </c>
      <c r="B48">
        <f t="shared" si="1"/>
        <v>0</v>
      </c>
      <c r="C48">
        <f t="shared" si="2"/>
        <v>0</v>
      </c>
      <c r="D48">
        <f t="shared" si="3"/>
        <v>0</v>
      </c>
      <c r="E48">
        <f>IF(AND($J$8&lt;=625,$J$8&gt;=376),1,0)</f>
        <v>0</v>
      </c>
      <c r="F48">
        <f t="shared" si="4"/>
        <v>0</v>
      </c>
      <c r="G48">
        <v>2</v>
      </c>
      <c r="H48" t="str">
        <f t="shared" si="5"/>
        <v/>
      </c>
      <c r="I48" s="300" t="s">
        <v>476</v>
      </c>
      <c r="J48" s="221" t="s">
        <v>480</v>
      </c>
      <c r="K48" s="221" t="s">
        <v>482</v>
      </c>
      <c r="L48" s="221" t="s">
        <v>484</v>
      </c>
      <c r="M48" s="221" t="s">
        <v>745</v>
      </c>
      <c r="N48" s="317" t="s">
        <v>54</v>
      </c>
      <c r="O48" s="221" t="s">
        <v>414</v>
      </c>
      <c r="P48" s="207">
        <v>5.28</v>
      </c>
      <c r="Q48" s="208">
        <v>5.18</v>
      </c>
    </row>
    <row r="49" spans="1:17">
      <c r="A49">
        <f t="shared" si="0"/>
        <v>0</v>
      </c>
      <c r="B49">
        <f t="shared" si="1"/>
        <v>0</v>
      </c>
      <c r="C49">
        <f t="shared" si="2"/>
        <v>0</v>
      </c>
      <c r="D49">
        <f t="shared" si="3"/>
        <v>0</v>
      </c>
      <c r="E49">
        <f>IF(AND($J$8&lt;=1250,$J$8&gt;=626),1,0)</f>
        <v>0</v>
      </c>
      <c r="F49">
        <f t="shared" si="4"/>
        <v>0</v>
      </c>
      <c r="G49">
        <v>1</v>
      </c>
      <c r="H49" t="str">
        <f t="shared" si="5"/>
        <v/>
      </c>
      <c r="I49" s="300" t="s">
        <v>476</v>
      </c>
      <c r="J49" s="221" t="s">
        <v>480</v>
      </c>
      <c r="K49" s="221" t="s">
        <v>482</v>
      </c>
      <c r="L49" s="221" t="s">
        <v>484</v>
      </c>
      <c r="M49" s="221" t="s">
        <v>744</v>
      </c>
      <c r="N49" s="317" t="s">
        <v>53</v>
      </c>
      <c r="O49" s="221" t="s">
        <v>414</v>
      </c>
      <c r="P49" s="322">
        <v>1.8</v>
      </c>
      <c r="Q49" s="336">
        <v>2.2000000000000002</v>
      </c>
    </row>
    <row r="50" spans="1:17">
      <c r="A50">
        <f t="shared" si="0"/>
        <v>0</v>
      </c>
      <c r="B50">
        <f t="shared" si="1"/>
        <v>0</v>
      </c>
      <c r="C50">
        <f t="shared" si="2"/>
        <v>0</v>
      </c>
      <c r="D50">
        <f t="shared" si="3"/>
        <v>0</v>
      </c>
      <c r="E50">
        <f>IF(AND($J$8&lt;=1250,$J$8&gt;=626),1,0)</f>
        <v>0</v>
      </c>
      <c r="F50">
        <f t="shared" si="4"/>
        <v>0</v>
      </c>
      <c r="G50">
        <v>2</v>
      </c>
      <c r="H50" t="str">
        <f t="shared" si="5"/>
        <v/>
      </c>
      <c r="I50" s="300" t="s">
        <v>476</v>
      </c>
      <c r="J50" s="221" t="s">
        <v>480</v>
      </c>
      <c r="K50" s="221" t="s">
        <v>482</v>
      </c>
      <c r="L50" s="221" t="s">
        <v>484</v>
      </c>
      <c r="M50" s="221" t="s">
        <v>744</v>
      </c>
      <c r="N50" s="317" t="s">
        <v>54</v>
      </c>
      <c r="O50" s="221" t="s">
        <v>414</v>
      </c>
      <c r="P50" s="207">
        <v>6.49</v>
      </c>
      <c r="Q50" s="208">
        <v>6.09</v>
      </c>
    </row>
    <row r="51" spans="1:17">
      <c r="A51">
        <f t="shared" si="0"/>
        <v>0</v>
      </c>
      <c r="B51">
        <f t="shared" si="1"/>
        <v>0</v>
      </c>
      <c r="C51">
        <f t="shared" si="2"/>
        <v>0</v>
      </c>
      <c r="D51">
        <f t="shared" si="3"/>
        <v>0</v>
      </c>
      <c r="E51">
        <f>IF(AND($J$8&lt;=1500,$J$8&gt;=1256),1,0)</f>
        <v>0</v>
      </c>
      <c r="F51">
        <f t="shared" si="4"/>
        <v>0</v>
      </c>
      <c r="G51">
        <v>1</v>
      </c>
      <c r="H51" t="str">
        <f t="shared" si="5"/>
        <v/>
      </c>
      <c r="I51" s="300" t="s">
        <v>476</v>
      </c>
      <c r="J51" s="221" t="s">
        <v>480</v>
      </c>
      <c r="K51" s="221" t="s">
        <v>482</v>
      </c>
      <c r="L51" s="221" t="s">
        <v>484</v>
      </c>
      <c r="M51" s="221" t="s">
        <v>743</v>
      </c>
      <c r="N51" s="317" t="s">
        <v>53</v>
      </c>
      <c r="O51" s="221" t="s">
        <v>414</v>
      </c>
      <c r="P51" s="322">
        <v>2.2000000000000002</v>
      </c>
      <c r="Q51" s="336">
        <v>2.6</v>
      </c>
    </row>
    <row r="52" spans="1:17" ht="13.5" thickBot="1">
      <c r="A52">
        <f t="shared" si="0"/>
        <v>0</v>
      </c>
      <c r="B52">
        <f t="shared" si="1"/>
        <v>0</v>
      </c>
      <c r="C52">
        <f t="shared" si="2"/>
        <v>0</v>
      </c>
      <c r="D52">
        <f t="shared" si="3"/>
        <v>0</v>
      </c>
      <c r="E52">
        <f>IF(AND($J$8&lt;=1500,$J$8&gt;=1256),1,0)</f>
        <v>0</v>
      </c>
      <c r="F52">
        <f t="shared" si="4"/>
        <v>0</v>
      </c>
      <c r="G52">
        <v>2</v>
      </c>
      <c r="H52" t="str">
        <f t="shared" si="5"/>
        <v/>
      </c>
      <c r="I52" s="337" t="s">
        <v>476</v>
      </c>
      <c r="J52" s="273" t="s">
        <v>480</v>
      </c>
      <c r="K52" s="273" t="s">
        <v>482</v>
      </c>
      <c r="L52" s="221" t="s">
        <v>484</v>
      </c>
      <c r="M52" s="273" t="s">
        <v>743</v>
      </c>
      <c r="N52" s="319" t="s">
        <v>54</v>
      </c>
      <c r="O52" s="273" t="s">
        <v>414</v>
      </c>
      <c r="P52" s="341">
        <v>7.85</v>
      </c>
      <c r="Q52" s="342">
        <v>7.55</v>
      </c>
    </row>
    <row r="53" spans="1:17">
      <c r="A53">
        <f t="shared" si="0"/>
        <v>0</v>
      </c>
      <c r="B53">
        <f t="shared" si="1"/>
        <v>0</v>
      </c>
      <c r="C53">
        <f t="shared" si="2"/>
        <v>0</v>
      </c>
      <c r="D53">
        <f t="shared" si="3"/>
        <v>0</v>
      </c>
      <c r="E53">
        <f>IF($J$8&lt;=30,1,0)</f>
        <v>1</v>
      </c>
      <c r="F53">
        <f t="shared" si="4"/>
        <v>1</v>
      </c>
      <c r="G53">
        <v>1</v>
      </c>
      <c r="H53" t="str">
        <f t="shared" si="5"/>
        <v/>
      </c>
      <c r="I53" s="338" t="s">
        <v>477</v>
      </c>
      <c r="J53" s="271" t="s">
        <v>479</v>
      </c>
      <c r="K53" s="271" t="s">
        <v>481</v>
      </c>
      <c r="L53" s="271" t="s">
        <v>483</v>
      </c>
      <c r="M53" s="271" t="s">
        <v>502</v>
      </c>
      <c r="N53" s="316" t="s">
        <v>53</v>
      </c>
      <c r="O53" s="271" t="s">
        <v>414</v>
      </c>
      <c r="P53" s="339">
        <v>0.6</v>
      </c>
      <c r="Q53" s="340">
        <v>0.72</v>
      </c>
    </row>
    <row r="54" spans="1:17">
      <c r="A54">
        <f t="shared" si="0"/>
        <v>0</v>
      </c>
      <c r="B54">
        <f t="shared" si="1"/>
        <v>0</v>
      </c>
      <c r="C54">
        <f t="shared" si="2"/>
        <v>0</v>
      </c>
      <c r="D54">
        <f t="shared" si="3"/>
        <v>0</v>
      </c>
      <c r="E54">
        <f>IF($J$8&lt;=30,1,0)</f>
        <v>1</v>
      </c>
      <c r="F54">
        <f t="shared" si="4"/>
        <v>1</v>
      </c>
      <c r="G54">
        <v>2</v>
      </c>
      <c r="H54" t="str">
        <f t="shared" si="5"/>
        <v/>
      </c>
      <c r="I54" s="300" t="s">
        <v>477</v>
      </c>
      <c r="J54" s="272" t="s">
        <v>479</v>
      </c>
      <c r="K54" s="221" t="s">
        <v>481</v>
      </c>
      <c r="L54" s="272" t="s">
        <v>483</v>
      </c>
      <c r="M54" s="221" t="s">
        <v>502</v>
      </c>
      <c r="N54" s="317" t="s">
        <v>54</v>
      </c>
      <c r="O54" s="221" t="s">
        <v>414</v>
      </c>
      <c r="P54" s="207">
        <v>2</v>
      </c>
      <c r="Q54" s="208">
        <v>2.2000000000000002</v>
      </c>
    </row>
    <row r="55" spans="1:17">
      <c r="A55">
        <f t="shared" si="0"/>
        <v>0</v>
      </c>
      <c r="B55">
        <f t="shared" si="1"/>
        <v>0</v>
      </c>
      <c r="C55">
        <f t="shared" si="2"/>
        <v>0</v>
      </c>
      <c r="D55">
        <f t="shared" si="3"/>
        <v>0</v>
      </c>
      <c r="E55">
        <f>IF(AND($J$8&lt;=125,$J$8&gt;=31),1,0)</f>
        <v>0</v>
      </c>
      <c r="F55">
        <f t="shared" si="4"/>
        <v>0</v>
      </c>
      <c r="G55">
        <v>1</v>
      </c>
      <c r="H55" t="str">
        <f t="shared" si="5"/>
        <v/>
      </c>
      <c r="I55" s="300" t="s">
        <v>477</v>
      </c>
      <c r="J55" s="272" t="s">
        <v>479</v>
      </c>
      <c r="K55" s="221" t="s">
        <v>481</v>
      </c>
      <c r="L55" s="272" t="s">
        <v>483</v>
      </c>
      <c r="M55" s="221" t="s">
        <v>749</v>
      </c>
      <c r="N55" s="317" t="s">
        <v>53</v>
      </c>
      <c r="O55" s="221" t="s">
        <v>414</v>
      </c>
      <c r="P55" s="322">
        <v>0.83</v>
      </c>
      <c r="Q55" s="336">
        <v>1</v>
      </c>
    </row>
    <row r="56" spans="1:17">
      <c r="A56">
        <f t="shared" si="0"/>
        <v>0</v>
      </c>
      <c r="B56">
        <f t="shared" si="1"/>
        <v>0</v>
      </c>
      <c r="C56">
        <f t="shared" si="2"/>
        <v>0</v>
      </c>
      <c r="D56">
        <f t="shared" si="3"/>
        <v>0</v>
      </c>
      <c r="E56">
        <f>IF(AND($J$8&lt;=125,$J$8&gt;=31),1,0)</f>
        <v>0</v>
      </c>
      <c r="F56">
        <f t="shared" si="4"/>
        <v>0</v>
      </c>
      <c r="G56">
        <v>2</v>
      </c>
      <c r="H56" t="str">
        <f t="shared" si="5"/>
        <v/>
      </c>
      <c r="I56" s="300" t="s">
        <v>477</v>
      </c>
      <c r="J56" s="272" t="s">
        <v>479</v>
      </c>
      <c r="K56" s="221" t="s">
        <v>481</v>
      </c>
      <c r="L56" s="272" t="s">
        <v>483</v>
      </c>
      <c r="M56" s="221" t="s">
        <v>748</v>
      </c>
      <c r="N56" s="317" t="s">
        <v>54</v>
      </c>
      <c r="O56" s="221" t="s">
        <v>414</v>
      </c>
      <c r="P56" s="207">
        <v>2.75</v>
      </c>
      <c r="Q56" s="208">
        <v>2.95</v>
      </c>
    </row>
    <row r="57" spans="1:17">
      <c r="A57">
        <f t="shared" si="0"/>
        <v>0</v>
      </c>
      <c r="B57">
        <f t="shared" si="1"/>
        <v>0</v>
      </c>
      <c r="C57">
        <f t="shared" si="2"/>
        <v>0</v>
      </c>
      <c r="D57">
        <f t="shared" si="3"/>
        <v>0</v>
      </c>
      <c r="E57">
        <f>IF(AND($J$8&lt;=200,$J$8&gt;=126),1,0)</f>
        <v>0</v>
      </c>
      <c r="F57">
        <f t="shared" si="4"/>
        <v>0</v>
      </c>
      <c r="G57">
        <v>1</v>
      </c>
      <c r="H57" t="str">
        <f t="shared" si="5"/>
        <v/>
      </c>
      <c r="I57" s="300" t="s">
        <v>477</v>
      </c>
      <c r="J57" s="272" t="s">
        <v>479</v>
      </c>
      <c r="K57" s="221" t="s">
        <v>481</v>
      </c>
      <c r="L57" s="272" t="s">
        <v>483</v>
      </c>
      <c r="M57" s="221" t="s">
        <v>750</v>
      </c>
      <c r="N57" s="317" t="s">
        <v>53</v>
      </c>
      <c r="O57" s="221" t="s">
        <v>414</v>
      </c>
      <c r="P57" s="322">
        <v>1.21</v>
      </c>
      <c r="Q57" s="336">
        <v>1.44</v>
      </c>
    </row>
    <row r="58" spans="1:17">
      <c r="A58">
        <f t="shared" si="0"/>
        <v>0</v>
      </c>
      <c r="B58">
        <f t="shared" si="1"/>
        <v>0</v>
      </c>
      <c r="C58">
        <f t="shared" si="2"/>
        <v>0</v>
      </c>
      <c r="D58">
        <f t="shared" si="3"/>
        <v>0</v>
      </c>
      <c r="E58">
        <f>IF(AND($J$8&lt;=200,$J$8&gt;=126),1,0)</f>
        <v>0</v>
      </c>
      <c r="F58">
        <f t="shared" si="4"/>
        <v>0</v>
      </c>
      <c r="G58">
        <v>2</v>
      </c>
      <c r="H58" t="str">
        <f t="shared" si="5"/>
        <v/>
      </c>
      <c r="I58" s="300" t="s">
        <v>477</v>
      </c>
      <c r="J58" s="272" t="s">
        <v>479</v>
      </c>
      <c r="K58" s="221" t="s">
        <v>481</v>
      </c>
      <c r="L58" s="272" t="s">
        <v>483</v>
      </c>
      <c r="M58" s="221" t="s">
        <v>747</v>
      </c>
      <c r="N58" s="317" t="s">
        <v>54</v>
      </c>
      <c r="O58" s="221" t="s">
        <v>414</v>
      </c>
      <c r="P58" s="207">
        <v>3.9</v>
      </c>
      <c r="Q58" s="208">
        <v>4.2</v>
      </c>
    </row>
    <row r="59" spans="1:17">
      <c r="A59">
        <f t="shared" si="0"/>
        <v>0</v>
      </c>
      <c r="B59">
        <f t="shared" si="1"/>
        <v>0</v>
      </c>
      <c r="C59">
        <f t="shared" si="2"/>
        <v>0</v>
      </c>
      <c r="D59">
        <f t="shared" si="3"/>
        <v>0</v>
      </c>
      <c r="E59">
        <f>IF(AND($J$8&lt;=125,$J$8&gt;=31),1,0)</f>
        <v>0</v>
      </c>
      <c r="F59">
        <f t="shared" si="4"/>
        <v>0</v>
      </c>
      <c r="G59">
        <v>1</v>
      </c>
      <c r="H59" t="str">
        <f t="shared" si="5"/>
        <v/>
      </c>
      <c r="I59" s="300" t="s">
        <v>477</v>
      </c>
      <c r="J59" s="272" t="s">
        <v>479</v>
      </c>
      <c r="K59" s="221" t="s">
        <v>482</v>
      </c>
      <c r="L59" s="272" t="s">
        <v>483</v>
      </c>
      <c r="M59" s="221" t="s">
        <v>749</v>
      </c>
      <c r="N59" s="317" t="s">
        <v>53</v>
      </c>
      <c r="O59" s="221" t="s">
        <v>414</v>
      </c>
      <c r="P59" s="322">
        <v>0.78</v>
      </c>
      <c r="Q59" s="336">
        <v>0.9</v>
      </c>
    </row>
    <row r="60" spans="1:17">
      <c r="A60">
        <f t="shared" si="0"/>
        <v>0</v>
      </c>
      <c r="B60">
        <f t="shared" si="1"/>
        <v>0</v>
      </c>
      <c r="C60">
        <f t="shared" si="2"/>
        <v>0</v>
      </c>
      <c r="D60">
        <f t="shared" si="3"/>
        <v>0</v>
      </c>
      <c r="E60">
        <f>IF(AND($J$8&lt;=125,$J$8&gt;=31),1,0)</f>
        <v>0</v>
      </c>
      <c r="F60">
        <f t="shared" si="4"/>
        <v>0</v>
      </c>
      <c r="G60">
        <v>2</v>
      </c>
      <c r="H60" t="str">
        <f t="shared" si="5"/>
        <v/>
      </c>
      <c r="I60" s="300" t="s">
        <v>477</v>
      </c>
      <c r="J60" s="272" t="s">
        <v>479</v>
      </c>
      <c r="K60" s="221" t="s">
        <v>482</v>
      </c>
      <c r="L60" s="272" t="s">
        <v>483</v>
      </c>
      <c r="M60" s="221" t="s">
        <v>748</v>
      </c>
      <c r="N60" s="317" t="s">
        <v>54</v>
      </c>
      <c r="O60" s="221" t="s">
        <v>414</v>
      </c>
      <c r="P60" s="207">
        <v>2.75</v>
      </c>
      <c r="Q60" s="208">
        <v>3.05</v>
      </c>
    </row>
    <row r="61" spans="1:17">
      <c r="A61">
        <f t="shared" si="0"/>
        <v>0</v>
      </c>
      <c r="B61">
        <f t="shared" si="1"/>
        <v>0</v>
      </c>
      <c r="C61">
        <f t="shared" si="2"/>
        <v>0</v>
      </c>
      <c r="D61">
        <f t="shared" si="3"/>
        <v>0</v>
      </c>
      <c r="E61">
        <f>IF(AND($J$8&lt;=200,$J$8&gt;=126),1,0)</f>
        <v>0</v>
      </c>
      <c r="F61">
        <f t="shared" si="4"/>
        <v>0</v>
      </c>
      <c r="G61">
        <v>1</v>
      </c>
      <c r="H61" t="str">
        <f t="shared" si="5"/>
        <v/>
      </c>
      <c r="I61" s="300" t="s">
        <v>477</v>
      </c>
      <c r="J61" s="272" t="s">
        <v>479</v>
      </c>
      <c r="K61" s="221" t="s">
        <v>482</v>
      </c>
      <c r="L61" s="272" t="s">
        <v>483</v>
      </c>
      <c r="M61" s="221" t="s">
        <v>750</v>
      </c>
      <c r="N61" s="317" t="s">
        <v>53</v>
      </c>
      <c r="O61" s="221" t="s">
        <v>414</v>
      </c>
      <c r="P61" s="322">
        <v>1.1399999999999999</v>
      </c>
      <c r="Q61" s="336">
        <v>1.3</v>
      </c>
    </row>
    <row r="62" spans="1:17">
      <c r="A62">
        <f t="shared" si="0"/>
        <v>0</v>
      </c>
      <c r="B62">
        <f t="shared" si="1"/>
        <v>0</v>
      </c>
      <c r="C62">
        <f t="shared" si="2"/>
        <v>0</v>
      </c>
      <c r="D62">
        <f t="shared" si="3"/>
        <v>0</v>
      </c>
      <c r="E62">
        <f>IF(AND($J$8&lt;=200,$J$8&gt;=126),1,0)</f>
        <v>0</v>
      </c>
      <c r="F62">
        <f t="shared" si="4"/>
        <v>0</v>
      </c>
      <c r="G62">
        <v>2</v>
      </c>
      <c r="H62" t="str">
        <f t="shared" si="5"/>
        <v/>
      </c>
      <c r="I62" s="300" t="s">
        <v>477</v>
      </c>
      <c r="J62" s="272" t="s">
        <v>479</v>
      </c>
      <c r="K62" s="221" t="s">
        <v>482</v>
      </c>
      <c r="L62" s="272" t="s">
        <v>483</v>
      </c>
      <c r="M62" s="221" t="s">
        <v>747</v>
      </c>
      <c r="N62" s="317" t="s">
        <v>54</v>
      </c>
      <c r="O62" s="221" t="s">
        <v>414</v>
      </c>
      <c r="P62" s="207">
        <v>3.9</v>
      </c>
      <c r="Q62" s="208">
        <v>4.2</v>
      </c>
    </row>
    <row r="63" spans="1:17">
      <c r="A63">
        <f t="shared" si="0"/>
        <v>0</v>
      </c>
      <c r="B63">
        <f t="shared" si="1"/>
        <v>0</v>
      </c>
      <c r="C63">
        <f t="shared" si="2"/>
        <v>0</v>
      </c>
      <c r="D63">
        <f t="shared" si="3"/>
        <v>0</v>
      </c>
      <c r="E63">
        <f>IF(AND($J$8&lt;=375,$J$8&gt;=126),1,0)</f>
        <v>0</v>
      </c>
      <c r="F63">
        <f t="shared" si="4"/>
        <v>0</v>
      </c>
      <c r="G63">
        <v>1</v>
      </c>
      <c r="H63" t="str">
        <f t="shared" si="5"/>
        <v/>
      </c>
      <c r="I63" s="300" t="s">
        <v>477</v>
      </c>
      <c r="J63" s="221" t="s">
        <v>480</v>
      </c>
      <c r="K63" s="221" t="s">
        <v>482</v>
      </c>
      <c r="L63" s="221" t="s">
        <v>484</v>
      </c>
      <c r="M63" s="221" t="s">
        <v>754</v>
      </c>
      <c r="N63" s="317" t="s">
        <v>53</v>
      </c>
      <c r="O63" s="221" t="s">
        <v>414</v>
      </c>
      <c r="P63" s="322">
        <v>1.5</v>
      </c>
      <c r="Q63" s="336">
        <v>1.7</v>
      </c>
    </row>
    <row r="64" spans="1:17">
      <c r="A64">
        <f t="shared" si="0"/>
        <v>0</v>
      </c>
      <c r="B64">
        <f t="shared" si="1"/>
        <v>0</v>
      </c>
      <c r="C64">
        <f t="shared" si="2"/>
        <v>0</v>
      </c>
      <c r="D64">
        <f t="shared" si="3"/>
        <v>0</v>
      </c>
      <c r="E64">
        <f>IF(AND($J$8&lt;=375,$J$8&gt;=126),1,0)</f>
        <v>0</v>
      </c>
      <c r="F64">
        <f t="shared" si="4"/>
        <v>0</v>
      </c>
      <c r="G64">
        <v>2</v>
      </c>
      <c r="H64" t="str">
        <f t="shared" si="5"/>
        <v/>
      </c>
      <c r="I64" s="300" t="s">
        <v>477</v>
      </c>
      <c r="J64" s="221" t="s">
        <v>480</v>
      </c>
      <c r="K64" s="221" t="s">
        <v>482</v>
      </c>
      <c r="L64" s="221" t="s">
        <v>484</v>
      </c>
      <c r="M64" s="221" t="s">
        <v>755</v>
      </c>
      <c r="N64" s="317" t="s">
        <v>54</v>
      </c>
      <c r="O64" s="221" t="s">
        <v>414</v>
      </c>
      <c r="P64" s="207">
        <v>5.0599999999999996</v>
      </c>
      <c r="Q64" s="208">
        <v>5.36</v>
      </c>
    </row>
    <row r="65" spans="1:17">
      <c r="A65">
        <f t="shared" si="0"/>
        <v>0</v>
      </c>
      <c r="B65">
        <f t="shared" si="1"/>
        <v>0</v>
      </c>
      <c r="C65">
        <f t="shared" si="2"/>
        <v>0</v>
      </c>
      <c r="D65">
        <f t="shared" si="3"/>
        <v>0</v>
      </c>
      <c r="E65">
        <f>IF(AND($J$8&lt;=625,$J$8&gt;=376),1,0)</f>
        <v>0</v>
      </c>
      <c r="F65">
        <f t="shared" si="4"/>
        <v>0</v>
      </c>
      <c r="G65">
        <v>1</v>
      </c>
      <c r="H65" t="str">
        <f t="shared" si="5"/>
        <v/>
      </c>
      <c r="I65" s="300" t="s">
        <v>477</v>
      </c>
      <c r="J65" s="221" t="s">
        <v>480</v>
      </c>
      <c r="K65" s="221" t="s">
        <v>482</v>
      </c>
      <c r="L65" s="221" t="s">
        <v>484</v>
      </c>
      <c r="M65" s="221" t="s">
        <v>745</v>
      </c>
      <c r="N65" s="317" t="s">
        <v>53</v>
      </c>
      <c r="O65" s="221" t="s">
        <v>414</v>
      </c>
      <c r="P65" s="322">
        <v>1.9</v>
      </c>
      <c r="Q65" s="336">
        <v>2</v>
      </c>
    </row>
    <row r="66" spans="1:17">
      <c r="A66">
        <f t="shared" si="0"/>
        <v>0</v>
      </c>
      <c r="B66">
        <f t="shared" si="1"/>
        <v>0</v>
      </c>
      <c r="C66">
        <f t="shared" si="2"/>
        <v>0</v>
      </c>
      <c r="D66">
        <f t="shared" si="3"/>
        <v>0</v>
      </c>
      <c r="E66">
        <f>IF(AND($J$8&lt;=625,$J$8&gt;=376),1,0)</f>
        <v>0</v>
      </c>
      <c r="F66">
        <f t="shared" si="4"/>
        <v>0</v>
      </c>
      <c r="G66">
        <v>2</v>
      </c>
      <c r="H66" t="str">
        <f t="shared" si="5"/>
        <v/>
      </c>
      <c r="I66" s="300" t="s">
        <v>477</v>
      </c>
      <c r="J66" s="221" t="s">
        <v>480</v>
      </c>
      <c r="K66" s="221" t="s">
        <v>482</v>
      </c>
      <c r="L66" s="221" t="s">
        <v>484</v>
      </c>
      <c r="M66" s="221" t="s">
        <v>745</v>
      </c>
      <c r="N66" s="317" t="s">
        <v>54</v>
      </c>
      <c r="O66" s="221" t="s">
        <v>414</v>
      </c>
      <c r="P66" s="207">
        <v>5.68</v>
      </c>
      <c r="Q66" s="208">
        <v>5.58</v>
      </c>
    </row>
    <row r="67" spans="1:17">
      <c r="A67">
        <f t="shared" si="0"/>
        <v>0</v>
      </c>
      <c r="B67">
        <f t="shared" si="1"/>
        <v>0</v>
      </c>
      <c r="C67">
        <f t="shared" si="2"/>
        <v>0</v>
      </c>
      <c r="D67">
        <f t="shared" si="3"/>
        <v>0</v>
      </c>
      <c r="E67">
        <f>IF(AND($J$8&lt;=1250,$J$8&gt;=626),1,0)</f>
        <v>0</v>
      </c>
      <c r="F67">
        <f t="shared" si="4"/>
        <v>0</v>
      </c>
      <c r="G67">
        <v>1</v>
      </c>
      <c r="H67" t="str">
        <f t="shared" si="5"/>
        <v/>
      </c>
      <c r="I67" s="300" t="s">
        <v>477</v>
      </c>
      <c r="J67" s="221" t="s">
        <v>480</v>
      </c>
      <c r="K67" s="221" t="s">
        <v>482</v>
      </c>
      <c r="L67" s="221" t="s">
        <v>484</v>
      </c>
      <c r="M67" s="221" t="s">
        <v>744</v>
      </c>
      <c r="N67" s="317" t="s">
        <v>53</v>
      </c>
      <c r="O67" s="221" t="s">
        <v>414</v>
      </c>
      <c r="P67" s="322">
        <v>2.2000000000000002</v>
      </c>
      <c r="Q67" s="336">
        <v>2.5</v>
      </c>
    </row>
    <row r="68" spans="1:17">
      <c r="A68">
        <f t="shared" si="0"/>
        <v>0</v>
      </c>
      <c r="B68">
        <f t="shared" si="1"/>
        <v>0</v>
      </c>
      <c r="C68">
        <f t="shared" si="2"/>
        <v>0</v>
      </c>
      <c r="D68">
        <f t="shared" si="3"/>
        <v>0</v>
      </c>
      <c r="E68">
        <f>IF(AND($J$8&lt;=1250,$J$8&gt;=626),1,0)</f>
        <v>0</v>
      </c>
      <c r="F68">
        <f t="shared" si="4"/>
        <v>0</v>
      </c>
      <c r="G68">
        <v>2</v>
      </c>
      <c r="H68" t="str">
        <f t="shared" si="5"/>
        <v/>
      </c>
      <c r="I68" s="300" t="s">
        <v>477</v>
      </c>
      <c r="J68" s="221" t="s">
        <v>480</v>
      </c>
      <c r="K68" s="221" t="s">
        <v>482</v>
      </c>
      <c r="L68" s="221" t="s">
        <v>484</v>
      </c>
      <c r="M68" s="221" t="s">
        <v>744</v>
      </c>
      <c r="N68" s="317" t="s">
        <v>54</v>
      </c>
      <c r="O68" s="221" t="s">
        <v>414</v>
      </c>
      <c r="P68" s="207">
        <v>6.99</v>
      </c>
      <c r="Q68" s="208">
        <v>6.59</v>
      </c>
    </row>
    <row r="69" spans="1:17">
      <c r="A69">
        <f t="shared" si="0"/>
        <v>0</v>
      </c>
      <c r="B69">
        <f t="shared" si="1"/>
        <v>0</v>
      </c>
      <c r="C69">
        <f t="shared" si="2"/>
        <v>0</v>
      </c>
      <c r="D69">
        <f t="shared" si="3"/>
        <v>0</v>
      </c>
      <c r="E69">
        <f>IF(AND($J$8&lt;=1500,$J$8&gt;=1256),1,0)</f>
        <v>0</v>
      </c>
      <c r="F69">
        <f t="shared" si="4"/>
        <v>0</v>
      </c>
      <c r="G69">
        <v>1</v>
      </c>
      <c r="H69" t="str">
        <f t="shared" si="5"/>
        <v/>
      </c>
      <c r="I69" s="300" t="s">
        <v>477</v>
      </c>
      <c r="J69" s="221" t="s">
        <v>480</v>
      </c>
      <c r="K69" s="221" t="s">
        <v>482</v>
      </c>
      <c r="L69" s="221" t="s">
        <v>484</v>
      </c>
      <c r="M69" s="221" t="s">
        <v>743</v>
      </c>
      <c r="N69" s="317" t="s">
        <v>53</v>
      </c>
      <c r="O69" s="221" t="s">
        <v>414</v>
      </c>
      <c r="P69" s="322">
        <v>2.7</v>
      </c>
      <c r="Q69" s="336">
        <v>3.1</v>
      </c>
    </row>
    <row r="70" spans="1:17" ht="13.5" thickBot="1">
      <c r="A70">
        <f t="shared" si="0"/>
        <v>0</v>
      </c>
      <c r="B70">
        <f t="shared" si="1"/>
        <v>0</v>
      </c>
      <c r="C70">
        <f t="shared" si="2"/>
        <v>0</v>
      </c>
      <c r="D70">
        <f t="shared" si="3"/>
        <v>0</v>
      </c>
      <c r="E70">
        <f>IF(AND($J$8&lt;=1500,$J$8&gt;=1256),1,0)</f>
        <v>0</v>
      </c>
      <c r="F70">
        <f t="shared" si="4"/>
        <v>0</v>
      </c>
      <c r="G70">
        <v>2</v>
      </c>
      <c r="H70" t="str">
        <f t="shared" si="5"/>
        <v/>
      </c>
      <c r="I70" s="307" t="s">
        <v>477</v>
      </c>
      <c r="J70" s="234" t="s">
        <v>480</v>
      </c>
      <c r="K70" s="234" t="s">
        <v>482</v>
      </c>
      <c r="L70" s="221" t="s">
        <v>484</v>
      </c>
      <c r="M70" s="273" t="s">
        <v>743</v>
      </c>
      <c r="N70" s="318" t="s">
        <v>54</v>
      </c>
      <c r="O70" s="234" t="s">
        <v>414</v>
      </c>
      <c r="P70" s="343">
        <v>8.85</v>
      </c>
      <c r="Q70" s="344">
        <v>8.5500000000000007</v>
      </c>
    </row>
    <row r="71" spans="1:17">
      <c r="A71">
        <f t="shared" si="0"/>
        <v>0</v>
      </c>
      <c r="B71">
        <f t="shared" si="1"/>
        <v>1</v>
      </c>
      <c r="C71">
        <f t="shared" si="2"/>
        <v>1</v>
      </c>
      <c r="D71">
        <f t="shared" si="3"/>
        <v>0</v>
      </c>
      <c r="E71">
        <f>IF(AND($J$8&lt;=375,$J$8&gt;=126),1,0)</f>
        <v>0</v>
      </c>
      <c r="F71">
        <f t="shared" si="4"/>
        <v>2</v>
      </c>
      <c r="G71">
        <v>1</v>
      </c>
      <c r="H71" t="str">
        <f t="shared" si="5"/>
        <v/>
      </c>
      <c r="I71" s="338" t="s">
        <v>56</v>
      </c>
      <c r="J71" s="271"/>
      <c r="K71" s="271"/>
      <c r="L71" s="271" t="s">
        <v>485</v>
      </c>
      <c r="M71" s="271" t="s">
        <v>757</v>
      </c>
      <c r="N71" s="316" t="s">
        <v>53</v>
      </c>
      <c r="O71" s="271" t="s">
        <v>414</v>
      </c>
      <c r="P71" s="339">
        <v>1.1000000000000001</v>
      </c>
      <c r="Q71" s="340">
        <v>1.2</v>
      </c>
    </row>
    <row r="72" spans="1:17">
      <c r="A72">
        <f t="shared" si="0"/>
        <v>0</v>
      </c>
      <c r="B72">
        <f t="shared" si="1"/>
        <v>1</v>
      </c>
      <c r="C72">
        <f t="shared" si="2"/>
        <v>1</v>
      </c>
      <c r="D72">
        <f t="shared" si="3"/>
        <v>0</v>
      </c>
      <c r="E72">
        <f>IF(AND($J$8&lt;=375,$J$8&gt;=126),1,0)</f>
        <v>0</v>
      </c>
      <c r="F72">
        <f t="shared" si="4"/>
        <v>2</v>
      </c>
      <c r="G72">
        <v>2</v>
      </c>
      <c r="H72" t="str">
        <f t="shared" si="5"/>
        <v/>
      </c>
      <c r="I72" s="300" t="s">
        <v>56</v>
      </c>
      <c r="J72" s="221"/>
      <c r="K72" s="221"/>
      <c r="L72" s="221" t="s">
        <v>485</v>
      </c>
      <c r="M72" s="221" t="s">
        <v>755</v>
      </c>
      <c r="N72" s="317" t="s">
        <v>54</v>
      </c>
      <c r="O72" s="221" t="s">
        <v>414</v>
      </c>
      <c r="P72" s="207">
        <v>3.76</v>
      </c>
      <c r="Q72" s="208">
        <v>2.96</v>
      </c>
    </row>
    <row r="73" spans="1:17">
      <c r="A73">
        <f t="shared" si="0"/>
        <v>0</v>
      </c>
      <c r="B73">
        <f t="shared" si="1"/>
        <v>1</v>
      </c>
      <c r="C73">
        <f t="shared" si="2"/>
        <v>1</v>
      </c>
      <c r="D73">
        <f t="shared" si="3"/>
        <v>0</v>
      </c>
      <c r="E73">
        <f>IF(AND($J$8&lt;=625,$J$8&gt;=376),1,0)</f>
        <v>0</v>
      </c>
      <c r="F73">
        <f t="shared" si="4"/>
        <v>2</v>
      </c>
      <c r="G73">
        <v>1</v>
      </c>
      <c r="H73" t="str">
        <f t="shared" si="5"/>
        <v/>
      </c>
      <c r="I73" s="300" t="s">
        <v>56</v>
      </c>
      <c r="J73" s="221"/>
      <c r="K73" s="221"/>
      <c r="L73" s="221" t="s">
        <v>485</v>
      </c>
      <c r="M73" s="221" t="s">
        <v>745</v>
      </c>
      <c r="N73" s="317" t="s">
        <v>53</v>
      </c>
      <c r="O73" s="221" t="s">
        <v>414</v>
      </c>
      <c r="P73" s="322">
        <v>1.5</v>
      </c>
      <c r="Q73" s="336">
        <v>1.6</v>
      </c>
    </row>
    <row r="74" spans="1:17">
      <c r="A74">
        <f t="shared" si="0"/>
        <v>0</v>
      </c>
      <c r="B74">
        <f t="shared" si="1"/>
        <v>1</v>
      </c>
      <c r="C74">
        <f t="shared" si="2"/>
        <v>1</v>
      </c>
      <c r="D74">
        <f t="shared" si="3"/>
        <v>0</v>
      </c>
      <c r="E74">
        <f>IF(AND($J$8&lt;=625,$J$8&gt;=376),1,0)</f>
        <v>0</v>
      </c>
      <c r="F74">
        <f t="shared" si="4"/>
        <v>2</v>
      </c>
      <c r="G74">
        <v>2</v>
      </c>
      <c r="H74" t="str">
        <f t="shared" si="5"/>
        <v/>
      </c>
      <c r="I74" s="300" t="s">
        <v>56</v>
      </c>
      <c r="J74" s="221"/>
      <c r="K74" s="221"/>
      <c r="L74" s="221" t="s">
        <v>485</v>
      </c>
      <c r="M74" s="221" t="s">
        <v>745</v>
      </c>
      <c r="N74" s="317" t="s">
        <v>54</v>
      </c>
      <c r="O74" s="221" t="s">
        <v>414</v>
      </c>
      <c r="P74" s="207">
        <v>5.18</v>
      </c>
      <c r="Q74" s="208">
        <v>4.08</v>
      </c>
    </row>
    <row r="75" spans="1:17">
      <c r="A75">
        <f t="shared" si="0"/>
        <v>0</v>
      </c>
      <c r="B75">
        <f t="shared" si="1"/>
        <v>1</v>
      </c>
      <c r="C75">
        <f t="shared" si="2"/>
        <v>1</v>
      </c>
      <c r="D75">
        <f t="shared" si="3"/>
        <v>0</v>
      </c>
      <c r="E75">
        <f>IF(AND($J$8&lt;=1250,$J$8&gt;=626),1,0)</f>
        <v>0</v>
      </c>
      <c r="F75">
        <f t="shared" si="4"/>
        <v>2</v>
      </c>
      <c r="G75">
        <v>1</v>
      </c>
      <c r="H75" t="str">
        <f t="shared" si="5"/>
        <v/>
      </c>
      <c r="I75" s="300" t="s">
        <v>56</v>
      </c>
      <c r="J75" s="221"/>
      <c r="K75" s="221"/>
      <c r="L75" s="221" t="s">
        <v>485</v>
      </c>
      <c r="M75" s="221" t="s">
        <v>744</v>
      </c>
      <c r="N75" s="317" t="s">
        <v>53</v>
      </c>
      <c r="O75" s="221" t="s">
        <v>414</v>
      </c>
      <c r="P75" s="322">
        <v>1.7</v>
      </c>
      <c r="Q75" s="336">
        <v>1.9</v>
      </c>
    </row>
    <row r="76" spans="1:17">
      <c r="A76">
        <f t="shared" si="0"/>
        <v>0</v>
      </c>
      <c r="B76">
        <f t="shared" si="1"/>
        <v>1</v>
      </c>
      <c r="C76">
        <f t="shared" si="2"/>
        <v>1</v>
      </c>
      <c r="D76">
        <f t="shared" si="3"/>
        <v>0</v>
      </c>
      <c r="E76">
        <f>IF(AND($J$8&lt;=1250,$J$8&gt;=626),1,0)</f>
        <v>0</v>
      </c>
      <c r="F76">
        <f t="shared" si="4"/>
        <v>2</v>
      </c>
      <c r="G76">
        <v>2</v>
      </c>
      <c r="H76" t="str">
        <f t="shared" si="5"/>
        <v/>
      </c>
      <c r="I76" s="300" t="s">
        <v>56</v>
      </c>
      <c r="J76" s="221"/>
      <c r="K76" s="221"/>
      <c r="L76" s="221" t="s">
        <v>485</v>
      </c>
      <c r="M76" s="221" t="s">
        <v>744</v>
      </c>
      <c r="N76" s="317" t="s">
        <v>54</v>
      </c>
      <c r="O76" s="221" t="s">
        <v>414</v>
      </c>
      <c r="P76" s="207">
        <v>5.59</v>
      </c>
      <c r="Q76" s="208">
        <v>4.09</v>
      </c>
    </row>
    <row r="77" spans="1:17">
      <c r="A77">
        <f t="shared" si="0"/>
        <v>0</v>
      </c>
      <c r="B77">
        <f t="shared" si="1"/>
        <v>1</v>
      </c>
      <c r="C77">
        <f t="shared" si="2"/>
        <v>1</v>
      </c>
      <c r="D77">
        <f t="shared" si="3"/>
        <v>0</v>
      </c>
      <c r="E77">
        <f>IF(AND($J$8&lt;=1500,$J$8&gt;=1256),1,0)</f>
        <v>0</v>
      </c>
      <c r="F77">
        <f t="shared" si="4"/>
        <v>2</v>
      </c>
      <c r="G77">
        <v>1</v>
      </c>
      <c r="H77" t="str">
        <f t="shared" si="5"/>
        <v/>
      </c>
      <c r="I77" s="300" t="s">
        <v>56</v>
      </c>
      <c r="J77" s="221"/>
      <c r="K77" s="221"/>
      <c r="L77" s="221" t="s">
        <v>485</v>
      </c>
      <c r="M77" s="221" t="s">
        <v>743</v>
      </c>
      <c r="N77" s="317" t="s">
        <v>53</v>
      </c>
      <c r="O77" s="221" t="s">
        <v>414</v>
      </c>
      <c r="P77" s="322">
        <v>2</v>
      </c>
      <c r="Q77" s="336">
        <v>2.2999999999999998</v>
      </c>
    </row>
    <row r="78" spans="1:17" ht="13.5" thickBot="1">
      <c r="A78">
        <f t="shared" si="0"/>
        <v>0</v>
      </c>
      <c r="B78">
        <f t="shared" si="1"/>
        <v>1</v>
      </c>
      <c r="C78">
        <f t="shared" si="2"/>
        <v>1</v>
      </c>
      <c r="D78">
        <f t="shared" si="3"/>
        <v>0</v>
      </c>
      <c r="E78">
        <f>IF(AND($J$8&lt;=1500,$J$8&gt;=1256),1,0)</f>
        <v>0</v>
      </c>
      <c r="F78">
        <f t="shared" si="4"/>
        <v>2</v>
      </c>
      <c r="G78">
        <v>2</v>
      </c>
      <c r="H78" t="str">
        <f t="shared" si="5"/>
        <v/>
      </c>
      <c r="I78" s="307" t="s">
        <v>56</v>
      </c>
      <c r="J78" s="234"/>
      <c r="K78" s="234"/>
      <c r="L78" s="234" t="s">
        <v>485</v>
      </c>
      <c r="M78" s="234" t="s">
        <v>743</v>
      </c>
      <c r="N78" s="318" t="s">
        <v>54</v>
      </c>
      <c r="O78" s="234" t="s">
        <v>414</v>
      </c>
      <c r="P78" s="343">
        <v>6.25</v>
      </c>
      <c r="Q78" s="344">
        <v>5.45</v>
      </c>
    </row>
  </sheetData>
  <mergeCells count="1">
    <mergeCell ref="J30:L30"/>
  </mergeCells>
  <phoneticPr fontId="3"/>
  <pageMargins left="0.75" right="0.75" top="1" bottom="1" header="0.51200000000000001" footer="0.5120000000000000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N76"/>
  <sheetViews>
    <sheetView workbookViewId="0"/>
  </sheetViews>
  <sheetFormatPr defaultRowHeight="13"/>
  <cols>
    <col min="1" max="6" width="3.6328125" customWidth="1"/>
    <col min="8" max="8" width="12.6328125" customWidth="1"/>
    <col min="9" max="9" width="19.26953125" customWidth="1"/>
    <col min="10" max="10" width="10.6328125" customWidth="1"/>
    <col min="11" max="11" width="9.08984375" style="8" customWidth="1"/>
    <col min="12" max="12" width="10.6328125" customWidth="1"/>
    <col min="13" max="14" width="10.6328125" style="8" customWidth="1"/>
  </cols>
  <sheetData>
    <row r="2" spans="7:14">
      <c r="J2" s="8"/>
    </row>
    <row r="3" spans="7:14">
      <c r="G3" s="524" t="s">
        <v>529</v>
      </c>
      <c r="H3" s="121" t="s">
        <v>343</v>
      </c>
      <c r="I3" s="7">
        <f>蓄電池設備!D6</f>
        <v>0</v>
      </c>
      <c r="K3" s="20"/>
      <c r="L3" s="121"/>
      <c r="M3" s="15" t="s">
        <v>366</v>
      </c>
      <c r="N3" s="15" t="s">
        <v>367</v>
      </c>
    </row>
    <row r="4" spans="7:14">
      <c r="G4" s="524"/>
      <c r="H4" s="121" t="s">
        <v>531</v>
      </c>
      <c r="I4" s="7">
        <f>蓄電池設備!D7</f>
        <v>0</v>
      </c>
      <c r="K4" s="577" t="s">
        <v>529</v>
      </c>
      <c r="L4" s="578"/>
      <c r="M4" s="578"/>
      <c r="N4" s="579"/>
    </row>
    <row r="5" spans="7:14">
      <c r="G5" s="524"/>
      <c r="H5" s="7" t="s">
        <v>534</v>
      </c>
      <c r="I5" s="7">
        <f>蓄電池設備!D8</f>
        <v>0</v>
      </c>
      <c r="K5" s="20"/>
      <c r="L5" s="121" t="s">
        <v>515</v>
      </c>
      <c r="M5" s="18">
        <f>IF(I3=0,0,VLOOKUP("A",$F$57:$N$76,8,0))</f>
        <v>0</v>
      </c>
      <c r="N5" s="18">
        <f>IF(I3=0,0,VLOOKUP("A",$F$57:$N$76,9,0))</f>
        <v>0</v>
      </c>
    </row>
    <row r="6" spans="7:14">
      <c r="G6" s="524" t="s">
        <v>441</v>
      </c>
      <c r="H6" s="15" t="s">
        <v>532</v>
      </c>
      <c r="I6" s="7">
        <f>蓄電池設備!D9</f>
        <v>0</v>
      </c>
      <c r="K6" s="20"/>
      <c r="L6" s="121" t="s">
        <v>516</v>
      </c>
      <c r="M6" s="18">
        <f>IF(I3=0,0,VLOOKUP("B",$F$57:$N$76,8,0))</f>
        <v>0</v>
      </c>
      <c r="N6" s="18">
        <f>IF(I3=0,0,VLOOKUP("B",$F$57:$N$76,9,0))</f>
        <v>0</v>
      </c>
    </row>
    <row r="7" spans="7:14">
      <c r="G7" s="524"/>
      <c r="H7" s="15" t="s">
        <v>533</v>
      </c>
      <c r="I7" s="7">
        <f>蓄電池設備!D10</f>
        <v>0</v>
      </c>
      <c r="K7" s="74"/>
      <c r="L7" s="121"/>
      <c r="M7" s="18"/>
      <c r="N7" s="18"/>
    </row>
    <row r="8" spans="7:14">
      <c r="G8" s="524" t="s">
        <v>517</v>
      </c>
      <c r="H8" s="7" t="s">
        <v>503</v>
      </c>
      <c r="I8" s="7">
        <f>蓄電池設備!D11</f>
        <v>0</v>
      </c>
      <c r="K8" s="74"/>
      <c r="L8" s="95" t="s">
        <v>400</v>
      </c>
      <c r="M8" s="18">
        <f>M5</f>
        <v>0</v>
      </c>
      <c r="N8" s="18">
        <f>N5</f>
        <v>0</v>
      </c>
    </row>
    <row r="9" spans="7:14">
      <c r="G9" s="524"/>
      <c r="H9" s="7" t="s">
        <v>494</v>
      </c>
      <c r="I9" s="7">
        <f>蓄電池設備!D12</f>
        <v>0</v>
      </c>
      <c r="K9" s="74"/>
      <c r="L9" s="98" t="s">
        <v>409</v>
      </c>
      <c r="M9" s="18">
        <f>SUM(M5:M6)</f>
        <v>0</v>
      </c>
      <c r="N9" s="18">
        <f>SUM(N5:N6)</f>
        <v>0</v>
      </c>
    </row>
    <row r="10" spans="7:14">
      <c r="G10" s="524"/>
      <c r="H10" s="7" t="s">
        <v>531</v>
      </c>
      <c r="I10" s="7">
        <f>蓄電池設備!D13</f>
        <v>0</v>
      </c>
      <c r="K10" s="74"/>
      <c r="L10" s="121"/>
      <c r="M10" s="18"/>
      <c r="N10" s="18"/>
    </row>
    <row r="11" spans="7:14">
      <c r="G11" s="524"/>
      <c r="H11" s="7" t="s">
        <v>492</v>
      </c>
      <c r="I11" s="7">
        <f>蓄電池設備!D14</f>
        <v>0</v>
      </c>
      <c r="K11" s="122"/>
      <c r="L11" s="123" t="s">
        <v>534</v>
      </c>
      <c r="M11" s="18">
        <f>I5</f>
        <v>0</v>
      </c>
      <c r="N11" s="18">
        <f>I5</f>
        <v>0</v>
      </c>
    </row>
    <row r="12" spans="7:14">
      <c r="G12" s="524" t="s">
        <v>441</v>
      </c>
      <c r="H12" s="15" t="s">
        <v>532</v>
      </c>
      <c r="I12" s="7">
        <f>蓄電池設備!D15</f>
        <v>0</v>
      </c>
      <c r="K12" s="74"/>
      <c r="L12" s="124"/>
      <c r="M12" s="18"/>
      <c r="N12" s="18"/>
    </row>
    <row r="13" spans="7:14">
      <c r="G13" s="524"/>
      <c r="H13" s="15" t="s">
        <v>533</v>
      </c>
      <c r="I13" s="7">
        <f>蓄電池設備!D16</f>
        <v>0</v>
      </c>
      <c r="K13" s="122"/>
      <c r="L13" s="123" t="s">
        <v>535</v>
      </c>
      <c r="M13" s="18">
        <f>M8*M11*I6+M9*M11*I7</f>
        <v>0</v>
      </c>
      <c r="N13" s="18">
        <f>N8*N11*I6+N9*N11*I7</f>
        <v>0</v>
      </c>
    </row>
    <row r="14" spans="7:14">
      <c r="K14" s="74"/>
      <c r="L14" s="124"/>
      <c r="M14" s="15"/>
      <c r="N14" s="15" t="s">
        <v>758</v>
      </c>
    </row>
    <row r="15" spans="7:14">
      <c r="K15" s="625" t="s">
        <v>517</v>
      </c>
      <c r="L15" s="626"/>
      <c r="M15" s="626"/>
      <c r="N15" s="627"/>
    </row>
    <row r="16" spans="7:14">
      <c r="K16" s="20"/>
      <c r="L16" s="121" t="s">
        <v>515</v>
      </c>
      <c r="M16" s="100">
        <f>IF(I9=0,0,VLOOKUP("A",$F$29:$N$56,8,0))</f>
        <v>0</v>
      </c>
      <c r="N16" s="100">
        <f>IF(I9=0,0,VLOOKUP("A",$F$29:$N$56,9,0))</f>
        <v>0</v>
      </c>
    </row>
    <row r="17" spans="1:14">
      <c r="K17" s="20"/>
      <c r="L17" s="121" t="s">
        <v>516</v>
      </c>
      <c r="M17" s="100">
        <f>IF(I9=0,0,VLOOKUP("B",$F$29:$N$56,8,0))</f>
        <v>0</v>
      </c>
      <c r="N17" s="100">
        <f>IF(I9=0,0,VLOOKUP("B",$F$29:$N$56,9,0))</f>
        <v>0</v>
      </c>
    </row>
    <row r="18" spans="1:14">
      <c r="K18" s="20"/>
      <c r="L18" s="121"/>
      <c r="M18" s="100"/>
      <c r="N18" s="100"/>
    </row>
    <row r="19" spans="1:14">
      <c r="K19" s="74"/>
      <c r="L19" s="123" t="s">
        <v>400</v>
      </c>
      <c r="M19" s="100">
        <f>M16</f>
        <v>0</v>
      </c>
      <c r="N19" s="100">
        <f>N16</f>
        <v>0</v>
      </c>
    </row>
    <row r="20" spans="1:14">
      <c r="K20" s="20" t="s">
        <v>409</v>
      </c>
      <c r="L20" s="94"/>
      <c r="M20" s="100">
        <f>SUM(M16:M17)</f>
        <v>0</v>
      </c>
      <c r="N20" s="100">
        <f>SUM(N16:N17)</f>
        <v>0</v>
      </c>
    </row>
    <row r="21" spans="1:14">
      <c r="K21" s="122"/>
      <c r="L21" s="84"/>
      <c r="M21" s="100"/>
      <c r="N21" s="100"/>
    </row>
    <row r="22" spans="1:14">
      <c r="K22" s="74"/>
      <c r="L22" s="123" t="s">
        <v>492</v>
      </c>
      <c r="M22" s="100">
        <f>I11</f>
        <v>0</v>
      </c>
      <c r="N22" s="100">
        <f>I11</f>
        <v>0</v>
      </c>
    </row>
    <row r="23" spans="1:14">
      <c r="K23" s="122"/>
      <c r="L23" s="84"/>
      <c r="M23" s="100"/>
      <c r="N23" s="100"/>
    </row>
    <row r="24" spans="1:14">
      <c r="K24" s="74"/>
      <c r="L24" s="123" t="s">
        <v>536</v>
      </c>
      <c r="M24" s="100">
        <f>M19*M22*I12+M20*M22*I13</f>
        <v>0</v>
      </c>
      <c r="N24" s="100">
        <f>N19*N22*I12+N20*N22*I13</f>
        <v>0</v>
      </c>
    </row>
    <row r="25" spans="1:14">
      <c r="K25" s="74"/>
      <c r="L25" s="123"/>
      <c r="M25" s="15"/>
      <c r="N25" s="15"/>
    </row>
    <row r="26" spans="1:14">
      <c r="K26" s="74" t="s">
        <v>364</v>
      </c>
      <c r="L26" s="121"/>
      <c r="M26" s="18">
        <f>SUM(M13,M24)</f>
        <v>0</v>
      </c>
      <c r="N26" s="18">
        <f>SUM(N13,N24)</f>
        <v>0</v>
      </c>
    </row>
    <row r="27" spans="1:14" ht="13.5" thickBot="1"/>
    <row r="28" spans="1:14" ht="13.5" thickBot="1">
      <c r="G28" s="89" t="s">
        <v>499</v>
      </c>
      <c r="H28" s="576" t="s">
        <v>397</v>
      </c>
      <c r="I28" s="623"/>
      <c r="J28" s="90" t="s">
        <v>503</v>
      </c>
      <c r="K28" s="97" t="s">
        <v>504</v>
      </c>
      <c r="L28" s="90" t="s">
        <v>398</v>
      </c>
      <c r="M28" s="97" t="s">
        <v>366</v>
      </c>
      <c r="N28" s="4" t="s">
        <v>367</v>
      </c>
    </row>
    <row r="29" spans="1:14">
      <c r="A29">
        <f t="shared" ref="A29:A56" si="0">IF($I$8=H29,1,0)</f>
        <v>0</v>
      </c>
      <c r="B29">
        <f t="shared" ref="B29:B56" si="1">IF($I$9=I29,1,0)</f>
        <v>0</v>
      </c>
      <c r="C29">
        <f>IF($I$10&lt;=400,1,0)</f>
        <v>1</v>
      </c>
      <c r="D29">
        <f t="shared" ref="D29:D76" si="2">SUM(A29:C29)</f>
        <v>1</v>
      </c>
      <c r="E29">
        <v>1</v>
      </c>
      <c r="F29" t="str">
        <f>IF(AND(D29=3,E29=1),"A",IF(AND(D29=3,E29=2),"B",""))</f>
        <v/>
      </c>
      <c r="G29" s="21" t="s">
        <v>517</v>
      </c>
      <c r="H29" s="14" t="s">
        <v>518</v>
      </c>
      <c r="I29" s="14" t="s">
        <v>519</v>
      </c>
      <c r="J29" s="14" t="s">
        <v>520</v>
      </c>
      <c r="K29" s="23" t="s">
        <v>521</v>
      </c>
      <c r="L29" s="14" t="s">
        <v>414</v>
      </c>
      <c r="M29" s="102">
        <v>0.38</v>
      </c>
      <c r="N29" s="103">
        <v>0.38</v>
      </c>
    </row>
    <row r="30" spans="1:14">
      <c r="A30">
        <f t="shared" si="0"/>
        <v>0</v>
      </c>
      <c r="B30">
        <f t="shared" si="1"/>
        <v>0</v>
      </c>
      <c r="C30">
        <f>IF($I$10&lt;=400,1,0)</f>
        <v>1</v>
      </c>
      <c r="D30">
        <f t="shared" si="2"/>
        <v>1</v>
      </c>
      <c r="E30">
        <v>2</v>
      </c>
      <c r="F30" t="str">
        <f t="shared" ref="F30:F56" si="3">IF(AND(D30=3,E30=1),"A",IF(AND(D30=3,E30=2),"B",""))</f>
        <v/>
      </c>
      <c r="G30" s="2" t="s">
        <v>517</v>
      </c>
      <c r="H30" s="7" t="s">
        <v>518</v>
      </c>
      <c r="I30" s="7" t="s">
        <v>519</v>
      </c>
      <c r="J30" s="7" t="s">
        <v>520</v>
      </c>
      <c r="K30" s="15" t="s">
        <v>516</v>
      </c>
      <c r="L30" s="7" t="s">
        <v>414</v>
      </c>
      <c r="M30" s="100">
        <v>0.34</v>
      </c>
      <c r="N30" s="101">
        <v>0.34</v>
      </c>
    </row>
    <row r="31" spans="1:14">
      <c r="A31">
        <f t="shared" si="0"/>
        <v>0</v>
      </c>
      <c r="B31">
        <f t="shared" si="1"/>
        <v>0</v>
      </c>
      <c r="C31">
        <f>IF(AND((401&lt;=$I$10),($I$10&lt;=700)),1,0)</f>
        <v>0</v>
      </c>
      <c r="D31">
        <f t="shared" si="2"/>
        <v>0</v>
      </c>
      <c r="E31">
        <v>1</v>
      </c>
      <c r="F31" t="str">
        <f t="shared" si="3"/>
        <v/>
      </c>
      <c r="G31" s="2" t="s">
        <v>517</v>
      </c>
      <c r="H31" s="7" t="s">
        <v>518</v>
      </c>
      <c r="I31" s="7" t="s">
        <v>519</v>
      </c>
      <c r="J31" s="7" t="s">
        <v>522</v>
      </c>
      <c r="K31" s="15" t="s">
        <v>521</v>
      </c>
      <c r="L31" s="7" t="s">
        <v>414</v>
      </c>
      <c r="M31" s="100">
        <v>0.47</v>
      </c>
      <c r="N31" s="101">
        <v>0.47</v>
      </c>
    </row>
    <row r="32" spans="1:14">
      <c r="A32">
        <f t="shared" si="0"/>
        <v>0</v>
      </c>
      <c r="B32">
        <f t="shared" si="1"/>
        <v>0</v>
      </c>
      <c r="C32">
        <f>IF(AND((401&lt;=$I$10),($I$10&lt;=700)),1,0)</f>
        <v>0</v>
      </c>
      <c r="D32">
        <f t="shared" si="2"/>
        <v>0</v>
      </c>
      <c r="E32">
        <v>2</v>
      </c>
      <c r="F32" t="str">
        <f t="shared" si="3"/>
        <v/>
      </c>
      <c r="G32" s="2" t="s">
        <v>517</v>
      </c>
      <c r="H32" s="7" t="s">
        <v>518</v>
      </c>
      <c r="I32" s="7" t="s">
        <v>519</v>
      </c>
      <c r="J32" s="7" t="s">
        <v>522</v>
      </c>
      <c r="K32" s="15" t="s">
        <v>516</v>
      </c>
      <c r="L32" s="7" t="s">
        <v>414</v>
      </c>
      <c r="M32" s="100">
        <v>0.4</v>
      </c>
      <c r="N32" s="101">
        <v>0.4</v>
      </c>
    </row>
    <row r="33" spans="1:14">
      <c r="A33">
        <f t="shared" si="0"/>
        <v>0</v>
      </c>
      <c r="B33">
        <f t="shared" si="1"/>
        <v>0</v>
      </c>
      <c r="C33">
        <f>IF(AND((701&lt;=$I$10),($I$10&lt;=1200)),1,0)</f>
        <v>0</v>
      </c>
      <c r="D33">
        <f t="shared" si="2"/>
        <v>0</v>
      </c>
      <c r="E33">
        <v>1</v>
      </c>
      <c r="F33" t="str">
        <f t="shared" si="3"/>
        <v/>
      </c>
      <c r="G33" s="2" t="s">
        <v>517</v>
      </c>
      <c r="H33" s="7" t="s">
        <v>518</v>
      </c>
      <c r="I33" s="7" t="s">
        <v>519</v>
      </c>
      <c r="J33" s="7" t="s">
        <v>523</v>
      </c>
      <c r="K33" s="15" t="s">
        <v>521</v>
      </c>
      <c r="L33" s="7" t="s">
        <v>414</v>
      </c>
      <c r="M33" s="100">
        <v>0.6</v>
      </c>
      <c r="N33" s="101">
        <v>0.6</v>
      </c>
    </row>
    <row r="34" spans="1:14">
      <c r="A34">
        <f t="shared" si="0"/>
        <v>0</v>
      </c>
      <c r="B34">
        <f t="shared" si="1"/>
        <v>0</v>
      </c>
      <c r="C34">
        <f>IF(AND((701&lt;=$I$10),($I$10&lt;=1200)),1,0)</f>
        <v>0</v>
      </c>
      <c r="D34">
        <f t="shared" si="2"/>
        <v>0</v>
      </c>
      <c r="E34">
        <v>2</v>
      </c>
      <c r="F34" t="str">
        <f t="shared" si="3"/>
        <v/>
      </c>
      <c r="G34" s="2" t="s">
        <v>517</v>
      </c>
      <c r="H34" s="7" t="s">
        <v>518</v>
      </c>
      <c r="I34" s="7" t="s">
        <v>519</v>
      </c>
      <c r="J34" s="7" t="s">
        <v>523</v>
      </c>
      <c r="K34" s="15" t="s">
        <v>516</v>
      </c>
      <c r="L34" s="7" t="s">
        <v>414</v>
      </c>
      <c r="M34" s="100">
        <v>0.5</v>
      </c>
      <c r="N34" s="101">
        <v>0.5</v>
      </c>
    </row>
    <row r="35" spans="1:14">
      <c r="A35">
        <f t="shared" si="0"/>
        <v>0</v>
      </c>
      <c r="B35">
        <f t="shared" si="1"/>
        <v>0</v>
      </c>
      <c r="C35">
        <f>IF($I$10&lt;=200,1,0)</f>
        <v>1</v>
      </c>
      <c r="D35">
        <f t="shared" si="2"/>
        <v>1</v>
      </c>
      <c r="E35">
        <v>1</v>
      </c>
      <c r="F35" t="str">
        <f t="shared" si="3"/>
        <v/>
      </c>
      <c r="G35" s="2" t="s">
        <v>517</v>
      </c>
      <c r="H35" s="7" t="s">
        <v>518</v>
      </c>
      <c r="I35" s="7" t="s">
        <v>524</v>
      </c>
      <c r="J35" s="7" t="s">
        <v>525</v>
      </c>
      <c r="K35" s="15" t="s">
        <v>515</v>
      </c>
      <c r="L35" s="7" t="s">
        <v>414</v>
      </c>
      <c r="M35" s="100">
        <v>0.38</v>
      </c>
      <c r="N35" s="101">
        <v>0.38</v>
      </c>
    </row>
    <row r="36" spans="1:14">
      <c r="A36">
        <f t="shared" si="0"/>
        <v>0</v>
      </c>
      <c r="B36">
        <f t="shared" si="1"/>
        <v>0</v>
      </c>
      <c r="C36">
        <f>IF($I$10&lt;=200,1,0)</f>
        <v>1</v>
      </c>
      <c r="D36">
        <f t="shared" si="2"/>
        <v>1</v>
      </c>
      <c r="E36">
        <v>2</v>
      </c>
      <c r="F36" t="str">
        <f t="shared" si="3"/>
        <v/>
      </c>
      <c r="G36" s="2" t="s">
        <v>517</v>
      </c>
      <c r="H36" s="7" t="s">
        <v>518</v>
      </c>
      <c r="I36" s="7" t="s">
        <v>524</v>
      </c>
      <c r="J36" s="7" t="s">
        <v>525</v>
      </c>
      <c r="K36" s="15" t="s">
        <v>516</v>
      </c>
      <c r="L36" s="7" t="s">
        <v>414</v>
      </c>
      <c r="M36" s="100">
        <v>0.34</v>
      </c>
      <c r="N36" s="101">
        <v>0.34</v>
      </c>
    </row>
    <row r="37" spans="1:14">
      <c r="A37">
        <f t="shared" si="0"/>
        <v>0</v>
      </c>
      <c r="B37">
        <f t="shared" si="1"/>
        <v>0</v>
      </c>
      <c r="C37">
        <f>IF(AND((201&lt;=$I$10),($I$10&lt;=350)),1,0)</f>
        <v>0</v>
      </c>
      <c r="D37">
        <f t="shared" si="2"/>
        <v>0</v>
      </c>
      <c r="E37">
        <v>1</v>
      </c>
      <c r="F37" t="str">
        <f t="shared" si="3"/>
        <v/>
      </c>
      <c r="G37" s="2" t="s">
        <v>517</v>
      </c>
      <c r="H37" s="7" t="s">
        <v>518</v>
      </c>
      <c r="I37" s="7" t="s">
        <v>524</v>
      </c>
      <c r="J37" s="7" t="s">
        <v>526</v>
      </c>
      <c r="K37" s="15" t="s">
        <v>515</v>
      </c>
      <c r="L37" s="7" t="s">
        <v>414</v>
      </c>
      <c r="M37" s="100">
        <v>0.47</v>
      </c>
      <c r="N37" s="101">
        <v>0.47</v>
      </c>
    </row>
    <row r="38" spans="1:14">
      <c r="A38">
        <f t="shared" si="0"/>
        <v>0</v>
      </c>
      <c r="B38">
        <f t="shared" si="1"/>
        <v>0</v>
      </c>
      <c r="C38">
        <f>IF(AND((201&lt;=$I$10),($I$10&lt;=350)),1,0)</f>
        <v>0</v>
      </c>
      <c r="D38">
        <f t="shared" si="2"/>
        <v>0</v>
      </c>
      <c r="E38">
        <v>2</v>
      </c>
      <c r="F38" t="str">
        <f t="shared" si="3"/>
        <v/>
      </c>
      <c r="G38" s="2" t="s">
        <v>517</v>
      </c>
      <c r="H38" s="7" t="s">
        <v>518</v>
      </c>
      <c r="I38" s="7" t="s">
        <v>524</v>
      </c>
      <c r="J38" s="7" t="s">
        <v>526</v>
      </c>
      <c r="K38" s="15" t="s">
        <v>516</v>
      </c>
      <c r="L38" s="7" t="s">
        <v>414</v>
      </c>
      <c r="M38" s="100">
        <v>0.4</v>
      </c>
      <c r="N38" s="101">
        <v>0.4</v>
      </c>
    </row>
    <row r="39" spans="1:14">
      <c r="A39">
        <f t="shared" si="0"/>
        <v>0</v>
      </c>
      <c r="B39">
        <f t="shared" si="1"/>
        <v>0</v>
      </c>
      <c r="C39">
        <f>IF(AND((351&lt;=$I$10),($I$10&lt;=600)),1,0)</f>
        <v>0</v>
      </c>
      <c r="D39">
        <f t="shared" si="2"/>
        <v>0</v>
      </c>
      <c r="E39">
        <v>1</v>
      </c>
      <c r="F39" t="str">
        <f t="shared" si="3"/>
        <v/>
      </c>
      <c r="G39" s="2" t="s">
        <v>517</v>
      </c>
      <c r="H39" s="7" t="s">
        <v>518</v>
      </c>
      <c r="I39" s="7" t="s">
        <v>524</v>
      </c>
      <c r="J39" s="7" t="s">
        <v>527</v>
      </c>
      <c r="K39" s="15" t="s">
        <v>515</v>
      </c>
      <c r="L39" s="7" t="s">
        <v>414</v>
      </c>
      <c r="M39" s="100">
        <v>0.6</v>
      </c>
      <c r="N39" s="101">
        <v>0.6</v>
      </c>
    </row>
    <row r="40" spans="1:14">
      <c r="A40">
        <f t="shared" si="0"/>
        <v>0</v>
      </c>
      <c r="B40">
        <f t="shared" si="1"/>
        <v>0</v>
      </c>
      <c r="C40">
        <f>IF(AND((351&lt;=$I$10),($I$10&lt;=600)),1,0)</f>
        <v>0</v>
      </c>
      <c r="D40">
        <f t="shared" si="2"/>
        <v>0</v>
      </c>
      <c r="E40">
        <v>2</v>
      </c>
      <c r="F40" t="str">
        <f t="shared" si="3"/>
        <v/>
      </c>
      <c r="G40" s="2" t="s">
        <v>517</v>
      </c>
      <c r="H40" s="7" t="s">
        <v>518</v>
      </c>
      <c r="I40" s="7" t="s">
        <v>524</v>
      </c>
      <c r="J40" s="7" t="s">
        <v>527</v>
      </c>
      <c r="K40" s="15" t="s">
        <v>516</v>
      </c>
      <c r="L40" s="7" t="s">
        <v>414</v>
      </c>
      <c r="M40" s="100">
        <v>0.5</v>
      </c>
      <c r="N40" s="101">
        <v>0.5</v>
      </c>
    </row>
    <row r="41" spans="1:14">
      <c r="A41">
        <f t="shared" si="0"/>
        <v>0</v>
      </c>
      <c r="B41">
        <f t="shared" si="1"/>
        <v>0</v>
      </c>
      <c r="C41">
        <f>IF(AND((601&lt;=$I$10),($I$10&lt;=1200)),1,0)</f>
        <v>0</v>
      </c>
      <c r="D41">
        <f t="shared" si="2"/>
        <v>0</v>
      </c>
      <c r="E41">
        <v>1</v>
      </c>
      <c r="F41" t="str">
        <f t="shared" si="3"/>
        <v/>
      </c>
      <c r="G41" s="2" t="s">
        <v>517</v>
      </c>
      <c r="H41" s="7" t="s">
        <v>518</v>
      </c>
      <c r="I41" s="7" t="s">
        <v>524</v>
      </c>
      <c r="J41" s="7" t="s">
        <v>523</v>
      </c>
      <c r="K41" s="15" t="s">
        <v>515</v>
      </c>
      <c r="L41" s="7" t="s">
        <v>414</v>
      </c>
      <c r="M41" s="100">
        <v>0.8</v>
      </c>
      <c r="N41" s="101">
        <v>0.8</v>
      </c>
    </row>
    <row r="42" spans="1:14">
      <c r="A42">
        <f t="shared" si="0"/>
        <v>0</v>
      </c>
      <c r="B42">
        <f t="shared" si="1"/>
        <v>0</v>
      </c>
      <c r="C42">
        <f>IF(AND((601&lt;=$I$10),($I$10&lt;=1200)),1,0)</f>
        <v>0</v>
      </c>
      <c r="D42">
        <f t="shared" si="2"/>
        <v>0</v>
      </c>
      <c r="E42">
        <v>2</v>
      </c>
      <c r="F42" t="str">
        <f t="shared" si="3"/>
        <v/>
      </c>
      <c r="G42" s="2" t="s">
        <v>517</v>
      </c>
      <c r="H42" s="7" t="s">
        <v>518</v>
      </c>
      <c r="I42" s="7" t="s">
        <v>524</v>
      </c>
      <c r="J42" s="7" t="s">
        <v>523</v>
      </c>
      <c r="K42" s="15" t="s">
        <v>516</v>
      </c>
      <c r="L42" s="7" t="s">
        <v>414</v>
      </c>
      <c r="M42" s="100">
        <v>0.67</v>
      </c>
      <c r="N42" s="101">
        <v>0.67</v>
      </c>
    </row>
    <row r="43" spans="1:14">
      <c r="A43">
        <f t="shared" si="0"/>
        <v>0</v>
      </c>
      <c r="B43">
        <f t="shared" si="1"/>
        <v>0</v>
      </c>
      <c r="C43">
        <f>IF($I$10&lt;=400,1,0)</f>
        <v>1</v>
      </c>
      <c r="D43">
        <f t="shared" si="2"/>
        <v>1</v>
      </c>
      <c r="E43">
        <v>1</v>
      </c>
      <c r="F43" t="str">
        <f t="shared" si="3"/>
        <v/>
      </c>
      <c r="G43" s="2" t="s">
        <v>517</v>
      </c>
      <c r="H43" s="7" t="s">
        <v>528</v>
      </c>
      <c r="I43" s="7" t="s">
        <v>519</v>
      </c>
      <c r="J43" s="7" t="s">
        <v>520</v>
      </c>
      <c r="K43" s="15" t="s">
        <v>521</v>
      </c>
      <c r="L43" s="7" t="s">
        <v>414</v>
      </c>
      <c r="M43" s="100">
        <v>0.5</v>
      </c>
      <c r="N43" s="101">
        <v>0.5</v>
      </c>
    </row>
    <row r="44" spans="1:14">
      <c r="A44">
        <f t="shared" si="0"/>
        <v>0</v>
      </c>
      <c r="B44">
        <f t="shared" si="1"/>
        <v>0</v>
      </c>
      <c r="C44">
        <f>IF($I$10&lt;=400,1,0)</f>
        <v>1</v>
      </c>
      <c r="D44">
        <f t="shared" si="2"/>
        <v>1</v>
      </c>
      <c r="E44">
        <v>2</v>
      </c>
      <c r="F44" t="str">
        <f t="shared" si="3"/>
        <v/>
      </c>
      <c r="G44" s="2" t="s">
        <v>517</v>
      </c>
      <c r="H44" s="7" t="s">
        <v>528</v>
      </c>
      <c r="I44" s="7" t="s">
        <v>519</v>
      </c>
      <c r="J44" s="7" t="s">
        <v>520</v>
      </c>
      <c r="K44" s="15" t="s">
        <v>516</v>
      </c>
      <c r="L44" s="7" t="s">
        <v>414</v>
      </c>
      <c r="M44" s="100">
        <v>0.45</v>
      </c>
      <c r="N44" s="101">
        <v>0.45</v>
      </c>
    </row>
    <row r="45" spans="1:14">
      <c r="A45">
        <f t="shared" si="0"/>
        <v>0</v>
      </c>
      <c r="B45">
        <f t="shared" si="1"/>
        <v>0</v>
      </c>
      <c r="C45">
        <f>IF(AND((401&lt;=$I$10),($I$10&lt;=700)),1,0)</f>
        <v>0</v>
      </c>
      <c r="D45">
        <f t="shared" si="2"/>
        <v>0</v>
      </c>
      <c r="E45">
        <v>1</v>
      </c>
      <c r="F45" t="str">
        <f t="shared" si="3"/>
        <v/>
      </c>
      <c r="G45" s="2" t="s">
        <v>517</v>
      </c>
      <c r="H45" s="7" t="s">
        <v>528</v>
      </c>
      <c r="I45" s="7" t="s">
        <v>519</v>
      </c>
      <c r="J45" s="7" t="s">
        <v>522</v>
      </c>
      <c r="K45" s="15" t="s">
        <v>521</v>
      </c>
      <c r="L45" s="7" t="s">
        <v>414</v>
      </c>
      <c r="M45" s="100">
        <v>0.6</v>
      </c>
      <c r="N45" s="101">
        <v>0.6</v>
      </c>
    </row>
    <row r="46" spans="1:14">
      <c r="A46">
        <f t="shared" si="0"/>
        <v>0</v>
      </c>
      <c r="B46">
        <f t="shared" si="1"/>
        <v>0</v>
      </c>
      <c r="C46">
        <f>IF(AND((401&lt;=$I$10),($I$10&lt;=700)),1,0)</f>
        <v>0</v>
      </c>
      <c r="D46">
        <f t="shared" si="2"/>
        <v>0</v>
      </c>
      <c r="E46">
        <v>2</v>
      </c>
      <c r="F46" t="str">
        <f t="shared" si="3"/>
        <v/>
      </c>
      <c r="G46" s="2" t="s">
        <v>517</v>
      </c>
      <c r="H46" s="7" t="s">
        <v>528</v>
      </c>
      <c r="I46" s="7" t="s">
        <v>519</v>
      </c>
      <c r="J46" s="7" t="s">
        <v>522</v>
      </c>
      <c r="K46" s="15" t="s">
        <v>516</v>
      </c>
      <c r="L46" s="7" t="s">
        <v>414</v>
      </c>
      <c r="M46" s="100">
        <v>0.53</v>
      </c>
      <c r="N46" s="101">
        <v>0.53</v>
      </c>
    </row>
    <row r="47" spans="1:14">
      <c r="A47">
        <f t="shared" si="0"/>
        <v>0</v>
      </c>
      <c r="B47">
        <f t="shared" si="1"/>
        <v>0</v>
      </c>
      <c r="C47">
        <f>IF(AND((701&lt;=$I$10),($I$10&lt;=1200)),1,0)</f>
        <v>0</v>
      </c>
      <c r="D47">
        <f t="shared" si="2"/>
        <v>0</v>
      </c>
      <c r="E47">
        <v>1</v>
      </c>
      <c r="F47" t="str">
        <f t="shared" si="3"/>
        <v/>
      </c>
      <c r="G47" s="2" t="s">
        <v>517</v>
      </c>
      <c r="H47" s="7" t="s">
        <v>528</v>
      </c>
      <c r="I47" s="7" t="s">
        <v>519</v>
      </c>
      <c r="J47" s="7" t="s">
        <v>523</v>
      </c>
      <c r="K47" s="15" t="s">
        <v>521</v>
      </c>
      <c r="L47" s="7" t="s">
        <v>414</v>
      </c>
      <c r="M47" s="100">
        <v>0.77</v>
      </c>
      <c r="N47" s="101">
        <v>0.77</v>
      </c>
    </row>
    <row r="48" spans="1:14">
      <c r="A48">
        <f t="shared" si="0"/>
        <v>0</v>
      </c>
      <c r="B48">
        <f t="shared" si="1"/>
        <v>0</v>
      </c>
      <c r="C48">
        <f>IF(AND((701&lt;=$I$10),($I$10&lt;=1200)),1,0)</f>
        <v>0</v>
      </c>
      <c r="D48">
        <f t="shared" si="2"/>
        <v>0</v>
      </c>
      <c r="E48">
        <v>2</v>
      </c>
      <c r="F48" t="str">
        <f t="shared" si="3"/>
        <v/>
      </c>
      <c r="G48" s="2" t="s">
        <v>517</v>
      </c>
      <c r="H48" s="7" t="s">
        <v>528</v>
      </c>
      <c r="I48" s="7" t="s">
        <v>519</v>
      </c>
      <c r="J48" s="7" t="s">
        <v>523</v>
      </c>
      <c r="K48" s="15" t="s">
        <v>516</v>
      </c>
      <c r="L48" s="7" t="s">
        <v>414</v>
      </c>
      <c r="M48" s="100">
        <v>0.65</v>
      </c>
      <c r="N48" s="101">
        <v>0.65</v>
      </c>
    </row>
    <row r="49" spans="1:14">
      <c r="A49">
        <f t="shared" si="0"/>
        <v>0</v>
      </c>
      <c r="B49">
        <f t="shared" si="1"/>
        <v>0</v>
      </c>
      <c r="C49">
        <f>IF($I$10&lt;=200,1,0)</f>
        <v>1</v>
      </c>
      <c r="D49">
        <f t="shared" si="2"/>
        <v>1</v>
      </c>
      <c r="E49">
        <v>1</v>
      </c>
      <c r="F49" t="str">
        <f t="shared" si="3"/>
        <v/>
      </c>
      <c r="G49" s="2" t="s">
        <v>517</v>
      </c>
      <c r="H49" s="7" t="s">
        <v>528</v>
      </c>
      <c r="I49" s="7" t="s">
        <v>524</v>
      </c>
      <c r="J49" s="7" t="s">
        <v>525</v>
      </c>
      <c r="K49" s="15" t="s">
        <v>515</v>
      </c>
      <c r="L49" s="7" t="s">
        <v>414</v>
      </c>
      <c r="M49" s="100">
        <v>0.5</v>
      </c>
      <c r="N49" s="101">
        <v>0.5</v>
      </c>
    </row>
    <row r="50" spans="1:14">
      <c r="A50">
        <f t="shared" si="0"/>
        <v>0</v>
      </c>
      <c r="B50">
        <f t="shared" si="1"/>
        <v>0</v>
      </c>
      <c r="C50">
        <f>IF($I$10&lt;=200,1,0)</f>
        <v>1</v>
      </c>
      <c r="D50">
        <f t="shared" si="2"/>
        <v>1</v>
      </c>
      <c r="E50">
        <v>2</v>
      </c>
      <c r="F50" t="str">
        <f t="shared" si="3"/>
        <v/>
      </c>
      <c r="G50" s="2" t="s">
        <v>517</v>
      </c>
      <c r="H50" s="7" t="s">
        <v>528</v>
      </c>
      <c r="I50" s="7" t="s">
        <v>524</v>
      </c>
      <c r="J50" s="7" t="s">
        <v>525</v>
      </c>
      <c r="K50" s="15" t="s">
        <v>516</v>
      </c>
      <c r="L50" s="7" t="s">
        <v>414</v>
      </c>
      <c r="M50" s="100">
        <v>0.45</v>
      </c>
      <c r="N50" s="101">
        <v>0.45</v>
      </c>
    </row>
    <row r="51" spans="1:14">
      <c r="A51">
        <f t="shared" si="0"/>
        <v>0</v>
      </c>
      <c r="B51">
        <f t="shared" si="1"/>
        <v>0</v>
      </c>
      <c r="C51">
        <f>IF(AND((201&lt;=$I$10),($I$10&lt;=350)),1,0)</f>
        <v>0</v>
      </c>
      <c r="D51">
        <f t="shared" si="2"/>
        <v>0</v>
      </c>
      <c r="E51">
        <v>1</v>
      </c>
      <c r="F51" t="str">
        <f t="shared" si="3"/>
        <v/>
      </c>
      <c r="G51" s="2" t="s">
        <v>517</v>
      </c>
      <c r="H51" s="7" t="s">
        <v>528</v>
      </c>
      <c r="I51" s="7" t="s">
        <v>524</v>
      </c>
      <c r="J51" s="7" t="s">
        <v>526</v>
      </c>
      <c r="K51" s="15" t="s">
        <v>515</v>
      </c>
      <c r="L51" s="7" t="s">
        <v>414</v>
      </c>
      <c r="M51" s="100">
        <v>0.6</v>
      </c>
      <c r="N51" s="101">
        <v>0.6</v>
      </c>
    </row>
    <row r="52" spans="1:14">
      <c r="A52">
        <f t="shared" si="0"/>
        <v>0</v>
      </c>
      <c r="B52">
        <f t="shared" si="1"/>
        <v>0</v>
      </c>
      <c r="C52">
        <f>IF(AND((201&lt;=$I$10),($I$10&lt;=350)),1,0)</f>
        <v>0</v>
      </c>
      <c r="D52">
        <f t="shared" si="2"/>
        <v>0</v>
      </c>
      <c r="E52">
        <v>2</v>
      </c>
      <c r="F52" t="str">
        <f t="shared" si="3"/>
        <v/>
      </c>
      <c r="G52" s="2" t="s">
        <v>517</v>
      </c>
      <c r="H52" s="7" t="s">
        <v>528</v>
      </c>
      <c r="I52" s="7" t="s">
        <v>524</v>
      </c>
      <c r="J52" s="7" t="s">
        <v>526</v>
      </c>
      <c r="K52" s="15" t="s">
        <v>516</v>
      </c>
      <c r="L52" s="7" t="s">
        <v>414</v>
      </c>
      <c r="M52" s="100">
        <v>0.53</v>
      </c>
      <c r="N52" s="101">
        <v>0.53</v>
      </c>
    </row>
    <row r="53" spans="1:14">
      <c r="A53">
        <f t="shared" si="0"/>
        <v>0</v>
      </c>
      <c r="B53">
        <f t="shared" si="1"/>
        <v>0</v>
      </c>
      <c r="C53">
        <f>IF(AND((351&lt;=$I$10),($I$10&lt;=600)),1,0)</f>
        <v>0</v>
      </c>
      <c r="D53">
        <f t="shared" si="2"/>
        <v>0</v>
      </c>
      <c r="E53">
        <v>1</v>
      </c>
      <c r="F53" t="str">
        <f t="shared" si="3"/>
        <v/>
      </c>
      <c r="G53" s="2" t="s">
        <v>517</v>
      </c>
      <c r="H53" s="7" t="s">
        <v>528</v>
      </c>
      <c r="I53" s="7" t="s">
        <v>524</v>
      </c>
      <c r="J53" s="7" t="s">
        <v>527</v>
      </c>
      <c r="K53" s="15" t="s">
        <v>515</v>
      </c>
      <c r="L53" s="7" t="s">
        <v>414</v>
      </c>
      <c r="M53" s="100">
        <v>0.77</v>
      </c>
      <c r="N53" s="101">
        <v>0.77</v>
      </c>
    </row>
    <row r="54" spans="1:14">
      <c r="A54">
        <f t="shared" si="0"/>
        <v>0</v>
      </c>
      <c r="B54">
        <f t="shared" si="1"/>
        <v>0</v>
      </c>
      <c r="C54">
        <f>IF(AND((351&lt;=$I$10),($I$10&lt;=600)),1,0)</f>
        <v>0</v>
      </c>
      <c r="D54">
        <f t="shared" si="2"/>
        <v>0</v>
      </c>
      <c r="E54">
        <v>2</v>
      </c>
      <c r="F54" t="str">
        <f t="shared" si="3"/>
        <v/>
      </c>
      <c r="G54" s="2" t="s">
        <v>517</v>
      </c>
      <c r="H54" s="7" t="s">
        <v>528</v>
      </c>
      <c r="I54" s="7" t="s">
        <v>524</v>
      </c>
      <c r="J54" s="7" t="s">
        <v>527</v>
      </c>
      <c r="K54" s="15" t="s">
        <v>516</v>
      </c>
      <c r="L54" s="7" t="s">
        <v>414</v>
      </c>
      <c r="M54" s="100">
        <v>0.65</v>
      </c>
      <c r="N54" s="101">
        <v>0.65</v>
      </c>
    </row>
    <row r="55" spans="1:14">
      <c r="A55">
        <f t="shared" si="0"/>
        <v>0</v>
      </c>
      <c r="B55">
        <f t="shared" si="1"/>
        <v>0</v>
      </c>
      <c r="C55">
        <f>IF(AND((601&lt;=$I$10),($I$10&lt;=1200)),1,0)</f>
        <v>0</v>
      </c>
      <c r="D55">
        <f t="shared" si="2"/>
        <v>0</v>
      </c>
      <c r="E55">
        <v>1</v>
      </c>
      <c r="F55" t="str">
        <f t="shared" si="3"/>
        <v/>
      </c>
      <c r="G55" s="2" t="s">
        <v>517</v>
      </c>
      <c r="H55" s="7" t="s">
        <v>528</v>
      </c>
      <c r="I55" s="7" t="s">
        <v>524</v>
      </c>
      <c r="J55" s="7" t="s">
        <v>523</v>
      </c>
      <c r="K55" s="15" t="s">
        <v>515</v>
      </c>
      <c r="L55" s="7" t="s">
        <v>414</v>
      </c>
      <c r="M55" s="100">
        <v>1</v>
      </c>
      <c r="N55" s="101">
        <v>1</v>
      </c>
    </row>
    <row r="56" spans="1:14" ht="13.5" thickBot="1">
      <c r="A56">
        <f t="shared" si="0"/>
        <v>0</v>
      </c>
      <c r="B56">
        <f t="shared" si="1"/>
        <v>0</v>
      </c>
      <c r="C56">
        <f>IF(AND((601&lt;=$I$10),($I$10&lt;=1200)),1,0)</f>
        <v>0</v>
      </c>
      <c r="D56">
        <f t="shared" si="2"/>
        <v>0</v>
      </c>
      <c r="E56">
        <v>2</v>
      </c>
      <c r="F56" t="str">
        <f t="shared" si="3"/>
        <v/>
      </c>
      <c r="G56" s="106" t="s">
        <v>517</v>
      </c>
      <c r="H56" s="88" t="s">
        <v>528</v>
      </c>
      <c r="I56" s="88" t="s">
        <v>524</v>
      </c>
      <c r="J56" s="88" t="s">
        <v>523</v>
      </c>
      <c r="K56" s="17" t="s">
        <v>516</v>
      </c>
      <c r="L56" s="88" t="s">
        <v>414</v>
      </c>
      <c r="M56" s="107">
        <v>0.87</v>
      </c>
      <c r="N56" s="108">
        <v>0.87</v>
      </c>
    </row>
    <row r="57" spans="1:14">
      <c r="B57">
        <f t="shared" ref="B57:B76" si="4">IF($I$3=I57,1,0)</f>
        <v>0</v>
      </c>
      <c r="C57">
        <f>IF($I$4&lt;=400,1,0)</f>
        <v>1</v>
      </c>
      <c r="D57">
        <f t="shared" si="2"/>
        <v>1</v>
      </c>
      <c r="E57">
        <v>1</v>
      </c>
      <c r="F57" t="str">
        <f>IF(AND(D57=2,E57=1),"A",IF(AND(D57=2,E57=2),"B",""))</f>
        <v/>
      </c>
      <c r="G57" s="1" t="s">
        <v>529</v>
      </c>
      <c r="H57" s="12"/>
      <c r="I57" s="12" t="s">
        <v>530</v>
      </c>
      <c r="J57" s="12" t="s">
        <v>520</v>
      </c>
      <c r="K57" s="85" t="s">
        <v>521</v>
      </c>
      <c r="L57" s="12" t="s">
        <v>537</v>
      </c>
      <c r="M57" s="116">
        <v>1.7999999999999999E-2</v>
      </c>
      <c r="N57" s="117">
        <v>1.7999999999999999E-2</v>
      </c>
    </row>
    <row r="58" spans="1:14">
      <c r="B58">
        <f t="shared" si="4"/>
        <v>0</v>
      </c>
      <c r="C58">
        <f>IF($I$4&lt;=400,1,0)</f>
        <v>1</v>
      </c>
      <c r="D58">
        <f t="shared" si="2"/>
        <v>1</v>
      </c>
      <c r="E58">
        <v>2</v>
      </c>
      <c r="F58" t="str">
        <f t="shared" ref="F58:F76" si="5">IF(AND(D58=2,E58=1),"A",IF(AND(D58=2,E58=2),"B",""))</f>
        <v/>
      </c>
      <c r="G58" s="2" t="s">
        <v>529</v>
      </c>
      <c r="H58" s="7"/>
      <c r="I58" s="7" t="s">
        <v>530</v>
      </c>
      <c r="J58" s="7" t="s">
        <v>520</v>
      </c>
      <c r="K58" s="15" t="s">
        <v>516</v>
      </c>
      <c r="L58" s="7" t="s">
        <v>537</v>
      </c>
      <c r="M58" s="112">
        <v>1.6E-2</v>
      </c>
      <c r="N58" s="113">
        <v>1.6E-2</v>
      </c>
    </row>
    <row r="59" spans="1:14">
      <c r="B59">
        <f t="shared" si="4"/>
        <v>0</v>
      </c>
      <c r="C59">
        <f>IF(AND((401&lt;=$I$4),($I$4&lt;=700)),1,0)</f>
        <v>0</v>
      </c>
      <c r="D59">
        <f t="shared" si="2"/>
        <v>0</v>
      </c>
      <c r="E59">
        <v>1</v>
      </c>
      <c r="F59" t="str">
        <f t="shared" si="5"/>
        <v/>
      </c>
      <c r="G59" s="2" t="s">
        <v>529</v>
      </c>
      <c r="H59" s="7"/>
      <c r="I59" s="7" t="s">
        <v>530</v>
      </c>
      <c r="J59" s="7" t="s">
        <v>522</v>
      </c>
      <c r="K59" s="15" t="s">
        <v>521</v>
      </c>
      <c r="L59" s="7" t="s">
        <v>537</v>
      </c>
      <c r="M59" s="112">
        <v>2.1999999999999999E-2</v>
      </c>
      <c r="N59" s="113">
        <v>2.1999999999999999E-2</v>
      </c>
    </row>
    <row r="60" spans="1:14">
      <c r="B60">
        <f t="shared" si="4"/>
        <v>0</v>
      </c>
      <c r="C60">
        <f>IF(AND((401&lt;=$I$4),($I$4&lt;=700)),1,0)</f>
        <v>0</v>
      </c>
      <c r="D60">
        <f t="shared" si="2"/>
        <v>0</v>
      </c>
      <c r="E60">
        <v>2</v>
      </c>
      <c r="F60" t="str">
        <f t="shared" si="5"/>
        <v/>
      </c>
      <c r="G60" s="2" t="s">
        <v>529</v>
      </c>
      <c r="H60" s="7"/>
      <c r="I60" s="7" t="s">
        <v>530</v>
      </c>
      <c r="J60" s="7" t="s">
        <v>522</v>
      </c>
      <c r="K60" s="15" t="s">
        <v>516</v>
      </c>
      <c r="L60" s="7" t="s">
        <v>537</v>
      </c>
      <c r="M60" s="112">
        <v>1.9E-2</v>
      </c>
      <c r="N60" s="113">
        <v>1.9E-2</v>
      </c>
    </row>
    <row r="61" spans="1:14">
      <c r="B61">
        <f t="shared" si="4"/>
        <v>0</v>
      </c>
      <c r="C61">
        <f>IF(AND((701&lt;=$I$4),($I$4&lt;=1200)),1,0)</f>
        <v>0</v>
      </c>
      <c r="D61">
        <f t="shared" si="2"/>
        <v>0</v>
      </c>
      <c r="E61">
        <v>1</v>
      </c>
      <c r="F61" t="str">
        <f t="shared" si="5"/>
        <v/>
      </c>
      <c r="G61" s="2" t="s">
        <v>529</v>
      </c>
      <c r="H61" s="7"/>
      <c r="I61" s="7" t="s">
        <v>530</v>
      </c>
      <c r="J61" s="7" t="s">
        <v>523</v>
      </c>
      <c r="K61" s="15" t="s">
        <v>521</v>
      </c>
      <c r="L61" s="7" t="s">
        <v>537</v>
      </c>
      <c r="M61" s="112">
        <v>2.7E-2</v>
      </c>
      <c r="N61" s="113">
        <v>2.7E-2</v>
      </c>
    </row>
    <row r="62" spans="1:14">
      <c r="B62">
        <f t="shared" si="4"/>
        <v>0</v>
      </c>
      <c r="C62">
        <f>IF(AND((701&lt;=$I$4),($I$4&lt;=1200)),1,0)</f>
        <v>0</v>
      </c>
      <c r="D62">
        <f t="shared" si="2"/>
        <v>0</v>
      </c>
      <c r="E62">
        <v>2</v>
      </c>
      <c r="F62" t="str">
        <f t="shared" si="5"/>
        <v/>
      </c>
      <c r="G62" s="2" t="s">
        <v>529</v>
      </c>
      <c r="H62" s="7"/>
      <c r="I62" s="7" t="s">
        <v>530</v>
      </c>
      <c r="J62" s="7" t="s">
        <v>523</v>
      </c>
      <c r="K62" s="15" t="s">
        <v>516</v>
      </c>
      <c r="L62" s="7" t="s">
        <v>537</v>
      </c>
      <c r="M62" s="112">
        <v>2.3E-2</v>
      </c>
      <c r="N62" s="113">
        <v>2.3E-2</v>
      </c>
    </row>
    <row r="63" spans="1:14">
      <c r="B63">
        <f t="shared" si="4"/>
        <v>0</v>
      </c>
      <c r="C63">
        <f>IF($I$4&lt;=400,1,0)</f>
        <v>1</v>
      </c>
      <c r="D63">
        <f t="shared" si="2"/>
        <v>1</v>
      </c>
      <c r="E63">
        <v>1</v>
      </c>
      <c r="F63" t="str">
        <f t="shared" si="5"/>
        <v/>
      </c>
      <c r="G63" s="2" t="s">
        <v>529</v>
      </c>
      <c r="H63" s="7"/>
      <c r="I63" s="7" t="s">
        <v>564</v>
      </c>
      <c r="J63" s="7" t="s">
        <v>520</v>
      </c>
      <c r="K63" s="15" t="s">
        <v>521</v>
      </c>
      <c r="L63" s="7" t="s">
        <v>537</v>
      </c>
      <c r="M63" s="112">
        <v>1.4999999999999999E-2</v>
      </c>
      <c r="N63" s="113">
        <v>1.4999999999999999E-2</v>
      </c>
    </row>
    <row r="64" spans="1:14">
      <c r="B64">
        <f t="shared" si="4"/>
        <v>0</v>
      </c>
      <c r="C64">
        <f>IF($I$4&lt;=400,1,0)</f>
        <v>1</v>
      </c>
      <c r="D64">
        <f t="shared" si="2"/>
        <v>1</v>
      </c>
      <c r="E64">
        <v>2</v>
      </c>
      <c r="F64" t="str">
        <f t="shared" si="5"/>
        <v/>
      </c>
      <c r="G64" s="2" t="s">
        <v>529</v>
      </c>
      <c r="H64" s="7"/>
      <c r="I64" s="7" t="s">
        <v>564</v>
      </c>
      <c r="J64" s="7" t="s">
        <v>520</v>
      </c>
      <c r="K64" s="15" t="s">
        <v>516</v>
      </c>
      <c r="L64" s="7" t="s">
        <v>537</v>
      </c>
      <c r="M64" s="112">
        <v>1.2999999999999999E-2</v>
      </c>
      <c r="N64" s="113">
        <v>1.2999999999999999E-2</v>
      </c>
    </row>
    <row r="65" spans="2:14">
      <c r="B65">
        <f t="shared" si="4"/>
        <v>0</v>
      </c>
      <c r="C65">
        <f>IF(AND((401&lt;=$I$4),($I$4&lt;=700)),1,0)</f>
        <v>0</v>
      </c>
      <c r="D65">
        <f t="shared" si="2"/>
        <v>0</v>
      </c>
      <c r="E65">
        <v>1</v>
      </c>
      <c r="F65" t="str">
        <f t="shared" si="5"/>
        <v/>
      </c>
      <c r="G65" s="2" t="s">
        <v>529</v>
      </c>
      <c r="H65" s="7"/>
      <c r="I65" s="7" t="s">
        <v>564</v>
      </c>
      <c r="J65" s="7" t="s">
        <v>522</v>
      </c>
      <c r="K65" s="15" t="s">
        <v>521</v>
      </c>
      <c r="L65" s="7" t="s">
        <v>537</v>
      </c>
      <c r="M65" s="112">
        <v>1.7999999999999999E-2</v>
      </c>
      <c r="N65" s="113">
        <v>1.7999999999999999E-2</v>
      </c>
    </row>
    <row r="66" spans="2:14">
      <c r="B66">
        <f t="shared" si="4"/>
        <v>0</v>
      </c>
      <c r="C66">
        <f>IF(AND((401&lt;=$I$4),($I$4&lt;=700)),1,0)</f>
        <v>0</v>
      </c>
      <c r="D66">
        <f t="shared" si="2"/>
        <v>0</v>
      </c>
      <c r="E66">
        <v>2</v>
      </c>
      <c r="F66" t="str">
        <f t="shared" si="5"/>
        <v/>
      </c>
      <c r="G66" s="2" t="s">
        <v>529</v>
      </c>
      <c r="H66" s="7"/>
      <c r="I66" s="7" t="s">
        <v>564</v>
      </c>
      <c r="J66" s="7" t="s">
        <v>522</v>
      </c>
      <c r="K66" s="15" t="s">
        <v>516</v>
      </c>
      <c r="L66" s="7" t="s">
        <v>537</v>
      </c>
      <c r="M66" s="112">
        <v>1.6E-2</v>
      </c>
      <c r="N66" s="113">
        <v>1.6E-2</v>
      </c>
    </row>
    <row r="67" spans="2:14">
      <c r="B67">
        <f t="shared" si="4"/>
        <v>0</v>
      </c>
      <c r="C67">
        <f>IF(AND((701&lt;=$I$4),($I$4&lt;=1200)),1,0)</f>
        <v>0</v>
      </c>
      <c r="D67">
        <f t="shared" si="2"/>
        <v>0</v>
      </c>
      <c r="E67">
        <v>1</v>
      </c>
      <c r="F67" t="str">
        <f t="shared" si="5"/>
        <v/>
      </c>
      <c r="G67" s="2" t="s">
        <v>529</v>
      </c>
      <c r="H67" s="7"/>
      <c r="I67" s="7" t="s">
        <v>564</v>
      </c>
      <c r="J67" s="7" t="s">
        <v>523</v>
      </c>
      <c r="K67" s="15" t="s">
        <v>521</v>
      </c>
      <c r="L67" s="7" t="s">
        <v>537</v>
      </c>
      <c r="M67" s="112">
        <v>2.3E-2</v>
      </c>
      <c r="N67" s="113">
        <v>2.3E-2</v>
      </c>
    </row>
    <row r="68" spans="2:14">
      <c r="B68">
        <f t="shared" si="4"/>
        <v>0</v>
      </c>
      <c r="C68">
        <f>IF(AND((701&lt;=$I$4),($I$4&lt;=1200)),1,0)</f>
        <v>0</v>
      </c>
      <c r="D68">
        <f t="shared" si="2"/>
        <v>0</v>
      </c>
      <c r="E68">
        <v>2</v>
      </c>
      <c r="F68" t="str">
        <f t="shared" si="5"/>
        <v/>
      </c>
      <c r="G68" s="2" t="s">
        <v>529</v>
      </c>
      <c r="H68" s="7"/>
      <c r="I68" s="7" t="s">
        <v>564</v>
      </c>
      <c r="J68" s="7" t="s">
        <v>523</v>
      </c>
      <c r="K68" s="15" t="s">
        <v>516</v>
      </c>
      <c r="L68" s="7" t="s">
        <v>537</v>
      </c>
      <c r="M68" s="112">
        <v>0.02</v>
      </c>
      <c r="N68" s="113">
        <v>0.02</v>
      </c>
    </row>
    <row r="69" spans="2:14">
      <c r="B69">
        <f t="shared" si="4"/>
        <v>0</v>
      </c>
      <c r="C69">
        <f>IF($I$4&lt;=200,1,0)</f>
        <v>1</v>
      </c>
      <c r="D69">
        <f t="shared" si="2"/>
        <v>1</v>
      </c>
      <c r="E69">
        <v>1</v>
      </c>
      <c r="F69" t="str">
        <f t="shared" si="5"/>
        <v/>
      </c>
      <c r="G69" s="2" t="s">
        <v>529</v>
      </c>
      <c r="H69" s="7"/>
      <c r="I69" s="7" t="s">
        <v>524</v>
      </c>
      <c r="J69" s="7" t="s">
        <v>525</v>
      </c>
      <c r="K69" s="15" t="s">
        <v>515</v>
      </c>
      <c r="L69" s="7" t="s">
        <v>537</v>
      </c>
      <c r="M69" s="112">
        <v>1.0999999999999999E-2</v>
      </c>
      <c r="N69" s="113">
        <v>1.0999999999999999E-2</v>
      </c>
    </row>
    <row r="70" spans="2:14">
      <c r="B70">
        <f t="shared" si="4"/>
        <v>0</v>
      </c>
      <c r="C70">
        <f>IF($I$4&lt;=200,1,0)</f>
        <v>1</v>
      </c>
      <c r="D70">
        <f t="shared" si="2"/>
        <v>1</v>
      </c>
      <c r="E70">
        <v>2</v>
      </c>
      <c r="F70" t="str">
        <f t="shared" si="5"/>
        <v/>
      </c>
      <c r="G70" s="2" t="s">
        <v>529</v>
      </c>
      <c r="H70" s="7"/>
      <c r="I70" s="7" t="s">
        <v>524</v>
      </c>
      <c r="J70" s="7" t="s">
        <v>525</v>
      </c>
      <c r="K70" s="15" t="s">
        <v>516</v>
      </c>
      <c r="L70" s="7" t="s">
        <v>537</v>
      </c>
      <c r="M70" s="112">
        <v>0.01</v>
      </c>
      <c r="N70" s="113">
        <v>0.01</v>
      </c>
    </row>
    <row r="71" spans="2:14">
      <c r="B71">
        <f t="shared" si="4"/>
        <v>0</v>
      </c>
      <c r="C71">
        <f>IF(AND((201&lt;=$I$4),($I$4&lt;=350)),1,0)</f>
        <v>0</v>
      </c>
      <c r="D71">
        <f t="shared" si="2"/>
        <v>0</v>
      </c>
      <c r="E71">
        <v>1</v>
      </c>
      <c r="F71" t="str">
        <f t="shared" si="5"/>
        <v/>
      </c>
      <c r="G71" s="2" t="s">
        <v>529</v>
      </c>
      <c r="H71" s="7"/>
      <c r="I71" s="7" t="s">
        <v>524</v>
      </c>
      <c r="J71" s="7" t="s">
        <v>526</v>
      </c>
      <c r="K71" s="15" t="s">
        <v>515</v>
      </c>
      <c r="L71" s="7" t="s">
        <v>537</v>
      </c>
      <c r="M71" s="112">
        <v>1.4E-2</v>
      </c>
      <c r="N71" s="113">
        <v>1.4E-2</v>
      </c>
    </row>
    <row r="72" spans="2:14">
      <c r="B72">
        <f t="shared" si="4"/>
        <v>0</v>
      </c>
      <c r="C72">
        <f>IF(AND((201&lt;=$I$4),($I$4&lt;=350)),1,0)</f>
        <v>0</v>
      </c>
      <c r="D72">
        <f t="shared" si="2"/>
        <v>0</v>
      </c>
      <c r="E72">
        <v>2</v>
      </c>
      <c r="F72" t="str">
        <f t="shared" si="5"/>
        <v/>
      </c>
      <c r="G72" s="2" t="s">
        <v>529</v>
      </c>
      <c r="H72" s="7"/>
      <c r="I72" s="7" t="s">
        <v>524</v>
      </c>
      <c r="J72" s="7" t="s">
        <v>526</v>
      </c>
      <c r="K72" s="15" t="s">
        <v>516</v>
      </c>
      <c r="L72" s="7" t="s">
        <v>537</v>
      </c>
      <c r="M72" s="112">
        <v>1.2E-2</v>
      </c>
      <c r="N72" s="113">
        <v>1.2E-2</v>
      </c>
    </row>
    <row r="73" spans="2:14">
      <c r="B73">
        <f t="shared" si="4"/>
        <v>0</v>
      </c>
      <c r="C73">
        <f>IF(AND((351&lt;=$I$4),($I$4&lt;=600)),1,0)</f>
        <v>0</v>
      </c>
      <c r="D73">
        <f t="shared" si="2"/>
        <v>0</v>
      </c>
      <c r="E73">
        <v>1</v>
      </c>
      <c r="F73" t="str">
        <f t="shared" si="5"/>
        <v/>
      </c>
      <c r="G73" s="2" t="s">
        <v>529</v>
      </c>
      <c r="H73" s="7"/>
      <c r="I73" s="7" t="s">
        <v>524</v>
      </c>
      <c r="J73" s="7" t="s">
        <v>527</v>
      </c>
      <c r="K73" s="15" t="s">
        <v>515</v>
      </c>
      <c r="L73" s="7" t="s">
        <v>537</v>
      </c>
      <c r="M73" s="112">
        <v>1.7000000000000001E-2</v>
      </c>
      <c r="N73" s="113">
        <v>1.7000000000000001E-2</v>
      </c>
    </row>
    <row r="74" spans="2:14">
      <c r="B74">
        <f t="shared" si="4"/>
        <v>0</v>
      </c>
      <c r="C74">
        <f>IF(AND((351&lt;=$I$4),($I$4&lt;=600)),1,0)</f>
        <v>0</v>
      </c>
      <c r="D74">
        <f t="shared" si="2"/>
        <v>0</v>
      </c>
      <c r="E74">
        <v>2</v>
      </c>
      <c r="F74" t="str">
        <f t="shared" si="5"/>
        <v/>
      </c>
      <c r="G74" s="2" t="s">
        <v>529</v>
      </c>
      <c r="H74" s="7"/>
      <c r="I74" s="7" t="s">
        <v>524</v>
      </c>
      <c r="J74" s="7" t="s">
        <v>527</v>
      </c>
      <c r="K74" s="15" t="s">
        <v>516</v>
      </c>
      <c r="L74" s="7" t="s">
        <v>537</v>
      </c>
      <c r="M74" s="112">
        <v>1.4999999999999999E-2</v>
      </c>
      <c r="N74" s="113">
        <v>1.4999999999999999E-2</v>
      </c>
    </row>
    <row r="75" spans="2:14">
      <c r="B75">
        <f t="shared" si="4"/>
        <v>0</v>
      </c>
      <c r="C75">
        <f>IF(AND((601&lt;=$I$4),($I$4&lt;=1200)),1,0)</f>
        <v>0</v>
      </c>
      <c r="D75">
        <f t="shared" si="2"/>
        <v>0</v>
      </c>
      <c r="E75">
        <v>1</v>
      </c>
      <c r="F75" t="str">
        <f t="shared" si="5"/>
        <v/>
      </c>
      <c r="G75" s="2" t="s">
        <v>529</v>
      </c>
      <c r="H75" s="7"/>
      <c r="I75" s="7" t="s">
        <v>524</v>
      </c>
      <c r="J75" s="7" t="s">
        <v>523</v>
      </c>
      <c r="K75" s="15" t="s">
        <v>515</v>
      </c>
      <c r="L75" s="7" t="s">
        <v>537</v>
      </c>
      <c r="M75" s="112">
        <v>2.3E-2</v>
      </c>
      <c r="N75" s="113">
        <v>2.3E-2</v>
      </c>
    </row>
    <row r="76" spans="2:14" ht="13.5" thickBot="1">
      <c r="B76">
        <f t="shared" si="4"/>
        <v>0</v>
      </c>
      <c r="C76">
        <f>IF(AND((601&lt;=$I$4),($I$4&lt;=1200)),1,0)</f>
        <v>0</v>
      </c>
      <c r="D76">
        <f t="shared" si="2"/>
        <v>0</v>
      </c>
      <c r="E76">
        <v>2</v>
      </c>
      <c r="F76" t="str">
        <f t="shared" si="5"/>
        <v/>
      </c>
      <c r="G76" s="3" t="s">
        <v>529</v>
      </c>
      <c r="H76" s="28"/>
      <c r="I76" s="28" t="s">
        <v>524</v>
      </c>
      <c r="J76" s="28" t="s">
        <v>523</v>
      </c>
      <c r="K76" s="10" t="s">
        <v>516</v>
      </c>
      <c r="L76" s="28" t="s">
        <v>537</v>
      </c>
      <c r="M76" s="114">
        <v>0.02</v>
      </c>
      <c r="N76" s="115">
        <v>0.02</v>
      </c>
    </row>
  </sheetData>
  <mergeCells count="7">
    <mergeCell ref="K4:N4"/>
    <mergeCell ref="K15:N15"/>
    <mergeCell ref="G8:G11"/>
    <mergeCell ref="H28:I28"/>
    <mergeCell ref="G12:G13"/>
    <mergeCell ref="G3:G5"/>
    <mergeCell ref="G6:G7"/>
  </mergeCells>
  <phoneticPr fontId="3"/>
  <pageMargins left="0.75" right="0.75" top="1" bottom="1" header="0.51200000000000001" footer="0.51200000000000001"/>
  <pageSetup paperSize="9" orientation="portrait" horizontalDpi="200" verticalDpi="20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N76"/>
  <sheetViews>
    <sheetView workbookViewId="0"/>
  </sheetViews>
  <sheetFormatPr defaultRowHeight="13"/>
  <cols>
    <col min="1" max="6" width="3.6328125" customWidth="1"/>
    <col min="8" max="8" width="12.6328125" customWidth="1"/>
    <col min="9" max="9" width="19.26953125" customWidth="1"/>
    <col min="10" max="10" width="10.6328125" customWidth="1"/>
    <col min="11" max="11" width="9.08984375" style="8" customWidth="1"/>
    <col min="12" max="12" width="10.6328125" customWidth="1"/>
    <col min="13" max="14" width="10.6328125" style="8" customWidth="1"/>
  </cols>
  <sheetData>
    <row r="2" spans="7:14">
      <c r="J2" s="8"/>
    </row>
    <row r="3" spans="7:14">
      <c r="G3" s="524" t="s">
        <v>529</v>
      </c>
      <c r="H3" s="121" t="s">
        <v>343</v>
      </c>
      <c r="I3" s="7">
        <f>蓄電池設備!E6</f>
        <v>0</v>
      </c>
      <c r="K3" s="20"/>
      <c r="L3" s="121"/>
      <c r="M3" s="15" t="s">
        <v>366</v>
      </c>
      <c r="N3" s="15" t="s">
        <v>367</v>
      </c>
    </row>
    <row r="4" spans="7:14">
      <c r="G4" s="524"/>
      <c r="H4" s="121" t="s">
        <v>531</v>
      </c>
      <c r="I4" s="7">
        <f>蓄電池設備!E7</f>
        <v>0</v>
      </c>
      <c r="K4" s="577" t="s">
        <v>529</v>
      </c>
      <c r="L4" s="578"/>
      <c r="M4" s="578"/>
      <c r="N4" s="579"/>
    </row>
    <row r="5" spans="7:14">
      <c r="G5" s="524"/>
      <c r="H5" s="7" t="s">
        <v>534</v>
      </c>
      <c r="I5" s="7">
        <f>蓄電池設備!E8</f>
        <v>0</v>
      </c>
      <c r="K5" s="20"/>
      <c r="L5" s="121" t="s">
        <v>515</v>
      </c>
      <c r="M5" s="18">
        <f>IF(I3=0,0,VLOOKUP("A",$F$57:$N$76,8,0))</f>
        <v>0</v>
      </c>
      <c r="N5" s="18">
        <f>IF(I3=0,0,VLOOKUP("A",$F$57:$N$76,9,0))</f>
        <v>0</v>
      </c>
    </row>
    <row r="6" spans="7:14">
      <c r="G6" s="524" t="s">
        <v>441</v>
      </c>
      <c r="H6" s="15" t="s">
        <v>60</v>
      </c>
      <c r="I6" s="7">
        <f>蓄電池設備!E9</f>
        <v>0</v>
      </c>
      <c r="K6" s="20"/>
      <c r="L6" s="121" t="s">
        <v>516</v>
      </c>
      <c r="M6" s="18">
        <f>IF(I3=0,0,VLOOKUP("B",$F$57:$N$76,8,0))</f>
        <v>0</v>
      </c>
      <c r="N6" s="18">
        <f>IF(I3=0,0,VLOOKUP("B",$F$57:$N$76,9,0))</f>
        <v>0</v>
      </c>
    </row>
    <row r="7" spans="7:14">
      <c r="G7" s="524"/>
      <c r="H7" s="15" t="s">
        <v>61</v>
      </c>
      <c r="I7" s="7">
        <f>蓄電池設備!E10</f>
        <v>0</v>
      </c>
      <c r="K7" s="74"/>
      <c r="L7" s="121"/>
      <c r="M7" s="18"/>
      <c r="N7" s="18"/>
    </row>
    <row r="8" spans="7:14">
      <c r="G8" s="524" t="s">
        <v>517</v>
      </c>
      <c r="H8" s="7" t="s">
        <v>503</v>
      </c>
      <c r="I8" s="7">
        <f>蓄電池設備!E11</f>
        <v>0</v>
      </c>
      <c r="K8" s="74"/>
      <c r="L8" s="95" t="s">
        <v>400</v>
      </c>
      <c r="M8" s="18">
        <f>M5</f>
        <v>0</v>
      </c>
      <c r="N8" s="18">
        <f>N5</f>
        <v>0</v>
      </c>
    </row>
    <row r="9" spans="7:14">
      <c r="G9" s="524"/>
      <c r="H9" s="7" t="s">
        <v>494</v>
      </c>
      <c r="I9" s="7">
        <f>蓄電池設備!E12</f>
        <v>0</v>
      </c>
      <c r="K9" s="74"/>
      <c r="L9" s="98" t="s">
        <v>409</v>
      </c>
      <c r="M9" s="18">
        <f>SUM(M5:M6)</f>
        <v>0</v>
      </c>
      <c r="N9" s="18">
        <f>SUM(N5:N6)</f>
        <v>0</v>
      </c>
    </row>
    <row r="10" spans="7:14">
      <c r="G10" s="524"/>
      <c r="H10" s="7" t="s">
        <v>531</v>
      </c>
      <c r="I10" s="7">
        <f>蓄電池設備!E13</f>
        <v>0</v>
      </c>
      <c r="K10" s="74"/>
      <c r="L10" s="121"/>
      <c r="M10" s="18"/>
      <c r="N10" s="18"/>
    </row>
    <row r="11" spans="7:14">
      <c r="G11" s="524"/>
      <c r="H11" s="7" t="s">
        <v>492</v>
      </c>
      <c r="I11" s="7">
        <f>蓄電池設備!E14</f>
        <v>0</v>
      </c>
      <c r="K11" s="122"/>
      <c r="L11" s="123" t="s">
        <v>534</v>
      </c>
      <c r="M11" s="18">
        <f>I5</f>
        <v>0</v>
      </c>
      <c r="N11" s="18">
        <f>I5</f>
        <v>0</v>
      </c>
    </row>
    <row r="12" spans="7:14">
      <c r="G12" s="524" t="s">
        <v>441</v>
      </c>
      <c r="H12" s="15" t="s">
        <v>60</v>
      </c>
      <c r="I12" s="7">
        <f>蓄電池設備!E15</f>
        <v>0</v>
      </c>
      <c r="K12" s="74"/>
      <c r="L12" s="124"/>
      <c r="M12" s="18"/>
      <c r="N12" s="18"/>
    </row>
    <row r="13" spans="7:14">
      <c r="G13" s="524"/>
      <c r="H13" s="15" t="s">
        <v>61</v>
      </c>
      <c r="I13" s="7">
        <f>蓄電池設備!E16</f>
        <v>0</v>
      </c>
      <c r="K13" s="122"/>
      <c r="L13" s="123" t="s">
        <v>535</v>
      </c>
      <c r="M13" s="18">
        <f>M8*M11*I6+M9*M11*I7</f>
        <v>0</v>
      </c>
      <c r="N13" s="18">
        <f>N8*N11*I6+N9*N11*I7</f>
        <v>0</v>
      </c>
    </row>
    <row r="14" spans="7:14">
      <c r="K14" s="74"/>
      <c r="L14" s="124"/>
      <c r="M14" s="15"/>
      <c r="N14" s="15"/>
    </row>
    <row r="15" spans="7:14">
      <c r="K15" s="625" t="s">
        <v>517</v>
      </c>
      <c r="L15" s="626"/>
      <c r="M15" s="626"/>
      <c r="N15" s="627"/>
    </row>
    <row r="16" spans="7:14">
      <c r="K16" s="20"/>
      <c r="L16" s="121" t="s">
        <v>515</v>
      </c>
      <c r="M16" s="100">
        <f>IF(I9=0,0,VLOOKUP("A",$F$29:$N$56,8,0))</f>
        <v>0</v>
      </c>
      <c r="N16" s="100">
        <f>IF(I9=0,0,VLOOKUP("A",$F$29:$N$56,9,0))</f>
        <v>0</v>
      </c>
    </row>
    <row r="17" spans="1:14">
      <c r="K17" s="20"/>
      <c r="L17" s="121" t="s">
        <v>516</v>
      </c>
      <c r="M17" s="100">
        <f>IF(I9=0,0,VLOOKUP("B",$F$29:$N$56,8,0))</f>
        <v>0</v>
      </c>
      <c r="N17" s="100">
        <f>IF(I9=0,0,VLOOKUP("B",$F$29:$N$56,9,0))</f>
        <v>0</v>
      </c>
    </row>
    <row r="18" spans="1:14">
      <c r="K18" s="20"/>
      <c r="L18" s="121"/>
      <c r="M18" s="100"/>
      <c r="N18" s="100"/>
    </row>
    <row r="19" spans="1:14">
      <c r="K19" s="74"/>
      <c r="L19" s="123" t="s">
        <v>400</v>
      </c>
      <c r="M19" s="100">
        <f>M16</f>
        <v>0</v>
      </c>
      <c r="N19" s="100">
        <f>N16</f>
        <v>0</v>
      </c>
    </row>
    <row r="20" spans="1:14">
      <c r="K20" s="20" t="s">
        <v>409</v>
      </c>
      <c r="L20" s="94"/>
      <c r="M20" s="100">
        <f>SUM(M16:M17)</f>
        <v>0</v>
      </c>
      <c r="N20" s="100">
        <f>SUM(N16:N17)</f>
        <v>0</v>
      </c>
    </row>
    <row r="21" spans="1:14">
      <c r="K21" s="122"/>
      <c r="L21" s="84"/>
      <c r="M21" s="100"/>
      <c r="N21" s="100"/>
    </row>
    <row r="22" spans="1:14">
      <c r="K22" s="74"/>
      <c r="L22" s="123" t="s">
        <v>492</v>
      </c>
      <c r="M22" s="100">
        <f>I11</f>
        <v>0</v>
      </c>
      <c r="N22" s="100">
        <f>I11</f>
        <v>0</v>
      </c>
    </row>
    <row r="23" spans="1:14">
      <c r="K23" s="122"/>
      <c r="L23" s="84"/>
      <c r="M23" s="100"/>
      <c r="N23" s="100"/>
    </row>
    <row r="24" spans="1:14">
      <c r="K24" s="74"/>
      <c r="L24" s="123" t="s">
        <v>536</v>
      </c>
      <c r="M24" s="100">
        <f>M19*M22*I12+M20*M22*I13</f>
        <v>0</v>
      </c>
      <c r="N24" s="100">
        <f>N19*N22*I12+N20*N22*I13</f>
        <v>0</v>
      </c>
    </row>
    <row r="25" spans="1:14">
      <c r="K25" s="74"/>
      <c r="L25" s="123"/>
      <c r="M25" s="15"/>
      <c r="N25" s="15"/>
    </row>
    <row r="26" spans="1:14">
      <c r="K26" s="74" t="s">
        <v>364</v>
      </c>
      <c r="L26" s="121"/>
      <c r="M26" s="18">
        <f>SUM(M13,M24)</f>
        <v>0</v>
      </c>
      <c r="N26" s="18">
        <f>SUM(N13,N24)</f>
        <v>0</v>
      </c>
    </row>
    <row r="27" spans="1:14" ht="13.5" thickBot="1"/>
    <row r="28" spans="1:14" ht="13.5" thickBot="1">
      <c r="G28" s="89" t="s">
        <v>499</v>
      </c>
      <c r="H28" s="576" t="s">
        <v>397</v>
      </c>
      <c r="I28" s="623"/>
      <c r="J28" s="90" t="s">
        <v>503</v>
      </c>
      <c r="K28" s="97" t="s">
        <v>504</v>
      </c>
      <c r="L28" s="90" t="s">
        <v>398</v>
      </c>
      <c r="M28" s="97" t="s">
        <v>366</v>
      </c>
      <c r="N28" s="4" t="s">
        <v>367</v>
      </c>
    </row>
    <row r="29" spans="1:14">
      <c r="A29">
        <f t="shared" ref="A29:A56" si="0">IF($I$8=H29,1,0)</f>
        <v>0</v>
      </c>
      <c r="B29">
        <f t="shared" ref="B29:B56" si="1">IF($I$9=I29,1,0)</f>
        <v>0</v>
      </c>
      <c r="C29">
        <f>IF($I$10&lt;=400,1,0)</f>
        <v>1</v>
      </c>
      <c r="D29">
        <f t="shared" ref="D29:D76" si="2">SUM(A29:C29)</f>
        <v>1</v>
      </c>
      <c r="E29">
        <v>1</v>
      </c>
      <c r="F29" t="str">
        <f t="shared" ref="F29:F56" si="3">IF(AND(D29=3,E29=1),"A",IF(AND(D29=3,E29=2),"B",""))</f>
        <v/>
      </c>
      <c r="G29" s="21" t="s">
        <v>517</v>
      </c>
      <c r="H29" s="14" t="s">
        <v>518</v>
      </c>
      <c r="I29" s="14" t="s">
        <v>519</v>
      </c>
      <c r="J29" s="14" t="s">
        <v>520</v>
      </c>
      <c r="K29" s="23" t="s">
        <v>59</v>
      </c>
      <c r="L29" s="14" t="s">
        <v>414</v>
      </c>
      <c r="M29" s="102">
        <v>0.38</v>
      </c>
      <c r="N29" s="103">
        <v>0.38</v>
      </c>
    </row>
    <row r="30" spans="1:14">
      <c r="A30">
        <f t="shared" si="0"/>
        <v>0</v>
      </c>
      <c r="B30">
        <f t="shared" si="1"/>
        <v>0</v>
      </c>
      <c r="C30">
        <f>IF($I$10&lt;=400,1,0)</f>
        <v>1</v>
      </c>
      <c r="D30">
        <f t="shared" si="2"/>
        <v>1</v>
      </c>
      <c r="E30">
        <v>2</v>
      </c>
      <c r="F30" t="str">
        <f t="shared" si="3"/>
        <v/>
      </c>
      <c r="G30" s="2" t="s">
        <v>517</v>
      </c>
      <c r="H30" s="7" t="s">
        <v>518</v>
      </c>
      <c r="I30" s="7" t="s">
        <v>519</v>
      </c>
      <c r="J30" s="7" t="s">
        <v>520</v>
      </c>
      <c r="K30" s="15" t="s">
        <v>62</v>
      </c>
      <c r="L30" s="7" t="s">
        <v>414</v>
      </c>
      <c r="M30" s="100">
        <v>0.34</v>
      </c>
      <c r="N30" s="101">
        <v>0.34</v>
      </c>
    </row>
    <row r="31" spans="1:14">
      <c r="A31">
        <f t="shared" si="0"/>
        <v>0</v>
      </c>
      <c r="B31">
        <f t="shared" si="1"/>
        <v>0</v>
      </c>
      <c r="C31">
        <f>IF(AND((401&lt;=$I$10),($I$10&lt;=700)),1,0)</f>
        <v>0</v>
      </c>
      <c r="D31">
        <f t="shared" si="2"/>
        <v>0</v>
      </c>
      <c r="E31">
        <v>1</v>
      </c>
      <c r="F31" t="str">
        <f t="shared" si="3"/>
        <v/>
      </c>
      <c r="G31" s="2" t="s">
        <v>517</v>
      </c>
      <c r="H31" s="7" t="s">
        <v>518</v>
      </c>
      <c r="I31" s="7" t="s">
        <v>519</v>
      </c>
      <c r="J31" s="7" t="s">
        <v>522</v>
      </c>
      <c r="K31" s="15" t="s">
        <v>59</v>
      </c>
      <c r="L31" s="7" t="s">
        <v>414</v>
      </c>
      <c r="M31" s="100">
        <v>0.47</v>
      </c>
      <c r="N31" s="101">
        <v>0.47</v>
      </c>
    </row>
    <row r="32" spans="1:14">
      <c r="A32">
        <f t="shared" si="0"/>
        <v>0</v>
      </c>
      <c r="B32">
        <f t="shared" si="1"/>
        <v>0</v>
      </c>
      <c r="C32">
        <f>IF(AND((401&lt;=$I$10),($I$10&lt;=700)),1,0)</f>
        <v>0</v>
      </c>
      <c r="D32">
        <f t="shared" si="2"/>
        <v>0</v>
      </c>
      <c r="E32">
        <v>2</v>
      </c>
      <c r="F32" t="str">
        <f t="shared" si="3"/>
        <v/>
      </c>
      <c r="G32" s="2" t="s">
        <v>517</v>
      </c>
      <c r="H32" s="7" t="s">
        <v>518</v>
      </c>
      <c r="I32" s="7" t="s">
        <v>519</v>
      </c>
      <c r="J32" s="7" t="s">
        <v>522</v>
      </c>
      <c r="K32" s="15" t="s">
        <v>62</v>
      </c>
      <c r="L32" s="7" t="s">
        <v>414</v>
      </c>
      <c r="M32" s="100">
        <v>0.4</v>
      </c>
      <c r="N32" s="101">
        <v>0.4</v>
      </c>
    </row>
    <row r="33" spans="1:14">
      <c r="A33">
        <f t="shared" si="0"/>
        <v>0</v>
      </c>
      <c r="B33">
        <f t="shared" si="1"/>
        <v>0</v>
      </c>
      <c r="C33">
        <f>IF(AND((701&lt;=$I$10),($I$10&lt;=1200)),1,0)</f>
        <v>0</v>
      </c>
      <c r="D33">
        <f t="shared" si="2"/>
        <v>0</v>
      </c>
      <c r="E33">
        <v>1</v>
      </c>
      <c r="F33" t="str">
        <f t="shared" si="3"/>
        <v/>
      </c>
      <c r="G33" s="2" t="s">
        <v>517</v>
      </c>
      <c r="H33" s="7" t="s">
        <v>518</v>
      </c>
      <c r="I33" s="7" t="s">
        <v>519</v>
      </c>
      <c r="J33" s="7" t="s">
        <v>523</v>
      </c>
      <c r="K33" s="15" t="s">
        <v>59</v>
      </c>
      <c r="L33" s="7" t="s">
        <v>414</v>
      </c>
      <c r="M33" s="100">
        <v>0.6</v>
      </c>
      <c r="N33" s="101">
        <v>0.6</v>
      </c>
    </row>
    <row r="34" spans="1:14">
      <c r="A34">
        <f t="shared" si="0"/>
        <v>0</v>
      </c>
      <c r="B34">
        <f t="shared" si="1"/>
        <v>0</v>
      </c>
      <c r="C34">
        <f>IF(AND((701&lt;=$I$10),($I$10&lt;=1200)),1,0)</f>
        <v>0</v>
      </c>
      <c r="D34">
        <f t="shared" si="2"/>
        <v>0</v>
      </c>
      <c r="E34">
        <v>2</v>
      </c>
      <c r="F34" t="str">
        <f t="shared" si="3"/>
        <v/>
      </c>
      <c r="G34" s="2" t="s">
        <v>517</v>
      </c>
      <c r="H34" s="7" t="s">
        <v>518</v>
      </c>
      <c r="I34" s="7" t="s">
        <v>519</v>
      </c>
      <c r="J34" s="7" t="s">
        <v>523</v>
      </c>
      <c r="K34" s="15" t="s">
        <v>62</v>
      </c>
      <c r="L34" s="7" t="s">
        <v>414</v>
      </c>
      <c r="M34" s="100">
        <v>0.5</v>
      </c>
      <c r="N34" s="101">
        <v>0.5</v>
      </c>
    </row>
    <row r="35" spans="1:14">
      <c r="A35">
        <f t="shared" si="0"/>
        <v>0</v>
      </c>
      <c r="B35">
        <f t="shared" si="1"/>
        <v>0</v>
      </c>
      <c r="C35">
        <f>IF($I$10&lt;=200,1,0)</f>
        <v>1</v>
      </c>
      <c r="D35">
        <f t="shared" si="2"/>
        <v>1</v>
      </c>
      <c r="E35">
        <v>1</v>
      </c>
      <c r="F35" t="str">
        <f t="shared" si="3"/>
        <v/>
      </c>
      <c r="G35" s="2" t="s">
        <v>517</v>
      </c>
      <c r="H35" s="7" t="s">
        <v>518</v>
      </c>
      <c r="I35" s="7" t="s">
        <v>524</v>
      </c>
      <c r="J35" s="7" t="s">
        <v>525</v>
      </c>
      <c r="K35" s="15" t="s">
        <v>59</v>
      </c>
      <c r="L35" s="7" t="s">
        <v>414</v>
      </c>
      <c r="M35" s="100">
        <v>0.38</v>
      </c>
      <c r="N35" s="101">
        <v>0.38</v>
      </c>
    </row>
    <row r="36" spans="1:14">
      <c r="A36">
        <f t="shared" si="0"/>
        <v>0</v>
      </c>
      <c r="B36">
        <f t="shared" si="1"/>
        <v>0</v>
      </c>
      <c r="C36">
        <f>IF($I$10&lt;=200,1,0)</f>
        <v>1</v>
      </c>
      <c r="D36">
        <f t="shared" si="2"/>
        <v>1</v>
      </c>
      <c r="E36">
        <v>2</v>
      </c>
      <c r="F36" t="str">
        <f t="shared" si="3"/>
        <v/>
      </c>
      <c r="G36" s="2" t="s">
        <v>517</v>
      </c>
      <c r="H36" s="7" t="s">
        <v>518</v>
      </c>
      <c r="I36" s="7" t="s">
        <v>524</v>
      </c>
      <c r="J36" s="7" t="s">
        <v>525</v>
      </c>
      <c r="K36" s="15" t="s">
        <v>62</v>
      </c>
      <c r="L36" s="7" t="s">
        <v>414</v>
      </c>
      <c r="M36" s="100">
        <v>0.34</v>
      </c>
      <c r="N36" s="101">
        <v>0.34</v>
      </c>
    </row>
    <row r="37" spans="1:14">
      <c r="A37">
        <f t="shared" si="0"/>
        <v>0</v>
      </c>
      <c r="B37">
        <f t="shared" si="1"/>
        <v>0</v>
      </c>
      <c r="C37">
        <f>IF(AND((201&lt;=$I$10),($I$10&lt;=350)),1,0)</f>
        <v>0</v>
      </c>
      <c r="D37">
        <f t="shared" si="2"/>
        <v>0</v>
      </c>
      <c r="E37">
        <v>1</v>
      </c>
      <c r="F37" t="str">
        <f t="shared" si="3"/>
        <v/>
      </c>
      <c r="G37" s="2" t="s">
        <v>517</v>
      </c>
      <c r="H37" s="7" t="s">
        <v>518</v>
      </c>
      <c r="I37" s="7" t="s">
        <v>524</v>
      </c>
      <c r="J37" s="7" t="s">
        <v>526</v>
      </c>
      <c r="K37" s="15" t="s">
        <v>59</v>
      </c>
      <c r="L37" s="7" t="s">
        <v>414</v>
      </c>
      <c r="M37" s="100">
        <v>0.47</v>
      </c>
      <c r="N37" s="101">
        <v>0.47</v>
      </c>
    </row>
    <row r="38" spans="1:14">
      <c r="A38">
        <f t="shared" si="0"/>
        <v>0</v>
      </c>
      <c r="B38">
        <f t="shared" si="1"/>
        <v>0</v>
      </c>
      <c r="C38">
        <f>IF(AND((201&lt;=$I$10),($I$10&lt;=350)),1,0)</f>
        <v>0</v>
      </c>
      <c r="D38">
        <f t="shared" si="2"/>
        <v>0</v>
      </c>
      <c r="E38">
        <v>2</v>
      </c>
      <c r="F38" t="str">
        <f t="shared" si="3"/>
        <v/>
      </c>
      <c r="G38" s="2" t="s">
        <v>517</v>
      </c>
      <c r="H38" s="7" t="s">
        <v>518</v>
      </c>
      <c r="I38" s="7" t="s">
        <v>524</v>
      </c>
      <c r="J38" s="7" t="s">
        <v>526</v>
      </c>
      <c r="K38" s="15" t="s">
        <v>62</v>
      </c>
      <c r="L38" s="7" t="s">
        <v>414</v>
      </c>
      <c r="M38" s="100">
        <v>0.4</v>
      </c>
      <c r="N38" s="101">
        <v>0.4</v>
      </c>
    </row>
    <row r="39" spans="1:14">
      <c r="A39">
        <f t="shared" si="0"/>
        <v>0</v>
      </c>
      <c r="B39">
        <f t="shared" si="1"/>
        <v>0</v>
      </c>
      <c r="C39">
        <f>IF(AND((351&lt;=$I$10),($I$10&lt;=600)),1,0)</f>
        <v>0</v>
      </c>
      <c r="D39">
        <f t="shared" si="2"/>
        <v>0</v>
      </c>
      <c r="E39">
        <v>1</v>
      </c>
      <c r="F39" t="str">
        <f t="shared" si="3"/>
        <v/>
      </c>
      <c r="G39" s="2" t="s">
        <v>517</v>
      </c>
      <c r="H39" s="7" t="s">
        <v>518</v>
      </c>
      <c r="I39" s="7" t="s">
        <v>524</v>
      </c>
      <c r="J39" s="7" t="s">
        <v>527</v>
      </c>
      <c r="K39" s="15" t="s">
        <v>59</v>
      </c>
      <c r="L39" s="7" t="s">
        <v>414</v>
      </c>
      <c r="M39" s="100">
        <v>0.6</v>
      </c>
      <c r="N39" s="101">
        <v>0.6</v>
      </c>
    </row>
    <row r="40" spans="1:14">
      <c r="A40">
        <f t="shared" si="0"/>
        <v>0</v>
      </c>
      <c r="B40">
        <f t="shared" si="1"/>
        <v>0</v>
      </c>
      <c r="C40">
        <f>IF(AND((351&lt;=$I$10),($I$10&lt;=600)),1,0)</f>
        <v>0</v>
      </c>
      <c r="D40">
        <f t="shared" si="2"/>
        <v>0</v>
      </c>
      <c r="E40">
        <v>2</v>
      </c>
      <c r="F40" t="str">
        <f t="shared" si="3"/>
        <v/>
      </c>
      <c r="G40" s="2" t="s">
        <v>517</v>
      </c>
      <c r="H40" s="7" t="s">
        <v>518</v>
      </c>
      <c r="I40" s="7" t="s">
        <v>524</v>
      </c>
      <c r="J40" s="7" t="s">
        <v>527</v>
      </c>
      <c r="K40" s="15" t="s">
        <v>62</v>
      </c>
      <c r="L40" s="7" t="s">
        <v>414</v>
      </c>
      <c r="M40" s="100">
        <v>0.5</v>
      </c>
      <c r="N40" s="101">
        <v>0.5</v>
      </c>
    </row>
    <row r="41" spans="1:14">
      <c r="A41">
        <f t="shared" si="0"/>
        <v>0</v>
      </c>
      <c r="B41">
        <f t="shared" si="1"/>
        <v>0</v>
      </c>
      <c r="C41">
        <f>IF(AND((601&lt;=$I$10),($I$10&lt;=1200)),1,0)</f>
        <v>0</v>
      </c>
      <c r="D41">
        <f t="shared" si="2"/>
        <v>0</v>
      </c>
      <c r="E41">
        <v>1</v>
      </c>
      <c r="F41" t="str">
        <f t="shared" si="3"/>
        <v/>
      </c>
      <c r="G41" s="2" t="s">
        <v>517</v>
      </c>
      <c r="H41" s="7" t="s">
        <v>518</v>
      </c>
      <c r="I41" s="7" t="s">
        <v>524</v>
      </c>
      <c r="J41" s="7" t="s">
        <v>523</v>
      </c>
      <c r="K41" s="15" t="s">
        <v>59</v>
      </c>
      <c r="L41" s="7" t="s">
        <v>414</v>
      </c>
      <c r="M41" s="100">
        <v>0.8</v>
      </c>
      <c r="N41" s="101">
        <v>0.8</v>
      </c>
    </row>
    <row r="42" spans="1:14">
      <c r="A42">
        <f t="shared" si="0"/>
        <v>0</v>
      </c>
      <c r="B42">
        <f t="shared" si="1"/>
        <v>0</v>
      </c>
      <c r="C42">
        <f>IF(AND((601&lt;=$I$10),($I$10&lt;=1200)),1,0)</f>
        <v>0</v>
      </c>
      <c r="D42">
        <f t="shared" si="2"/>
        <v>0</v>
      </c>
      <c r="E42">
        <v>2</v>
      </c>
      <c r="F42" t="str">
        <f t="shared" si="3"/>
        <v/>
      </c>
      <c r="G42" s="2" t="s">
        <v>517</v>
      </c>
      <c r="H42" s="7" t="s">
        <v>518</v>
      </c>
      <c r="I42" s="7" t="s">
        <v>524</v>
      </c>
      <c r="J42" s="7" t="s">
        <v>523</v>
      </c>
      <c r="K42" s="15" t="s">
        <v>62</v>
      </c>
      <c r="L42" s="7" t="s">
        <v>414</v>
      </c>
      <c r="M42" s="100">
        <v>0.67</v>
      </c>
      <c r="N42" s="101">
        <v>0.67</v>
      </c>
    </row>
    <row r="43" spans="1:14">
      <c r="A43">
        <f t="shared" si="0"/>
        <v>0</v>
      </c>
      <c r="B43">
        <f t="shared" si="1"/>
        <v>0</v>
      </c>
      <c r="C43">
        <f>IF($I$10&lt;=400,1,0)</f>
        <v>1</v>
      </c>
      <c r="D43">
        <f t="shared" si="2"/>
        <v>1</v>
      </c>
      <c r="E43">
        <v>1</v>
      </c>
      <c r="F43" t="str">
        <f t="shared" si="3"/>
        <v/>
      </c>
      <c r="G43" s="2" t="s">
        <v>517</v>
      </c>
      <c r="H43" s="7" t="s">
        <v>528</v>
      </c>
      <c r="I43" s="7" t="s">
        <v>519</v>
      </c>
      <c r="J43" s="7" t="s">
        <v>520</v>
      </c>
      <c r="K43" s="15" t="s">
        <v>59</v>
      </c>
      <c r="L43" s="7" t="s">
        <v>414</v>
      </c>
      <c r="M43" s="100">
        <v>0.5</v>
      </c>
      <c r="N43" s="101">
        <v>0.5</v>
      </c>
    </row>
    <row r="44" spans="1:14">
      <c r="A44">
        <f t="shared" si="0"/>
        <v>0</v>
      </c>
      <c r="B44">
        <f t="shared" si="1"/>
        <v>0</v>
      </c>
      <c r="C44">
        <f>IF($I$10&lt;=400,1,0)</f>
        <v>1</v>
      </c>
      <c r="D44">
        <f t="shared" si="2"/>
        <v>1</v>
      </c>
      <c r="E44">
        <v>2</v>
      </c>
      <c r="F44" t="str">
        <f t="shared" si="3"/>
        <v/>
      </c>
      <c r="G44" s="2" t="s">
        <v>517</v>
      </c>
      <c r="H44" s="7" t="s">
        <v>528</v>
      </c>
      <c r="I44" s="7" t="s">
        <v>519</v>
      </c>
      <c r="J44" s="7" t="s">
        <v>520</v>
      </c>
      <c r="K44" s="15" t="s">
        <v>62</v>
      </c>
      <c r="L44" s="7" t="s">
        <v>414</v>
      </c>
      <c r="M44" s="100">
        <v>0.45</v>
      </c>
      <c r="N44" s="101">
        <v>0.45</v>
      </c>
    </row>
    <row r="45" spans="1:14">
      <c r="A45">
        <f t="shared" si="0"/>
        <v>0</v>
      </c>
      <c r="B45">
        <f t="shared" si="1"/>
        <v>0</v>
      </c>
      <c r="C45">
        <f>IF(AND((401&lt;=$I$10),($I$10&lt;=700)),1,0)</f>
        <v>0</v>
      </c>
      <c r="D45">
        <f t="shared" si="2"/>
        <v>0</v>
      </c>
      <c r="E45">
        <v>1</v>
      </c>
      <c r="F45" t="str">
        <f t="shared" si="3"/>
        <v/>
      </c>
      <c r="G45" s="2" t="s">
        <v>517</v>
      </c>
      <c r="H45" s="7" t="s">
        <v>528</v>
      </c>
      <c r="I45" s="7" t="s">
        <v>519</v>
      </c>
      <c r="J45" s="7" t="s">
        <v>522</v>
      </c>
      <c r="K45" s="15" t="s">
        <v>59</v>
      </c>
      <c r="L45" s="7" t="s">
        <v>414</v>
      </c>
      <c r="M45" s="100">
        <v>0.6</v>
      </c>
      <c r="N45" s="101">
        <v>0.6</v>
      </c>
    </row>
    <row r="46" spans="1:14">
      <c r="A46">
        <f t="shared" si="0"/>
        <v>0</v>
      </c>
      <c r="B46">
        <f t="shared" si="1"/>
        <v>0</v>
      </c>
      <c r="C46">
        <f>IF(AND((401&lt;=$I$10),($I$10&lt;=700)),1,0)</f>
        <v>0</v>
      </c>
      <c r="D46">
        <f t="shared" si="2"/>
        <v>0</v>
      </c>
      <c r="E46">
        <v>2</v>
      </c>
      <c r="F46" t="str">
        <f t="shared" si="3"/>
        <v/>
      </c>
      <c r="G46" s="2" t="s">
        <v>517</v>
      </c>
      <c r="H46" s="7" t="s">
        <v>528</v>
      </c>
      <c r="I46" s="7" t="s">
        <v>519</v>
      </c>
      <c r="J46" s="7" t="s">
        <v>522</v>
      </c>
      <c r="K46" s="15" t="s">
        <v>62</v>
      </c>
      <c r="L46" s="7" t="s">
        <v>414</v>
      </c>
      <c r="M46" s="100">
        <v>0.53</v>
      </c>
      <c r="N46" s="101">
        <v>0.53</v>
      </c>
    </row>
    <row r="47" spans="1:14">
      <c r="A47">
        <f t="shared" si="0"/>
        <v>0</v>
      </c>
      <c r="B47">
        <f t="shared" si="1"/>
        <v>0</v>
      </c>
      <c r="C47">
        <f>IF(AND((701&lt;=$I$10),($I$10&lt;=1200)),1,0)</f>
        <v>0</v>
      </c>
      <c r="D47">
        <f t="shared" si="2"/>
        <v>0</v>
      </c>
      <c r="E47">
        <v>1</v>
      </c>
      <c r="F47" t="str">
        <f t="shared" si="3"/>
        <v/>
      </c>
      <c r="G47" s="2" t="s">
        <v>517</v>
      </c>
      <c r="H47" s="7" t="s">
        <v>528</v>
      </c>
      <c r="I47" s="7" t="s">
        <v>519</v>
      </c>
      <c r="J47" s="7" t="s">
        <v>523</v>
      </c>
      <c r="K47" s="15" t="s">
        <v>59</v>
      </c>
      <c r="L47" s="7" t="s">
        <v>414</v>
      </c>
      <c r="M47" s="100">
        <v>0.77</v>
      </c>
      <c r="N47" s="101">
        <v>0.77</v>
      </c>
    </row>
    <row r="48" spans="1:14">
      <c r="A48">
        <f t="shared" si="0"/>
        <v>0</v>
      </c>
      <c r="B48">
        <f t="shared" si="1"/>
        <v>0</v>
      </c>
      <c r="C48">
        <f>IF(AND((701&lt;=$I$10),($I$10&lt;=1200)),1,0)</f>
        <v>0</v>
      </c>
      <c r="D48">
        <f t="shared" si="2"/>
        <v>0</v>
      </c>
      <c r="E48">
        <v>2</v>
      </c>
      <c r="F48" t="str">
        <f t="shared" si="3"/>
        <v/>
      </c>
      <c r="G48" s="2" t="s">
        <v>517</v>
      </c>
      <c r="H48" s="7" t="s">
        <v>528</v>
      </c>
      <c r="I48" s="7" t="s">
        <v>519</v>
      </c>
      <c r="J48" s="7" t="s">
        <v>523</v>
      </c>
      <c r="K48" s="15" t="s">
        <v>62</v>
      </c>
      <c r="L48" s="7" t="s">
        <v>414</v>
      </c>
      <c r="M48" s="100">
        <v>0.65</v>
      </c>
      <c r="N48" s="101">
        <v>0.65</v>
      </c>
    </row>
    <row r="49" spans="1:14">
      <c r="A49">
        <f t="shared" si="0"/>
        <v>0</v>
      </c>
      <c r="B49">
        <f t="shared" si="1"/>
        <v>0</v>
      </c>
      <c r="C49">
        <f>IF($I$10&lt;=200,1,0)</f>
        <v>1</v>
      </c>
      <c r="D49">
        <f t="shared" si="2"/>
        <v>1</v>
      </c>
      <c r="E49">
        <v>1</v>
      </c>
      <c r="F49" t="str">
        <f t="shared" si="3"/>
        <v/>
      </c>
      <c r="G49" s="2" t="s">
        <v>517</v>
      </c>
      <c r="H49" s="7" t="s">
        <v>528</v>
      </c>
      <c r="I49" s="7" t="s">
        <v>524</v>
      </c>
      <c r="J49" s="7" t="s">
        <v>525</v>
      </c>
      <c r="K49" s="15" t="s">
        <v>59</v>
      </c>
      <c r="L49" s="7" t="s">
        <v>414</v>
      </c>
      <c r="M49" s="100">
        <v>0.5</v>
      </c>
      <c r="N49" s="101">
        <v>0.5</v>
      </c>
    </row>
    <row r="50" spans="1:14">
      <c r="A50">
        <f t="shared" si="0"/>
        <v>0</v>
      </c>
      <c r="B50">
        <f t="shared" si="1"/>
        <v>0</v>
      </c>
      <c r="C50">
        <f>IF($I$10&lt;=200,1,0)</f>
        <v>1</v>
      </c>
      <c r="D50">
        <f t="shared" si="2"/>
        <v>1</v>
      </c>
      <c r="E50">
        <v>2</v>
      </c>
      <c r="F50" t="str">
        <f t="shared" si="3"/>
        <v/>
      </c>
      <c r="G50" s="2" t="s">
        <v>517</v>
      </c>
      <c r="H50" s="7" t="s">
        <v>528</v>
      </c>
      <c r="I50" s="7" t="s">
        <v>524</v>
      </c>
      <c r="J50" s="7" t="s">
        <v>525</v>
      </c>
      <c r="K50" s="15" t="s">
        <v>62</v>
      </c>
      <c r="L50" s="7" t="s">
        <v>414</v>
      </c>
      <c r="M50" s="100">
        <v>0.45</v>
      </c>
      <c r="N50" s="101">
        <v>0.45</v>
      </c>
    </row>
    <row r="51" spans="1:14">
      <c r="A51">
        <f t="shared" si="0"/>
        <v>0</v>
      </c>
      <c r="B51">
        <f t="shared" si="1"/>
        <v>0</v>
      </c>
      <c r="C51">
        <f>IF(AND((201&lt;=$I$10),($I$10&lt;=350)),1,0)</f>
        <v>0</v>
      </c>
      <c r="D51">
        <f t="shared" si="2"/>
        <v>0</v>
      </c>
      <c r="E51">
        <v>1</v>
      </c>
      <c r="F51" t="str">
        <f t="shared" si="3"/>
        <v/>
      </c>
      <c r="G51" s="2" t="s">
        <v>517</v>
      </c>
      <c r="H51" s="7" t="s">
        <v>528</v>
      </c>
      <c r="I51" s="7" t="s">
        <v>524</v>
      </c>
      <c r="J51" s="7" t="s">
        <v>526</v>
      </c>
      <c r="K51" s="15" t="s">
        <v>59</v>
      </c>
      <c r="L51" s="7" t="s">
        <v>414</v>
      </c>
      <c r="M51" s="100">
        <v>0.6</v>
      </c>
      <c r="N51" s="101">
        <v>0.6</v>
      </c>
    </row>
    <row r="52" spans="1:14">
      <c r="A52">
        <f t="shared" si="0"/>
        <v>0</v>
      </c>
      <c r="B52">
        <f t="shared" si="1"/>
        <v>0</v>
      </c>
      <c r="C52">
        <f>IF(AND((201&lt;=$I$10),($I$10&lt;=350)),1,0)</f>
        <v>0</v>
      </c>
      <c r="D52">
        <f t="shared" si="2"/>
        <v>0</v>
      </c>
      <c r="E52">
        <v>2</v>
      </c>
      <c r="F52" t="str">
        <f t="shared" si="3"/>
        <v/>
      </c>
      <c r="G52" s="2" t="s">
        <v>517</v>
      </c>
      <c r="H52" s="7" t="s">
        <v>528</v>
      </c>
      <c r="I52" s="7" t="s">
        <v>524</v>
      </c>
      <c r="J52" s="7" t="s">
        <v>526</v>
      </c>
      <c r="K52" s="15" t="s">
        <v>62</v>
      </c>
      <c r="L52" s="7" t="s">
        <v>414</v>
      </c>
      <c r="M52" s="100">
        <v>0.53</v>
      </c>
      <c r="N52" s="101">
        <v>0.53</v>
      </c>
    </row>
    <row r="53" spans="1:14">
      <c r="A53">
        <f t="shared" si="0"/>
        <v>0</v>
      </c>
      <c r="B53">
        <f t="shared" si="1"/>
        <v>0</v>
      </c>
      <c r="C53">
        <f>IF(AND((351&lt;=$I$10),($I$10&lt;=600)),1,0)</f>
        <v>0</v>
      </c>
      <c r="D53">
        <f t="shared" si="2"/>
        <v>0</v>
      </c>
      <c r="E53">
        <v>1</v>
      </c>
      <c r="F53" t="str">
        <f t="shared" si="3"/>
        <v/>
      </c>
      <c r="G53" s="2" t="s">
        <v>517</v>
      </c>
      <c r="H53" s="7" t="s">
        <v>528</v>
      </c>
      <c r="I53" s="7" t="s">
        <v>524</v>
      </c>
      <c r="J53" s="7" t="s">
        <v>527</v>
      </c>
      <c r="K53" s="15" t="s">
        <v>59</v>
      </c>
      <c r="L53" s="7" t="s">
        <v>414</v>
      </c>
      <c r="M53" s="100">
        <v>0.77</v>
      </c>
      <c r="N53" s="101">
        <v>0.77</v>
      </c>
    </row>
    <row r="54" spans="1:14">
      <c r="A54">
        <f t="shared" si="0"/>
        <v>0</v>
      </c>
      <c r="B54">
        <f t="shared" si="1"/>
        <v>0</v>
      </c>
      <c r="C54">
        <f>IF(AND((351&lt;=$I$10),($I$10&lt;=600)),1,0)</f>
        <v>0</v>
      </c>
      <c r="D54">
        <f t="shared" si="2"/>
        <v>0</v>
      </c>
      <c r="E54">
        <v>2</v>
      </c>
      <c r="F54" t="str">
        <f t="shared" si="3"/>
        <v/>
      </c>
      <c r="G54" s="2" t="s">
        <v>517</v>
      </c>
      <c r="H54" s="7" t="s">
        <v>528</v>
      </c>
      <c r="I54" s="7" t="s">
        <v>524</v>
      </c>
      <c r="J54" s="7" t="s">
        <v>527</v>
      </c>
      <c r="K54" s="15" t="s">
        <v>62</v>
      </c>
      <c r="L54" s="7" t="s">
        <v>414</v>
      </c>
      <c r="M54" s="100">
        <v>0.65</v>
      </c>
      <c r="N54" s="101">
        <v>0.65</v>
      </c>
    </row>
    <row r="55" spans="1:14">
      <c r="A55">
        <f t="shared" si="0"/>
        <v>0</v>
      </c>
      <c r="B55">
        <f t="shared" si="1"/>
        <v>0</v>
      </c>
      <c r="C55">
        <f>IF(AND((601&lt;=$I$10),($I$10&lt;=1200)),1,0)</f>
        <v>0</v>
      </c>
      <c r="D55">
        <f t="shared" si="2"/>
        <v>0</v>
      </c>
      <c r="E55">
        <v>1</v>
      </c>
      <c r="F55" t="str">
        <f t="shared" si="3"/>
        <v/>
      </c>
      <c r="G55" s="2" t="s">
        <v>517</v>
      </c>
      <c r="H55" s="7" t="s">
        <v>528</v>
      </c>
      <c r="I55" s="7" t="s">
        <v>524</v>
      </c>
      <c r="J55" s="7" t="s">
        <v>523</v>
      </c>
      <c r="K55" s="15" t="s">
        <v>59</v>
      </c>
      <c r="L55" s="7" t="s">
        <v>414</v>
      </c>
      <c r="M55" s="100">
        <v>1</v>
      </c>
      <c r="N55" s="101">
        <v>1</v>
      </c>
    </row>
    <row r="56" spans="1:14" ht="13.5" thickBot="1">
      <c r="A56">
        <f t="shared" si="0"/>
        <v>0</v>
      </c>
      <c r="B56">
        <f t="shared" si="1"/>
        <v>0</v>
      </c>
      <c r="C56">
        <f>IF(AND((601&lt;=$I$10),($I$10&lt;=1200)),1,0)</f>
        <v>0</v>
      </c>
      <c r="D56">
        <f t="shared" si="2"/>
        <v>0</v>
      </c>
      <c r="E56">
        <v>2</v>
      </c>
      <c r="F56" t="str">
        <f t="shared" si="3"/>
        <v/>
      </c>
      <c r="G56" s="106" t="s">
        <v>517</v>
      </c>
      <c r="H56" s="88" t="s">
        <v>528</v>
      </c>
      <c r="I56" s="88" t="s">
        <v>524</v>
      </c>
      <c r="J56" s="88" t="s">
        <v>523</v>
      </c>
      <c r="K56" s="17" t="s">
        <v>62</v>
      </c>
      <c r="L56" s="88" t="s">
        <v>414</v>
      </c>
      <c r="M56" s="107">
        <v>0.87</v>
      </c>
      <c r="N56" s="108">
        <v>0.87</v>
      </c>
    </row>
    <row r="57" spans="1:14">
      <c r="B57">
        <f t="shared" ref="B57:B76" si="4">IF($I$3=I57,1,0)</f>
        <v>0</v>
      </c>
      <c r="C57">
        <f>IF($I$4&lt;=400,1,0)</f>
        <v>1</v>
      </c>
      <c r="D57">
        <f t="shared" si="2"/>
        <v>1</v>
      </c>
      <c r="E57">
        <v>1</v>
      </c>
      <c r="F57" t="str">
        <f t="shared" ref="F57:F76" si="5">IF(AND(D57=2,E57=1),"A",IF(AND(D57=2,E57=2),"B",""))</f>
        <v/>
      </c>
      <c r="G57" s="1" t="s">
        <v>529</v>
      </c>
      <c r="H57" s="12"/>
      <c r="I57" s="12" t="s">
        <v>530</v>
      </c>
      <c r="J57" s="12" t="s">
        <v>520</v>
      </c>
      <c r="K57" s="85" t="s">
        <v>59</v>
      </c>
      <c r="L57" s="12" t="s">
        <v>537</v>
      </c>
      <c r="M57" s="116">
        <v>1.7999999999999999E-2</v>
      </c>
      <c r="N57" s="117">
        <v>1.7999999999999999E-2</v>
      </c>
    </row>
    <row r="58" spans="1:14">
      <c r="B58">
        <f t="shared" si="4"/>
        <v>0</v>
      </c>
      <c r="C58">
        <f>IF($I$4&lt;=400,1,0)</f>
        <v>1</v>
      </c>
      <c r="D58">
        <f t="shared" si="2"/>
        <v>1</v>
      </c>
      <c r="E58">
        <v>2</v>
      </c>
      <c r="F58" t="str">
        <f t="shared" si="5"/>
        <v/>
      </c>
      <c r="G58" s="2" t="s">
        <v>529</v>
      </c>
      <c r="H58" s="7"/>
      <c r="I58" s="7" t="s">
        <v>530</v>
      </c>
      <c r="J58" s="7" t="s">
        <v>520</v>
      </c>
      <c r="K58" s="15" t="s">
        <v>62</v>
      </c>
      <c r="L58" s="7" t="s">
        <v>537</v>
      </c>
      <c r="M58" s="112">
        <v>1.6E-2</v>
      </c>
      <c r="N58" s="113">
        <v>1.6E-2</v>
      </c>
    </row>
    <row r="59" spans="1:14">
      <c r="B59">
        <f t="shared" si="4"/>
        <v>0</v>
      </c>
      <c r="C59">
        <f>IF(AND((401&lt;=$I$4),($I$4&lt;=700)),1,0)</f>
        <v>0</v>
      </c>
      <c r="D59">
        <f t="shared" si="2"/>
        <v>0</v>
      </c>
      <c r="E59">
        <v>1</v>
      </c>
      <c r="F59" t="str">
        <f t="shared" si="5"/>
        <v/>
      </c>
      <c r="G59" s="2" t="s">
        <v>529</v>
      </c>
      <c r="H59" s="7"/>
      <c r="I59" s="7" t="s">
        <v>530</v>
      </c>
      <c r="J59" s="7" t="s">
        <v>522</v>
      </c>
      <c r="K59" s="15" t="s">
        <v>59</v>
      </c>
      <c r="L59" s="7" t="s">
        <v>537</v>
      </c>
      <c r="M59" s="112">
        <v>2.1999999999999999E-2</v>
      </c>
      <c r="N59" s="113">
        <v>2.1999999999999999E-2</v>
      </c>
    </row>
    <row r="60" spans="1:14">
      <c r="B60">
        <f t="shared" si="4"/>
        <v>0</v>
      </c>
      <c r="C60">
        <f>IF(AND((401&lt;=$I$4),($I$4&lt;=700)),1,0)</f>
        <v>0</v>
      </c>
      <c r="D60">
        <f t="shared" si="2"/>
        <v>0</v>
      </c>
      <c r="E60">
        <v>2</v>
      </c>
      <c r="F60" t="str">
        <f t="shared" si="5"/>
        <v/>
      </c>
      <c r="G60" s="2" t="s">
        <v>529</v>
      </c>
      <c r="H60" s="7"/>
      <c r="I60" s="7" t="s">
        <v>530</v>
      </c>
      <c r="J60" s="7" t="s">
        <v>522</v>
      </c>
      <c r="K60" s="15" t="s">
        <v>62</v>
      </c>
      <c r="L60" s="7" t="s">
        <v>537</v>
      </c>
      <c r="M60" s="112">
        <v>1.9E-2</v>
      </c>
      <c r="N60" s="113">
        <v>1.9E-2</v>
      </c>
    </row>
    <row r="61" spans="1:14">
      <c r="B61">
        <f t="shared" si="4"/>
        <v>0</v>
      </c>
      <c r="C61">
        <f>IF(AND((701&lt;=$I$4),($I$4&lt;=1200)),1,0)</f>
        <v>0</v>
      </c>
      <c r="D61">
        <f t="shared" si="2"/>
        <v>0</v>
      </c>
      <c r="E61">
        <v>1</v>
      </c>
      <c r="F61" t="str">
        <f t="shared" si="5"/>
        <v/>
      </c>
      <c r="G61" s="2" t="s">
        <v>529</v>
      </c>
      <c r="H61" s="7"/>
      <c r="I61" s="7" t="s">
        <v>530</v>
      </c>
      <c r="J61" s="7" t="s">
        <v>523</v>
      </c>
      <c r="K61" s="15" t="s">
        <v>59</v>
      </c>
      <c r="L61" s="7" t="s">
        <v>537</v>
      </c>
      <c r="M61" s="112">
        <v>2.7E-2</v>
      </c>
      <c r="N61" s="113">
        <v>2.7E-2</v>
      </c>
    </row>
    <row r="62" spans="1:14">
      <c r="B62">
        <f t="shared" si="4"/>
        <v>0</v>
      </c>
      <c r="C62">
        <f>IF(AND((701&lt;=$I$4),($I$4&lt;=1200)),1,0)</f>
        <v>0</v>
      </c>
      <c r="D62">
        <f t="shared" si="2"/>
        <v>0</v>
      </c>
      <c r="E62">
        <v>2</v>
      </c>
      <c r="F62" t="str">
        <f t="shared" si="5"/>
        <v/>
      </c>
      <c r="G62" s="2" t="s">
        <v>529</v>
      </c>
      <c r="H62" s="7"/>
      <c r="I62" s="7" t="s">
        <v>530</v>
      </c>
      <c r="J62" s="7" t="s">
        <v>523</v>
      </c>
      <c r="K62" s="15" t="s">
        <v>62</v>
      </c>
      <c r="L62" s="7" t="s">
        <v>537</v>
      </c>
      <c r="M62" s="112">
        <v>2.3E-2</v>
      </c>
      <c r="N62" s="113">
        <v>2.3E-2</v>
      </c>
    </row>
    <row r="63" spans="1:14">
      <c r="B63">
        <f t="shared" si="4"/>
        <v>0</v>
      </c>
      <c r="C63">
        <f>IF($I$4&lt;=400,1,0)</f>
        <v>1</v>
      </c>
      <c r="D63">
        <f t="shared" si="2"/>
        <v>1</v>
      </c>
      <c r="E63">
        <v>1</v>
      </c>
      <c r="F63" t="str">
        <f t="shared" si="5"/>
        <v/>
      </c>
      <c r="G63" s="2" t="s">
        <v>529</v>
      </c>
      <c r="H63" s="7"/>
      <c r="I63" s="7" t="s">
        <v>564</v>
      </c>
      <c r="J63" s="7" t="s">
        <v>520</v>
      </c>
      <c r="K63" s="15" t="s">
        <v>59</v>
      </c>
      <c r="L63" s="7" t="s">
        <v>537</v>
      </c>
      <c r="M63" s="112">
        <v>1.4999999999999999E-2</v>
      </c>
      <c r="N63" s="113">
        <v>1.4999999999999999E-2</v>
      </c>
    </row>
    <row r="64" spans="1:14">
      <c r="B64">
        <f t="shared" si="4"/>
        <v>0</v>
      </c>
      <c r="C64">
        <f>IF($I$4&lt;=400,1,0)</f>
        <v>1</v>
      </c>
      <c r="D64">
        <f t="shared" si="2"/>
        <v>1</v>
      </c>
      <c r="E64">
        <v>2</v>
      </c>
      <c r="F64" t="str">
        <f t="shared" si="5"/>
        <v/>
      </c>
      <c r="G64" s="2" t="s">
        <v>529</v>
      </c>
      <c r="H64" s="7"/>
      <c r="I64" s="7" t="s">
        <v>564</v>
      </c>
      <c r="J64" s="7" t="s">
        <v>520</v>
      </c>
      <c r="K64" s="15" t="s">
        <v>62</v>
      </c>
      <c r="L64" s="7" t="s">
        <v>537</v>
      </c>
      <c r="M64" s="112">
        <v>1.2999999999999999E-2</v>
      </c>
      <c r="N64" s="113">
        <v>1.2999999999999999E-2</v>
      </c>
    </row>
    <row r="65" spans="2:14">
      <c r="B65">
        <f t="shared" si="4"/>
        <v>0</v>
      </c>
      <c r="C65">
        <f>IF(AND((401&lt;=$I$4),($I$4&lt;=700)),1,0)</f>
        <v>0</v>
      </c>
      <c r="D65">
        <f t="shared" si="2"/>
        <v>0</v>
      </c>
      <c r="E65">
        <v>1</v>
      </c>
      <c r="F65" t="str">
        <f t="shared" si="5"/>
        <v/>
      </c>
      <c r="G65" s="2" t="s">
        <v>529</v>
      </c>
      <c r="H65" s="7"/>
      <c r="I65" s="7" t="s">
        <v>564</v>
      </c>
      <c r="J65" s="7" t="s">
        <v>522</v>
      </c>
      <c r="K65" s="15" t="s">
        <v>59</v>
      </c>
      <c r="L65" s="7" t="s">
        <v>537</v>
      </c>
      <c r="M65" s="112">
        <v>1.7999999999999999E-2</v>
      </c>
      <c r="N65" s="113">
        <v>1.7999999999999999E-2</v>
      </c>
    </row>
    <row r="66" spans="2:14">
      <c r="B66">
        <f t="shared" si="4"/>
        <v>0</v>
      </c>
      <c r="C66">
        <f>IF(AND((401&lt;=$I$4),($I$4&lt;=700)),1,0)</f>
        <v>0</v>
      </c>
      <c r="D66">
        <f t="shared" si="2"/>
        <v>0</v>
      </c>
      <c r="E66">
        <v>2</v>
      </c>
      <c r="F66" t="str">
        <f t="shared" si="5"/>
        <v/>
      </c>
      <c r="G66" s="2" t="s">
        <v>529</v>
      </c>
      <c r="H66" s="7"/>
      <c r="I66" s="7" t="s">
        <v>564</v>
      </c>
      <c r="J66" s="7" t="s">
        <v>522</v>
      </c>
      <c r="K66" s="15" t="s">
        <v>62</v>
      </c>
      <c r="L66" s="7" t="s">
        <v>537</v>
      </c>
      <c r="M66" s="112">
        <v>1.6E-2</v>
      </c>
      <c r="N66" s="113">
        <v>1.6E-2</v>
      </c>
    </row>
    <row r="67" spans="2:14">
      <c r="B67">
        <f t="shared" si="4"/>
        <v>0</v>
      </c>
      <c r="C67">
        <f>IF(AND((701&lt;=$I$4),($I$4&lt;=1200)),1,0)</f>
        <v>0</v>
      </c>
      <c r="D67">
        <f t="shared" si="2"/>
        <v>0</v>
      </c>
      <c r="E67">
        <v>1</v>
      </c>
      <c r="F67" t="str">
        <f t="shared" si="5"/>
        <v/>
      </c>
      <c r="G67" s="2" t="s">
        <v>529</v>
      </c>
      <c r="H67" s="7"/>
      <c r="I67" s="7" t="s">
        <v>564</v>
      </c>
      <c r="J67" s="7" t="s">
        <v>523</v>
      </c>
      <c r="K67" s="15" t="s">
        <v>59</v>
      </c>
      <c r="L67" s="7" t="s">
        <v>537</v>
      </c>
      <c r="M67" s="112">
        <v>2.3E-2</v>
      </c>
      <c r="N67" s="113">
        <v>2.3E-2</v>
      </c>
    </row>
    <row r="68" spans="2:14">
      <c r="B68">
        <f t="shared" si="4"/>
        <v>0</v>
      </c>
      <c r="C68">
        <f>IF(AND((701&lt;=$I$4),($I$4&lt;=1200)),1,0)</f>
        <v>0</v>
      </c>
      <c r="D68">
        <f t="shared" si="2"/>
        <v>0</v>
      </c>
      <c r="E68">
        <v>2</v>
      </c>
      <c r="F68" t="str">
        <f t="shared" si="5"/>
        <v/>
      </c>
      <c r="G68" s="2" t="s">
        <v>529</v>
      </c>
      <c r="H68" s="7"/>
      <c r="I68" s="7" t="s">
        <v>564</v>
      </c>
      <c r="J68" s="7" t="s">
        <v>523</v>
      </c>
      <c r="K68" s="15" t="s">
        <v>62</v>
      </c>
      <c r="L68" s="7" t="s">
        <v>537</v>
      </c>
      <c r="M68" s="112">
        <v>0.02</v>
      </c>
      <c r="N68" s="113">
        <v>0.02</v>
      </c>
    </row>
    <row r="69" spans="2:14">
      <c r="B69">
        <f t="shared" si="4"/>
        <v>0</v>
      </c>
      <c r="C69">
        <f>IF($I$4&lt;=200,1,0)</f>
        <v>1</v>
      </c>
      <c r="D69">
        <f t="shared" si="2"/>
        <v>1</v>
      </c>
      <c r="E69">
        <v>1</v>
      </c>
      <c r="F69" t="str">
        <f t="shared" si="5"/>
        <v/>
      </c>
      <c r="G69" s="2" t="s">
        <v>529</v>
      </c>
      <c r="H69" s="7"/>
      <c r="I69" s="7" t="s">
        <v>524</v>
      </c>
      <c r="J69" s="7" t="s">
        <v>525</v>
      </c>
      <c r="K69" s="15" t="s">
        <v>59</v>
      </c>
      <c r="L69" s="7" t="s">
        <v>537</v>
      </c>
      <c r="M69" s="112">
        <v>1.0999999999999999E-2</v>
      </c>
      <c r="N69" s="113">
        <v>1.0999999999999999E-2</v>
      </c>
    </row>
    <row r="70" spans="2:14">
      <c r="B70">
        <f t="shared" si="4"/>
        <v>0</v>
      </c>
      <c r="C70">
        <f>IF($I$4&lt;=200,1,0)</f>
        <v>1</v>
      </c>
      <c r="D70">
        <f t="shared" si="2"/>
        <v>1</v>
      </c>
      <c r="E70">
        <v>2</v>
      </c>
      <c r="F70" t="str">
        <f t="shared" si="5"/>
        <v/>
      </c>
      <c r="G70" s="2" t="s">
        <v>529</v>
      </c>
      <c r="H70" s="7"/>
      <c r="I70" s="7" t="s">
        <v>524</v>
      </c>
      <c r="J70" s="7" t="s">
        <v>525</v>
      </c>
      <c r="K70" s="15" t="s">
        <v>62</v>
      </c>
      <c r="L70" s="7" t="s">
        <v>537</v>
      </c>
      <c r="M70" s="112">
        <v>0.01</v>
      </c>
      <c r="N70" s="113">
        <v>0.01</v>
      </c>
    </row>
    <row r="71" spans="2:14">
      <c r="B71">
        <f t="shared" si="4"/>
        <v>0</v>
      </c>
      <c r="C71">
        <f>IF(AND((201&lt;=$I$4),($I$4&lt;=350)),1,0)</f>
        <v>0</v>
      </c>
      <c r="D71">
        <f t="shared" si="2"/>
        <v>0</v>
      </c>
      <c r="E71">
        <v>1</v>
      </c>
      <c r="F71" t="str">
        <f t="shared" si="5"/>
        <v/>
      </c>
      <c r="G71" s="2" t="s">
        <v>529</v>
      </c>
      <c r="H71" s="7"/>
      <c r="I71" s="7" t="s">
        <v>524</v>
      </c>
      <c r="J71" s="7" t="s">
        <v>526</v>
      </c>
      <c r="K71" s="15" t="s">
        <v>59</v>
      </c>
      <c r="L71" s="7" t="s">
        <v>537</v>
      </c>
      <c r="M71" s="112">
        <v>1.4E-2</v>
      </c>
      <c r="N71" s="113">
        <v>1.4E-2</v>
      </c>
    </row>
    <row r="72" spans="2:14">
      <c r="B72">
        <f t="shared" si="4"/>
        <v>0</v>
      </c>
      <c r="C72">
        <f>IF(AND((201&lt;=$I$4),($I$4&lt;=350)),1,0)</f>
        <v>0</v>
      </c>
      <c r="D72">
        <f t="shared" si="2"/>
        <v>0</v>
      </c>
      <c r="E72">
        <v>2</v>
      </c>
      <c r="F72" t="str">
        <f t="shared" si="5"/>
        <v/>
      </c>
      <c r="G72" s="2" t="s">
        <v>529</v>
      </c>
      <c r="H72" s="7"/>
      <c r="I72" s="7" t="s">
        <v>524</v>
      </c>
      <c r="J72" s="7" t="s">
        <v>526</v>
      </c>
      <c r="K72" s="15" t="s">
        <v>62</v>
      </c>
      <c r="L72" s="7" t="s">
        <v>537</v>
      </c>
      <c r="M72" s="112">
        <v>1.2E-2</v>
      </c>
      <c r="N72" s="113">
        <v>1.2E-2</v>
      </c>
    </row>
    <row r="73" spans="2:14">
      <c r="B73">
        <f t="shared" si="4"/>
        <v>0</v>
      </c>
      <c r="C73">
        <f>IF(AND((351&lt;=$I$4),($I$4&lt;=600)),1,0)</f>
        <v>0</v>
      </c>
      <c r="D73">
        <f t="shared" si="2"/>
        <v>0</v>
      </c>
      <c r="E73">
        <v>1</v>
      </c>
      <c r="F73" t="str">
        <f t="shared" si="5"/>
        <v/>
      </c>
      <c r="G73" s="2" t="s">
        <v>529</v>
      </c>
      <c r="H73" s="7"/>
      <c r="I73" s="7" t="s">
        <v>524</v>
      </c>
      <c r="J73" s="7" t="s">
        <v>527</v>
      </c>
      <c r="K73" s="15" t="s">
        <v>59</v>
      </c>
      <c r="L73" s="7" t="s">
        <v>537</v>
      </c>
      <c r="M73" s="112">
        <v>1.7000000000000001E-2</v>
      </c>
      <c r="N73" s="113">
        <v>1.7000000000000001E-2</v>
      </c>
    </row>
    <row r="74" spans="2:14">
      <c r="B74">
        <f t="shared" si="4"/>
        <v>0</v>
      </c>
      <c r="C74">
        <f>IF(AND((351&lt;=$I$4),($I$4&lt;=600)),1,0)</f>
        <v>0</v>
      </c>
      <c r="D74">
        <f t="shared" si="2"/>
        <v>0</v>
      </c>
      <c r="E74">
        <v>2</v>
      </c>
      <c r="F74" t="str">
        <f t="shared" si="5"/>
        <v/>
      </c>
      <c r="G74" s="2" t="s">
        <v>529</v>
      </c>
      <c r="H74" s="7"/>
      <c r="I74" s="7" t="s">
        <v>524</v>
      </c>
      <c r="J74" s="7" t="s">
        <v>527</v>
      </c>
      <c r="K74" s="15" t="s">
        <v>62</v>
      </c>
      <c r="L74" s="7" t="s">
        <v>537</v>
      </c>
      <c r="M74" s="112">
        <v>1.4999999999999999E-2</v>
      </c>
      <c r="N74" s="113">
        <v>1.4999999999999999E-2</v>
      </c>
    </row>
    <row r="75" spans="2:14">
      <c r="B75">
        <f t="shared" si="4"/>
        <v>0</v>
      </c>
      <c r="C75">
        <f>IF(AND((601&lt;=$I$4),($I$4&lt;=1200)),1,0)</f>
        <v>0</v>
      </c>
      <c r="D75">
        <f t="shared" si="2"/>
        <v>0</v>
      </c>
      <c r="E75">
        <v>1</v>
      </c>
      <c r="F75" t="str">
        <f t="shared" si="5"/>
        <v/>
      </c>
      <c r="G75" s="2" t="s">
        <v>529</v>
      </c>
      <c r="H75" s="7"/>
      <c r="I75" s="7" t="s">
        <v>524</v>
      </c>
      <c r="J75" s="7" t="s">
        <v>523</v>
      </c>
      <c r="K75" s="15" t="s">
        <v>59</v>
      </c>
      <c r="L75" s="7" t="s">
        <v>537</v>
      </c>
      <c r="M75" s="112">
        <v>2.3E-2</v>
      </c>
      <c r="N75" s="113">
        <v>2.3E-2</v>
      </c>
    </row>
    <row r="76" spans="2:14" ht="13.5" thickBot="1">
      <c r="B76">
        <f t="shared" si="4"/>
        <v>0</v>
      </c>
      <c r="C76">
        <f>IF(AND((601&lt;=$I$4),($I$4&lt;=1200)),1,0)</f>
        <v>0</v>
      </c>
      <c r="D76">
        <f t="shared" si="2"/>
        <v>0</v>
      </c>
      <c r="E76">
        <v>2</v>
      </c>
      <c r="F76" t="str">
        <f t="shared" si="5"/>
        <v/>
      </c>
      <c r="G76" s="3" t="s">
        <v>529</v>
      </c>
      <c r="H76" s="28"/>
      <c r="I76" s="28" t="s">
        <v>524</v>
      </c>
      <c r="J76" s="28" t="s">
        <v>523</v>
      </c>
      <c r="K76" s="10" t="s">
        <v>62</v>
      </c>
      <c r="L76" s="28" t="s">
        <v>537</v>
      </c>
      <c r="M76" s="114">
        <v>0.02</v>
      </c>
      <c r="N76" s="115">
        <v>0.02</v>
      </c>
    </row>
  </sheetData>
  <mergeCells count="7">
    <mergeCell ref="K4:N4"/>
    <mergeCell ref="K15:N15"/>
    <mergeCell ref="G8:G11"/>
    <mergeCell ref="H28:I28"/>
    <mergeCell ref="G12:G13"/>
    <mergeCell ref="G3:G5"/>
    <mergeCell ref="G6:G7"/>
  </mergeCells>
  <phoneticPr fontId="3"/>
  <pageMargins left="0.75" right="0.75" top="1" bottom="1" header="0.51200000000000001" footer="0.51200000000000001"/>
  <pageSetup paperSize="9" orientation="portrait" horizontalDpi="200" verticalDpi="2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N76"/>
  <sheetViews>
    <sheetView workbookViewId="0"/>
  </sheetViews>
  <sheetFormatPr defaultRowHeight="13"/>
  <cols>
    <col min="1" max="6" width="3.6328125" customWidth="1"/>
    <col min="8" max="8" width="12.6328125" customWidth="1"/>
    <col min="9" max="9" width="19.26953125" customWidth="1"/>
    <col min="10" max="10" width="10.6328125" customWidth="1"/>
    <col min="11" max="11" width="9.08984375" style="8" customWidth="1"/>
    <col min="12" max="12" width="10.6328125" customWidth="1"/>
    <col min="13" max="14" width="10.6328125" style="8" customWidth="1"/>
  </cols>
  <sheetData>
    <row r="2" spans="7:14">
      <c r="J2" s="8"/>
    </row>
    <row r="3" spans="7:14">
      <c r="G3" s="524" t="s">
        <v>529</v>
      </c>
      <c r="H3" s="121" t="s">
        <v>343</v>
      </c>
      <c r="I3" s="7">
        <f>蓄電池設備!F6</f>
        <v>0</v>
      </c>
      <c r="K3" s="20"/>
      <c r="L3" s="121"/>
      <c r="M3" s="15" t="s">
        <v>366</v>
      </c>
      <c r="N3" s="15" t="s">
        <v>367</v>
      </c>
    </row>
    <row r="4" spans="7:14">
      <c r="G4" s="524"/>
      <c r="H4" s="121" t="s">
        <v>531</v>
      </c>
      <c r="I4" s="7">
        <f>蓄電池設備!F7</f>
        <v>0</v>
      </c>
      <c r="K4" s="577" t="s">
        <v>529</v>
      </c>
      <c r="L4" s="578"/>
      <c r="M4" s="578"/>
      <c r="N4" s="579"/>
    </row>
    <row r="5" spans="7:14">
      <c r="G5" s="524"/>
      <c r="H5" s="7" t="s">
        <v>534</v>
      </c>
      <c r="I5" s="7">
        <f>蓄電池設備!F8</f>
        <v>0</v>
      </c>
      <c r="K5" s="20"/>
      <c r="L5" s="121" t="s">
        <v>515</v>
      </c>
      <c r="M5" s="18">
        <f>IF(I3=0,0,VLOOKUP("A",$F$57:$N$76,8,0))</f>
        <v>0</v>
      </c>
      <c r="N5" s="18">
        <f>IF(I3=0,0,VLOOKUP("A",$F$57:$N$76,9,0))</f>
        <v>0</v>
      </c>
    </row>
    <row r="6" spans="7:14">
      <c r="G6" s="524" t="s">
        <v>441</v>
      </c>
      <c r="H6" s="15" t="s">
        <v>60</v>
      </c>
      <c r="I6" s="7">
        <f>蓄電池設備!F9</f>
        <v>0</v>
      </c>
      <c r="K6" s="20"/>
      <c r="L6" s="121" t="s">
        <v>516</v>
      </c>
      <c r="M6" s="18">
        <f>IF(I3=0,0,VLOOKUP("B",$F$57:$N$76,8,0))</f>
        <v>0</v>
      </c>
      <c r="N6" s="18">
        <f>IF(I3=0,0,VLOOKUP("B",$F$57:$N$76,9,0))</f>
        <v>0</v>
      </c>
    </row>
    <row r="7" spans="7:14">
      <c r="G7" s="524"/>
      <c r="H7" s="15" t="s">
        <v>61</v>
      </c>
      <c r="I7" s="7">
        <f>蓄電池設備!F10</f>
        <v>0</v>
      </c>
      <c r="K7" s="74"/>
      <c r="L7" s="121"/>
      <c r="M7" s="18"/>
      <c r="N7" s="18"/>
    </row>
    <row r="8" spans="7:14">
      <c r="G8" s="524" t="s">
        <v>517</v>
      </c>
      <c r="H8" s="7" t="s">
        <v>503</v>
      </c>
      <c r="I8" s="7">
        <f>蓄電池設備!F11</f>
        <v>0</v>
      </c>
      <c r="K8" s="74"/>
      <c r="L8" s="95" t="s">
        <v>400</v>
      </c>
      <c r="M8" s="18">
        <f>M5</f>
        <v>0</v>
      </c>
      <c r="N8" s="18">
        <f>N5</f>
        <v>0</v>
      </c>
    </row>
    <row r="9" spans="7:14">
      <c r="G9" s="524"/>
      <c r="H9" s="7" t="s">
        <v>494</v>
      </c>
      <c r="I9" s="7">
        <f>蓄電池設備!F12</f>
        <v>0</v>
      </c>
      <c r="K9" s="74"/>
      <c r="L9" s="98" t="s">
        <v>409</v>
      </c>
      <c r="M9" s="18">
        <f>SUM(M5:M6)</f>
        <v>0</v>
      </c>
      <c r="N9" s="18">
        <f>SUM(N5:N6)</f>
        <v>0</v>
      </c>
    </row>
    <row r="10" spans="7:14">
      <c r="G10" s="524"/>
      <c r="H10" s="7" t="s">
        <v>531</v>
      </c>
      <c r="I10" s="7">
        <f>蓄電池設備!F13</f>
        <v>0</v>
      </c>
      <c r="K10" s="74"/>
      <c r="L10" s="121"/>
      <c r="M10" s="18"/>
      <c r="N10" s="18"/>
    </row>
    <row r="11" spans="7:14">
      <c r="G11" s="524"/>
      <c r="H11" s="7" t="s">
        <v>492</v>
      </c>
      <c r="I11" s="7">
        <f>蓄電池設備!F14</f>
        <v>0</v>
      </c>
      <c r="K11" s="122"/>
      <c r="L11" s="123" t="s">
        <v>534</v>
      </c>
      <c r="M11" s="18">
        <f>I5</f>
        <v>0</v>
      </c>
      <c r="N11" s="18">
        <f>I5</f>
        <v>0</v>
      </c>
    </row>
    <row r="12" spans="7:14">
      <c r="G12" s="524" t="s">
        <v>441</v>
      </c>
      <c r="H12" s="15" t="s">
        <v>60</v>
      </c>
      <c r="I12" s="7">
        <f>蓄電池設備!F15</f>
        <v>0</v>
      </c>
      <c r="K12" s="74"/>
      <c r="L12" s="124"/>
      <c r="M12" s="18"/>
      <c r="N12" s="18"/>
    </row>
    <row r="13" spans="7:14">
      <c r="G13" s="524"/>
      <c r="H13" s="15" t="s">
        <v>61</v>
      </c>
      <c r="I13" s="7">
        <f>蓄電池設備!F16</f>
        <v>0</v>
      </c>
      <c r="K13" s="122"/>
      <c r="L13" s="123" t="s">
        <v>535</v>
      </c>
      <c r="M13" s="18">
        <f>M8*M11*I6+M9*M11*I7</f>
        <v>0</v>
      </c>
      <c r="N13" s="18">
        <f>N8*N11*I6+N9*N11*I7</f>
        <v>0</v>
      </c>
    </row>
    <row r="14" spans="7:14">
      <c r="K14" s="74"/>
      <c r="L14" s="124"/>
      <c r="M14" s="15"/>
      <c r="N14" s="15"/>
    </row>
    <row r="15" spans="7:14">
      <c r="K15" s="625" t="s">
        <v>517</v>
      </c>
      <c r="L15" s="626"/>
      <c r="M15" s="626"/>
      <c r="N15" s="627"/>
    </row>
    <row r="16" spans="7:14">
      <c r="K16" s="20"/>
      <c r="L16" s="121" t="s">
        <v>515</v>
      </c>
      <c r="M16" s="100">
        <f>IF(I9=0,0,VLOOKUP("A",$F$29:$N$56,8,0))</f>
        <v>0</v>
      </c>
      <c r="N16" s="100">
        <f>IF(I9=0,0,VLOOKUP("A",$F$29:$N$56,9,0))</f>
        <v>0</v>
      </c>
    </row>
    <row r="17" spans="1:14">
      <c r="K17" s="20"/>
      <c r="L17" s="121" t="s">
        <v>516</v>
      </c>
      <c r="M17" s="100">
        <f>IF(I9=0,0,VLOOKUP("B",$F$29:$N$56,8,0))</f>
        <v>0</v>
      </c>
      <c r="N17" s="100">
        <f>IF(I9=0,0,VLOOKUP("B",$F$29:$N$56,9,0))</f>
        <v>0</v>
      </c>
    </row>
    <row r="18" spans="1:14">
      <c r="K18" s="20"/>
      <c r="L18" s="121"/>
      <c r="M18" s="100"/>
      <c r="N18" s="100"/>
    </row>
    <row r="19" spans="1:14">
      <c r="K19" s="74"/>
      <c r="L19" s="123" t="s">
        <v>400</v>
      </c>
      <c r="M19" s="100">
        <f>M16</f>
        <v>0</v>
      </c>
      <c r="N19" s="100">
        <f>N16</f>
        <v>0</v>
      </c>
    </row>
    <row r="20" spans="1:14">
      <c r="K20" s="20" t="s">
        <v>409</v>
      </c>
      <c r="L20" s="94"/>
      <c r="M20" s="100">
        <f>SUM(M16:M17)</f>
        <v>0</v>
      </c>
      <c r="N20" s="100">
        <f>SUM(N16:N17)</f>
        <v>0</v>
      </c>
    </row>
    <row r="21" spans="1:14">
      <c r="K21" s="122"/>
      <c r="L21" s="84"/>
      <c r="M21" s="100"/>
      <c r="N21" s="100"/>
    </row>
    <row r="22" spans="1:14">
      <c r="K22" s="74"/>
      <c r="L22" s="123" t="s">
        <v>492</v>
      </c>
      <c r="M22" s="100">
        <f>I11</f>
        <v>0</v>
      </c>
      <c r="N22" s="100">
        <f>I11</f>
        <v>0</v>
      </c>
    </row>
    <row r="23" spans="1:14">
      <c r="K23" s="122"/>
      <c r="L23" s="84"/>
      <c r="M23" s="100"/>
      <c r="N23" s="100"/>
    </row>
    <row r="24" spans="1:14">
      <c r="K24" s="74"/>
      <c r="L24" s="123" t="s">
        <v>536</v>
      </c>
      <c r="M24" s="100">
        <f>M19*M22*I12+M20*M22*I13</f>
        <v>0</v>
      </c>
      <c r="N24" s="100">
        <f>N19*N22*I12+N20*N22*I13</f>
        <v>0</v>
      </c>
    </row>
    <row r="25" spans="1:14">
      <c r="K25" s="74"/>
      <c r="L25" s="123"/>
      <c r="M25" s="15"/>
      <c r="N25" s="15"/>
    </row>
    <row r="26" spans="1:14">
      <c r="K26" s="74" t="s">
        <v>364</v>
      </c>
      <c r="L26" s="121"/>
      <c r="M26" s="18">
        <f>SUM(M13,M24)</f>
        <v>0</v>
      </c>
      <c r="N26" s="18">
        <f>SUM(N13,N24)</f>
        <v>0</v>
      </c>
    </row>
    <row r="27" spans="1:14" ht="13.5" thickBot="1"/>
    <row r="28" spans="1:14" ht="13.5" thickBot="1">
      <c r="G28" s="89" t="s">
        <v>499</v>
      </c>
      <c r="H28" s="576" t="s">
        <v>397</v>
      </c>
      <c r="I28" s="623"/>
      <c r="J28" s="90" t="s">
        <v>503</v>
      </c>
      <c r="K28" s="97" t="s">
        <v>504</v>
      </c>
      <c r="L28" s="90" t="s">
        <v>398</v>
      </c>
      <c r="M28" s="97" t="s">
        <v>366</v>
      </c>
      <c r="N28" s="4" t="s">
        <v>367</v>
      </c>
    </row>
    <row r="29" spans="1:14">
      <c r="A29">
        <f t="shared" ref="A29:A56" si="0">IF($I$8=H29,1,0)</f>
        <v>0</v>
      </c>
      <c r="B29">
        <f t="shared" ref="B29:B56" si="1">IF($I$9=I29,1,0)</f>
        <v>0</v>
      </c>
      <c r="C29">
        <f>IF($I$10&lt;=400,1,0)</f>
        <v>1</v>
      </c>
      <c r="D29">
        <f t="shared" ref="D29:D76" si="2">SUM(A29:C29)</f>
        <v>1</v>
      </c>
      <c r="E29">
        <v>1</v>
      </c>
      <c r="F29" t="str">
        <f t="shared" ref="F29:F56" si="3">IF(AND(D29=3,E29=1),"A",IF(AND(D29=3,E29=2),"B",""))</f>
        <v/>
      </c>
      <c r="G29" s="21" t="s">
        <v>517</v>
      </c>
      <c r="H29" s="14" t="s">
        <v>518</v>
      </c>
      <c r="I29" s="14" t="s">
        <v>519</v>
      </c>
      <c r="J29" s="14" t="s">
        <v>520</v>
      </c>
      <c r="K29" s="23" t="s">
        <v>63</v>
      </c>
      <c r="L29" s="14" t="s">
        <v>414</v>
      </c>
      <c r="M29" s="102">
        <v>0.38</v>
      </c>
      <c r="N29" s="103">
        <v>0.38</v>
      </c>
    </row>
    <row r="30" spans="1:14">
      <c r="A30">
        <f t="shared" si="0"/>
        <v>0</v>
      </c>
      <c r="B30">
        <f t="shared" si="1"/>
        <v>0</v>
      </c>
      <c r="C30">
        <f>IF($I$10&lt;=400,1,0)</f>
        <v>1</v>
      </c>
      <c r="D30">
        <f t="shared" si="2"/>
        <v>1</v>
      </c>
      <c r="E30">
        <v>2</v>
      </c>
      <c r="F30" t="str">
        <f t="shared" si="3"/>
        <v/>
      </c>
      <c r="G30" s="2" t="s">
        <v>517</v>
      </c>
      <c r="H30" s="7" t="s">
        <v>518</v>
      </c>
      <c r="I30" s="7" t="s">
        <v>519</v>
      </c>
      <c r="J30" s="7" t="s">
        <v>520</v>
      </c>
      <c r="K30" s="15" t="s">
        <v>64</v>
      </c>
      <c r="L30" s="7" t="s">
        <v>414</v>
      </c>
      <c r="M30" s="100">
        <v>0.34</v>
      </c>
      <c r="N30" s="101">
        <v>0.34</v>
      </c>
    </row>
    <row r="31" spans="1:14">
      <c r="A31">
        <f t="shared" si="0"/>
        <v>0</v>
      </c>
      <c r="B31">
        <f t="shared" si="1"/>
        <v>0</v>
      </c>
      <c r="C31">
        <f>IF(AND((401&lt;=$I$10),($I$10&lt;=700)),1,0)</f>
        <v>0</v>
      </c>
      <c r="D31">
        <f t="shared" si="2"/>
        <v>0</v>
      </c>
      <c r="E31">
        <v>1</v>
      </c>
      <c r="F31" t="str">
        <f t="shared" si="3"/>
        <v/>
      </c>
      <c r="G31" s="2" t="s">
        <v>517</v>
      </c>
      <c r="H31" s="7" t="s">
        <v>518</v>
      </c>
      <c r="I31" s="7" t="s">
        <v>519</v>
      </c>
      <c r="J31" s="7" t="s">
        <v>522</v>
      </c>
      <c r="K31" s="15" t="s">
        <v>63</v>
      </c>
      <c r="L31" s="7" t="s">
        <v>414</v>
      </c>
      <c r="M31" s="100">
        <v>0.47</v>
      </c>
      <c r="N31" s="101">
        <v>0.47</v>
      </c>
    </row>
    <row r="32" spans="1:14">
      <c r="A32">
        <f t="shared" si="0"/>
        <v>0</v>
      </c>
      <c r="B32">
        <f t="shared" si="1"/>
        <v>0</v>
      </c>
      <c r="C32">
        <f>IF(AND((401&lt;=$I$10),($I$10&lt;=700)),1,0)</f>
        <v>0</v>
      </c>
      <c r="D32">
        <f t="shared" si="2"/>
        <v>0</v>
      </c>
      <c r="E32">
        <v>2</v>
      </c>
      <c r="F32" t="str">
        <f t="shared" si="3"/>
        <v/>
      </c>
      <c r="G32" s="2" t="s">
        <v>517</v>
      </c>
      <c r="H32" s="7" t="s">
        <v>518</v>
      </c>
      <c r="I32" s="7" t="s">
        <v>519</v>
      </c>
      <c r="J32" s="7" t="s">
        <v>522</v>
      </c>
      <c r="K32" s="15" t="s">
        <v>64</v>
      </c>
      <c r="L32" s="7" t="s">
        <v>414</v>
      </c>
      <c r="M32" s="100">
        <v>0.4</v>
      </c>
      <c r="N32" s="101">
        <v>0.4</v>
      </c>
    </row>
    <row r="33" spans="1:14">
      <c r="A33">
        <f t="shared" si="0"/>
        <v>0</v>
      </c>
      <c r="B33">
        <f t="shared" si="1"/>
        <v>0</v>
      </c>
      <c r="C33">
        <f>IF(AND((701&lt;=$I$10),($I$10&lt;=1200)),1,0)</f>
        <v>0</v>
      </c>
      <c r="D33">
        <f t="shared" si="2"/>
        <v>0</v>
      </c>
      <c r="E33">
        <v>1</v>
      </c>
      <c r="F33" t="str">
        <f t="shared" si="3"/>
        <v/>
      </c>
      <c r="G33" s="2" t="s">
        <v>517</v>
      </c>
      <c r="H33" s="7" t="s">
        <v>518</v>
      </c>
      <c r="I33" s="7" t="s">
        <v>519</v>
      </c>
      <c r="J33" s="7" t="s">
        <v>523</v>
      </c>
      <c r="K33" s="15" t="s">
        <v>63</v>
      </c>
      <c r="L33" s="7" t="s">
        <v>414</v>
      </c>
      <c r="M33" s="100">
        <v>0.6</v>
      </c>
      <c r="N33" s="101">
        <v>0.6</v>
      </c>
    </row>
    <row r="34" spans="1:14">
      <c r="A34">
        <f t="shared" si="0"/>
        <v>0</v>
      </c>
      <c r="B34">
        <f t="shared" si="1"/>
        <v>0</v>
      </c>
      <c r="C34">
        <f>IF(AND((701&lt;=$I$10),($I$10&lt;=1200)),1,0)</f>
        <v>0</v>
      </c>
      <c r="D34">
        <f t="shared" si="2"/>
        <v>0</v>
      </c>
      <c r="E34">
        <v>2</v>
      </c>
      <c r="F34" t="str">
        <f t="shared" si="3"/>
        <v/>
      </c>
      <c r="G34" s="2" t="s">
        <v>517</v>
      </c>
      <c r="H34" s="7" t="s">
        <v>518</v>
      </c>
      <c r="I34" s="7" t="s">
        <v>519</v>
      </c>
      <c r="J34" s="7" t="s">
        <v>523</v>
      </c>
      <c r="K34" s="15" t="s">
        <v>64</v>
      </c>
      <c r="L34" s="7" t="s">
        <v>414</v>
      </c>
      <c r="M34" s="100">
        <v>0.5</v>
      </c>
      <c r="N34" s="101">
        <v>0.5</v>
      </c>
    </row>
    <row r="35" spans="1:14">
      <c r="A35">
        <f t="shared" si="0"/>
        <v>0</v>
      </c>
      <c r="B35">
        <f t="shared" si="1"/>
        <v>0</v>
      </c>
      <c r="C35">
        <f>IF($I$10&lt;=200,1,0)</f>
        <v>1</v>
      </c>
      <c r="D35">
        <f t="shared" si="2"/>
        <v>1</v>
      </c>
      <c r="E35">
        <v>1</v>
      </c>
      <c r="F35" t="str">
        <f t="shared" si="3"/>
        <v/>
      </c>
      <c r="G35" s="2" t="s">
        <v>517</v>
      </c>
      <c r="H35" s="7" t="s">
        <v>518</v>
      </c>
      <c r="I35" s="7" t="s">
        <v>524</v>
      </c>
      <c r="J35" s="7" t="s">
        <v>525</v>
      </c>
      <c r="K35" s="15" t="s">
        <v>63</v>
      </c>
      <c r="L35" s="7" t="s">
        <v>414</v>
      </c>
      <c r="M35" s="100">
        <v>0.38</v>
      </c>
      <c r="N35" s="101">
        <v>0.38</v>
      </c>
    </row>
    <row r="36" spans="1:14">
      <c r="A36">
        <f t="shared" si="0"/>
        <v>0</v>
      </c>
      <c r="B36">
        <f t="shared" si="1"/>
        <v>0</v>
      </c>
      <c r="C36">
        <f>IF($I$10&lt;=200,1,0)</f>
        <v>1</v>
      </c>
      <c r="D36">
        <f t="shared" si="2"/>
        <v>1</v>
      </c>
      <c r="E36">
        <v>2</v>
      </c>
      <c r="F36" t="str">
        <f t="shared" si="3"/>
        <v/>
      </c>
      <c r="G36" s="2" t="s">
        <v>517</v>
      </c>
      <c r="H36" s="7" t="s">
        <v>518</v>
      </c>
      <c r="I36" s="7" t="s">
        <v>524</v>
      </c>
      <c r="J36" s="7" t="s">
        <v>525</v>
      </c>
      <c r="K36" s="15" t="s">
        <v>64</v>
      </c>
      <c r="L36" s="7" t="s">
        <v>414</v>
      </c>
      <c r="M36" s="100">
        <v>0.34</v>
      </c>
      <c r="N36" s="101">
        <v>0.34</v>
      </c>
    </row>
    <row r="37" spans="1:14">
      <c r="A37">
        <f t="shared" si="0"/>
        <v>0</v>
      </c>
      <c r="B37">
        <f t="shared" si="1"/>
        <v>0</v>
      </c>
      <c r="C37">
        <f>IF(AND((201&lt;=$I$10),($I$10&lt;=350)),1,0)</f>
        <v>0</v>
      </c>
      <c r="D37">
        <f t="shared" si="2"/>
        <v>0</v>
      </c>
      <c r="E37">
        <v>1</v>
      </c>
      <c r="F37" t="str">
        <f t="shared" si="3"/>
        <v/>
      </c>
      <c r="G37" s="2" t="s">
        <v>517</v>
      </c>
      <c r="H37" s="7" t="s">
        <v>518</v>
      </c>
      <c r="I37" s="7" t="s">
        <v>524</v>
      </c>
      <c r="J37" s="7" t="s">
        <v>526</v>
      </c>
      <c r="K37" s="15" t="s">
        <v>63</v>
      </c>
      <c r="L37" s="7" t="s">
        <v>414</v>
      </c>
      <c r="M37" s="100">
        <v>0.47</v>
      </c>
      <c r="N37" s="101">
        <v>0.47</v>
      </c>
    </row>
    <row r="38" spans="1:14">
      <c r="A38">
        <f t="shared" si="0"/>
        <v>0</v>
      </c>
      <c r="B38">
        <f t="shared" si="1"/>
        <v>0</v>
      </c>
      <c r="C38">
        <f>IF(AND((201&lt;=$I$10),($I$10&lt;=350)),1,0)</f>
        <v>0</v>
      </c>
      <c r="D38">
        <f t="shared" si="2"/>
        <v>0</v>
      </c>
      <c r="E38">
        <v>2</v>
      </c>
      <c r="F38" t="str">
        <f t="shared" si="3"/>
        <v/>
      </c>
      <c r="G38" s="2" t="s">
        <v>517</v>
      </c>
      <c r="H38" s="7" t="s">
        <v>518</v>
      </c>
      <c r="I38" s="7" t="s">
        <v>524</v>
      </c>
      <c r="J38" s="7" t="s">
        <v>526</v>
      </c>
      <c r="K38" s="15" t="s">
        <v>64</v>
      </c>
      <c r="L38" s="7" t="s">
        <v>414</v>
      </c>
      <c r="M38" s="100">
        <v>0.4</v>
      </c>
      <c r="N38" s="101">
        <v>0.4</v>
      </c>
    </row>
    <row r="39" spans="1:14">
      <c r="A39">
        <f t="shared" si="0"/>
        <v>0</v>
      </c>
      <c r="B39">
        <f t="shared" si="1"/>
        <v>0</v>
      </c>
      <c r="C39">
        <f>IF(AND((351&lt;=$I$10),($I$10&lt;=600)),1,0)</f>
        <v>0</v>
      </c>
      <c r="D39">
        <f t="shared" si="2"/>
        <v>0</v>
      </c>
      <c r="E39">
        <v>1</v>
      </c>
      <c r="F39" t="str">
        <f t="shared" si="3"/>
        <v/>
      </c>
      <c r="G39" s="2" t="s">
        <v>517</v>
      </c>
      <c r="H39" s="7" t="s">
        <v>518</v>
      </c>
      <c r="I39" s="7" t="s">
        <v>524</v>
      </c>
      <c r="J39" s="7" t="s">
        <v>527</v>
      </c>
      <c r="K39" s="15" t="s">
        <v>63</v>
      </c>
      <c r="L39" s="7" t="s">
        <v>414</v>
      </c>
      <c r="M39" s="100">
        <v>0.6</v>
      </c>
      <c r="N39" s="101">
        <v>0.6</v>
      </c>
    </row>
    <row r="40" spans="1:14">
      <c r="A40">
        <f t="shared" si="0"/>
        <v>0</v>
      </c>
      <c r="B40">
        <f t="shared" si="1"/>
        <v>0</v>
      </c>
      <c r="C40">
        <f>IF(AND((351&lt;=$I$10),($I$10&lt;=600)),1,0)</f>
        <v>0</v>
      </c>
      <c r="D40">
        <f t="shared" si="2"/>
        <v>0</v>
      </c>
      <c r="E40">
        <v>2</v>
      </c>
      <c r="F40" t="str">
        <f t="shared" si="3"/>
        <v/>
      </c>
      <c r="G40" s="2" t="s">
        <v>517</v>
      </c>
      <c r="H40" s="7" t="s">
        <v>518</v>
      </c>
      <c r="I40" s="7" t="s">
        <v>524</v>
      </c>
      <c r="J40" s="7" t="s">
        <v>527</v>
      </c>
      <c r="K40" s="15" t="s">
        <v>64</v>
      </c>
      <c r="L40" s="7" t="s">
        <v>414</v>
      </c>
      <c r="M40" s="100">
        <v>0.5</v>
      </c>
      <c r="N40" s="101">
        <v>0.5</v>
      </c>
    </row>
    <row r="41" spans="1:14">
      <c r="A41">
        <f t="shared" si="0"/>
        <v>0</v>
      </c>
      <c r="B41">
        <f t="shared" si="1"/>
        <v>0</v>
      </c>
      <c r="C41">
        <f>IF(AND((601&lt;=$I$10),($I$10&lt;=1200)),1,0)</f>
        <v>0</v>
      </c>
      <c r="D41">
        <f t="shared" si="2"/>
        <v>0</v>
      </c>
      <c r="E41">
        <v>1</v>
      </c>
      <c r="F41" t="str">
        <f t="shared" si="3"/>
        <v/>
      </c>
      <c r="G41" s="2" t="s">
        <v>517</v>
      </c>
      <c r="H41" s="7" t="s">
        <v>518</v>
      </c>
      <c r="I41" s="7" t="s">
        <v>524</v>
      </c>
      <c r="J41" s="7" t="s">
        <v>523</v>
      </c>
      <c r="K41" s="15" t="s">
        <v>63</v>
      </c>
      <c r="L41" s="7" t="s">
        <v>414</v>
      </c>
      <c r="M41" s="100">
        <v>0.8</v>
      </c>
      <c r="N41" s="101">
        <v>0.8</v>
      </c>
    </row>
    <row r="42" spans="1:14">
      <c r="A42">
        <f t="shared" si="0"/>
        <v>0</v>
      </c>
      <c r="B42">
        <f t="shared" si="1"/>
        <v>0</v>
      </c>
      <c r="C42">
        <f>IF(AND((601&lt;=$I$10),($I$10&lt;=1200)),1,0)</f>
        <v>0</v>
      </c>
      <c r="D42">
        <f t="shared" si="2"/>
        <v>0</v>
      </c>
      <c r="E42">
        <v>2</v>
      </c>
      <c r="F42" t="str">
        <f t="shared" si="3"/>
        <v/>
      </c>
      <c r="G42" s="2" t="s">
        <v>517</v>
      </c>
      <c r="H42" s="7" t="s">
        <v>518</v>
      </c>
      <c r="I42" s="7" t="s">
        <v>524</v>
      </c>
      <c r="J42" s="7" t="s">
        <v>523</v>
      </c>
      <c r="K42" s="15" t="s">
        <v>64</v>
      </c>
      <c r="L42" s="7" t="s">
        <v>414</v>
      </c>
      <c r="M42" s="100">
        <v>0.67</v>
      </c>
      <c r="N42" s="101">
        <v>0.67</v>
      </c>
    </row>
    <row r="43" spans="1:14">
      <c r="A43">
        <f t="shared" si="0"/>
        <v>0</v>
      </c>
      <c r="B43">
        <f t="shared" si="1"/>
        <v>0</v>
      </c>
      <c r="C43">
        <f>IF($I$10&lt;=400,1,0)</f>
        <v>1</v>
      </c>
      <c r="D43">
        <f t="shared" si="2"/>
        <v>1</v>
      </c>
      <c r="E43">
        <v>1</v>
      </c>
      <c r="F43" t="str">
        <f t="shared" si="3"/>
        <v/>
      </c>
      <c r="G43" s="2" t="s">
        <v>517</v>
      </c>
      <c r="H43" s="7" t="s">
        <v>528</v>
      </c>
      <c r="I43" s="7" t="s">
        <v>519</v>
      </c>
      <c r="J43" s="7" t="s">
        <v>520</v>
      </c>
      <c r="K43" s="15" t="s">
        <v>63</v>
      </c>
      <c r="L43" s="7" t="s">
        <v>414</v>
      </c>
      <c r="M43" s="100">
        <v>0.5</v>
      </c>
      <c r="N43" s="101">
        <v>0.5</v>
      </c>
    </row>
    <row r="44" spans="1:14">
      <c r="A44">
        <f t="shared" si="0"/>
        <v>0</v>
      </c>
      <c r="B44">
        <f t="shared" si="1"/>
        <v>0</v>
      </c>
      <c r="C44">
        <f>IF($I$10&lt;=400,1,0)</f>
        <v>1</v>
      </c>
      <c r="D44">
        <f t="shared" si="2"/>
        <v>1</v>
      </c>
      <c r="E44">
        <v>2</v>
      </c>
      <c r="F44" t="str">
        <f t="shared" si="3"/>
        <v/>
      </c>
      <c r="G44" s="2" t="s">
        <v>517</v>
      </c>
      <c r="H44" s="7" t="s">
        <v>528</v>
      </c>
      <c r="I44" s="7" t="s">
        <v>519</v>
      </c>
      <c r="J44" s="7" t="s">
        <v>520</v>
      </c>
      <c r="K44" s="15" t="s">
        <v>64</v>
      </c>
      <c r="L44" s="7" t="s">
        <v>414</v>
      </c>
      <c r="M44" s="100">
        <v>0.45</v>
      </c>
      <c r="N44" s="101">
        <v>0.45</v>
      </c>
    </row>
    <row r="45" spans="1:14">
      <c r="A45">
        <f t="shared" si="0"/>
        <v>0</v>
      </c>
      <c r="B45">
        <f t="shared" si="1"/>
        <v>0</v>
      </c>
      <c r="C45">
        <f>IF(AND((401&lt;=$I$10),($I$10&lt;=700)),1,0)</f>
        <v>0</v>
      </c>
      <c r="D45">
        <f t="shared" si="2"/>
        <v>0</v>
      </c>
      <c r="E45">
        <v>1</v>
      </c>
      <c r="F45" t="str">
        <f t="shared" si="3"/>
        <v/>
      </c>
      <c r="G45" s="2" t="s">
        <v>517</v>
      </c>
      <c r="H45" s="7" t="s">
        <v>528</v>
      </c>
      <c r="I45" s="7" t="s">
        <v>519</v>
      </c>
      <c r="J45" s="7" t="s">
        <v>522</v>
      </c>
      <c r="K45" s="15" t="s">
        <v>63</v>
      </c>
      <c r="L45" s="7" t="s">
        <v>414</v>
      </c>
      <c r="M45" s="100">
        <v>0.6</v>
      </c>
      <c r="N45" s="101">
        <v>0.6</v>
      </c>
    </row>
    <row r="46" spans="1:14">
      <c r="A46">
        <f t="shared" si="0"/>
        <v>0</v>
      </c>
      <c r="B46">
        <f t="shared" si="1"/>
        <v>0</v>
      </c>
      <c r="C46">
        <f>IF(AND((401&lt;=$I$10),($I$10&lt;=700)),1,0)</f>
        <v>0</v>
      </c>
      <c r="D46">
        <f t="shared" si="2"/>
        <v>0</v>
      </c>
      <c r="E46">
        <v>2</v>
      </c>
      <c r="F46" t="str">
        <f t="shared" si="3"/>
        <v/>
      </c>
      <c r="G46" s="2" t="s">
        <v>517</v>
      </c>
      <c r="H46" s="7" t="s">
        <v>528</v>
      </c>
      <c r="I46" s="7" t="s">
        <v>519</v>
      </c>
      <c r="J46" s="7" t="s">
        <v>522</v>
      </c>
      <c r="K46" s="15" t="s">
        <v>64</v>
      </c>
      <c r="L46" s="7" t="s">
        <v>414</v>
      </c>
      <c r="M46" s="100">
        <v>0.53</v>
      </c>
      <c r="N46" s="101">
        <v>0.53</v>
      </c>
    </row>
    <row r="47" spans="1:14">
      <c r="A47">
        <f t="shared" si="0"/>
        <v>0</v>
      </c>
      <c r="B47">
        <f t="shared" si="1"/>
        <v>0</v>
      </c>
      <c r="C47">
        <f>IF(AND((701&lt;=$I$10),($I$10&lt;=1200)),1,0)</f>
        <v>0</v>
      </c>
      <c r="D47">
        <f t="shared" si="2"/>
        <v>0</v>
      </c>
      <c r="E47">
        <v>1</v>
      </c>
      <c r="F47" t="str">
        <f t="shared" si="3"/>
        <v/>
      </c>
      <c r="G47" s="2" t="s">
        <v>517</v>
      </c>
      <c r="H47" s="7" t="s">
        <v>528</v>
      </c>
      <c r="I47" s="7" t="s">
        <v>519</v>
      </c>
      <c r="J47" s="7" t="s">
        <v>523</v>
      </c>
      <c r="K47" s="15" t="s">
        <v>63</v>
      </c>
      <c r="L47" s="7" t="s">
        <v>414</v>
      </c>
      <c r="M47" s="100">
        <v>0.77</v>
      </c>
      <c r="N47" s="101">
        <v>0.77</v>
      </c>
    </row>
    <row r="48" spans="1:14">
      <c r="A48">
        <f t="shared" si="0"/>
        <v>0</v>
      </c>
      <c r="B48">
        <f t="shared" si="1"/>
        <v>0</v>
      </c>
      <c r="C48">
        <f>IF(AND((701&lt;=$I$10),($I$10&lt;=1200)),1,0)</f>
        <v>0</v>
      </c>
      <c r="D48">
        <f t="shared" si="2"/>
        <v>0</v>
      </c>
      <c r="E48">
        <v>2</v>
      </c>
      <c r="F48" t="str">
        <f t="shared" si="3"/>
        <v/>
      </c>
      <c r="G48" s="2" t="s">
        <v>517</v>
      </c>
      <c r="H48" s="7" t="s">
        <v>528</v>
      </c>
      <c r="I48" s="7" t="s">
        <v>519</v>
      </c>
      <c r="J48" s="7" t="s">
        <v>523</v>
      </c>
      <c r="K48" s="15" t="s">
        <v>64</v>
      </c>
      <c r="L48" s="7" t="s">
        <v>414</v>
      </c>
      <c r="M48" s="100">
        <v>0.65</v>
      </c>
      <c r="N48" s="101">
        <v>0.65</v>
      </c>
    </row>
    <row r="49" spans="1:14">
      <c r="A49">
        <f t="shared" si="0"/>
        <v>0</v>
      </c>
      <c r="B49">
        <f t="shared" si="1"/>
        <v>0</v>
      </c>
      <c r="C49">
        <f>IF($I$10&lt;=200,1,0)</f>
        <v>1</v>
      </c>
      <c r="D49">
        <f t="shared" si="2"/>
        <v>1</v>
      </c>
      <c r="E49">
        <v>1</v>
      </c>
      <c r="F49" t="str">
        <f t="shared" si="3"/>
        <v/>
      </c>
      <c r="G49" s="2" t="s">
        <v>517</v>
      </c>
      <c r="H49" s="7" t="s">
        <v>528</v>
      </c>
      <c r="I49" s="7" t="s">
        <v>524</v>
      </c>
      <c r="J49" s="7" t="s">
        <v>525</v>
      </c>
      <c r="K49" s="15" t="s">
        <v>63</v>
      </c>
      <c r="L49" s="7" t="s">
        <v>414</v>
      </c>
      <c r="M49" s="100">
        <v>0.5</v>
      </c>
      <c r="N49" s="101">
        <v>0.5</v>
      </c>
    </row>
    <row r="50" spans="1:14">
      <c r="A50">
        <f t="shared" si="0"/>
        <v>0</v>
      </c>
      <c r="B50">
        <f t="shared" si="1"/>
        <v>0</v>
      </c>
      <c r="C50">
        <f>IF($I$10&lt;=200,1,0)</f>
        <v>1</v>
      </c>
      <c r="D50">
        <f t="shared" si="2"/>
        <v>1</v>
      </c>
      <c r="E50">
        <v>2</v>
      </c>
      <c r="F50" t="str">
        <f t="shared" si="3"/>
        <v/>
      </c>
      <c r="G50" s="2" t="s">
        <v>517</v>
      </c>
      <c r="H50" s="7" t="s">
        <v>528</v>
      </c>
      <c r="I50" s="7" t="s">
        <v>524</v>
      </c>
      <c r="J50" s="7" t="s">
        <v>525</v>
      </c>
      <c r="K50" s="15" t="s">
        <v>64</v>
      </c>
      <c r="L50" s="7" t="s">
        <v>414</v>
      </c>
      <c r="M50" s="100">
        <v>0.45</v>
      </c>
      <c r="N50" s="101">
        <v>0.45</v>
      </c>
    </row>
    <row r="51" spans="1:14">
      <c r="A51">
        <f t="shared" si="0"/>
        <v>0</v>
      </c>
      <c r="B51">
        <f t="shared" si="1"/>
        <v>0</v>
      </c>
      <c r="C51">
        <f>IF(AND((201&lt;=$I$10),($I$10&lt;=350)),1,0)</f>
        <v>0</v>
      </c>
      <c r="D51">
        <f t="shared" si="2"/>
        <v>0</v>
      </c>
      <c r="E51">
        <v>1</v>
      </c>
      <c r="F51" t="str">
        <f t="shared" si="3"/>
        <v/>
      </c>
      <c r="G51" s="2" t="s">
        <v>517</v>
      </c>
      <c r="H51" s="7" t="s">
        <v>528</v>
      </c>
      <c r="I51" s="7" t="s">
        <v>524</v>
      </c>
      <c r="J51" s="7" t="s">
        <v>526</v>
      </c>
      <c r="K51" s="15" t="s">
        <v>63</v>
      </c>
      <c r="L51" s="7" t="s">
        <v>414</v>
      </c>
      <c r="M51" s="100">
        <v>0.6</v>
      </c>
      <c r="N51" s="101">
        <v>0.6</v>
      </c>
    </row>
    <row r="52" spans="1:14">
      <c r="A52">
        <f t="shared" si="0"/>
        <v>0</v>
      </c>
      <c r="B52">
        <f t="shared" si="1"/>
        <v>0</v>
      </c>
      <c r="C52">
        <f>IF(AND((201&lt;=$I$10),($I$10&lt;=350)),1,0)</f>
        <v>0</v>
      </c>
      <c r="D52">
        <f t="shared" si="2"/>
        <v>0</v>
      </c>
      <c r="E52">
        <v>2</v>
      </c>
      <c r="F52" t="str">
        <f t="shared" si="3"/>
        <v/>
      </c>
      <c r="G52" s="2" t="s">
        <v>517</v>
      </c>
      <c r="H52" s="7" t="s">
        <v>528</v>
      </c>
      <c r="I52" s="7" t="s">
        <v>524</v>
      </c>
      <c r="J52" s="7" t="s">
        <v>526</v>
      </c>
      <c r="K52" s="15" t="s">
        <v>64</v>
      </c>
      <c r="L52" s="7" t="s">
        <v>414</v>
      </c>
      <c r="M52" s="100">
        <v>0.53</v>
      </c>
      <c r="N52" s="101">
        <v>0.53</v>
      </c>
    </row>
    <row r="53" spans="1:14">
      <c r="A53">
        <f t="shared" si="0"/>
        <v>0</v>
      </c>
      <c r="B53">
        <f t="shared" si="1"/>
        <v>0</v>
      </c>
      <c r="C53">
        <f>IF(AND((351&lt;=$I$10),($I$10&lt;=600)),1,0)</f>
        <v>0</v>
      </c>
      <c r="D53">
        <f t="shared" si="2"/>
        <v>0</v>
      </c>
      <c r="E53">
        <v>1</v>
      </c>
      <c r="F53" t="str">
        <f t="shared" si="3"/>
        <v/>
      </c>
      <c r="G53" s="2" t="s">
        <v>517</v>
      </c>
      <c r="H53" s="7" t="s">
        <v>528</v>
      </c>
      <c r="I53" s="7" t="s">
        <v>524</v>
      </c>
      <c r="J53" s="7" t="s">
        <v>527</v>
      </c>
      <c r="K53" s="15" t="s">
        <v>63</v>
      </c>
      <c r="L53" s="7" t="s">
        <v>414</v>
      </c>
      <c r="M53" s="100">
        <v>0.77</v>
      </c>
      <c r="N53" s="101">
        <v>0.77</v>
      </c>
    </row>
    <row r="54" spans="1:14">
      <c r="A54">
        <f t="shared" si="0"/>
        <v>0</v>
      </c>
      <c r="B54">
        <f t="shared" si="1"/>
        <v>0</v>
      </c>
      <c r="C54">
        <f>IF(AND((351&lt;=$I$10),($I$10&lt;=600)),1,0)</f>
        <v>0</v>
      </c>
      <c r="D54">
        <f t="shared" si="2"/>
        <v>0</v>
      </c>
      <c r="E54">
        <v>2</v>
      </c>
      <c r="F54" t="str">
        <f t="shared" si="3"/>
        <v/>
      </c>
      <c r="G54" s="2" t="s">
        <v>517</v>
      </c>
      <c r="H54" s="7" t="s">
        <v>528</v>
      </c>
      <c r="I54" s="7" t="s">
        <v>524</v>
      </c>
      <c r="J54" s="7" t="s">
        <v>527</v>
      </c>
      <c r="K54" s="15" t="s">
        <v>64</v>
      </c>
      <c r="L54" s="7" t="s">
        <v>414</v>
      </c>
      <c r="M54" s="100">
        <v>0.65</v>
      </c>
      <c r="N54" s="101">
        <v>0.65</v>
      </c>
    </row>
    <row r="55" spans="1:14">
      <c r="A55">
        <f t="shared" si="0"/>
        <v>0</v>
      </c>
      <c r="B55">
        <f t="shared" si="1"/>
        <v>0</v>
      </c>
      <c r="C55">
        <f>IF(AND((601&lt;=$I$10),($I$10&lt;=1200)),1,0)</f>
        <v>0</v>
      </c>
      <c r="D55">
        <f t="shared" si="2"/>
        <v>0</v>
      </c>
      <c r="E55">
        <v>1</v>
      </c>
      <c r="F55" t="str">
        <f t="shared" si="3"/>
        <v/>
      </c>
      <c r="G55" s="2" t="s">
        <v>517</v>
      </c>
      <c r="H55" s="7" t="s">
        <v>528</v>
      </c>
      <c r="I55" s="7" t="s">
        <v>524</v>
      </c>
      <c r="J55" s="7" t="s">
        <v>523</v>
      </c>
      <c r="K55" s="15" t="s">
        <v>63</v>
      </c>
      <c r="L55" s="7" t="s">
        <v>414</v>
      </c>
      <c r="M55" s="100">
        <v>1</v>
      </c>
      <c r="N55" s="101">
        <v>1</v>
      </c>
    </row>
    <row r="56" spans="1:14" ht="13.5" thickBot="1">
      <c r="A56">
        <f t="shared" si="0"/>
        <v>0</v>
      </c>
      <c r="B56">
        <f t="shared" si="1"/>
        <v>0</v>
      </c>
      <c r="C56">
        <f>IF(AND((601&lt;=$I$10),($I$10&lt;=1200)),1,0)</f>
        <v>0</v>
      </c>
      <c r="D56">
        <f t="shared" si="2"/>
        <v>0</v>
      </c>
      <c r="E56">
        <v>2</v>
      </c>
      <c r="F56" t="str">
        <f t="shared" si="3"/>
        <v/>
      </c>
      <c r="G56" s="106" t="s">
        <v>517</v>
      </c>
      <c r="H56" s="88" t="s">
        <v>528</v>
      </c>
      <c r="I56" s="88" t="s">
        <v>524</v>
      </c>
      <c r="J56" s="88" t="s">
        <v>523</v>
      </c>
      <c r="K56" s="17" t="s">
        <v>64</v>
      </c>
      <c r="L56" s="88" t="s">
        <v>414</v>
      </c>
      <c r="M56" s="107">
        <v>0.87</v>
      </c>
      <c r="N56" s="108">
        <v>0.87</v>
      </c>
    </row>
    <row r="57" spans="1:14">
      <c r="B57">
        <f t="shared" ref="B57:B76" si="4">IF($I$3=I57,1,0)</f>
        <v>0</v>
      </c>
      <c r="C57">
        <f>IF($I$4&lt;=400,1,0)</f>
        <v>1</v>
      </c>
      <c r="D57">
        <f t="shared" si="2"/>
        <v>1</v>
      </c>
      <c r="E57">
        <v>1</v>
      </c>
      <c r="F57" t="str">
        <f t="shared" ref="F57:F76" si="5">IF(AND(D57=2,E57=1),"A",IF(AND(D57=2,E57=2),"B",""))</f>
        <v/>
      </c>
      <c r="G57" s="1" t="s">
        <v>529</v>
      </c>
      <c r="H57" s="12"/>
      <c r="I57" s="12" t="s">
        <v>530</v>
      </c>
      <c r="J57" s="12" t="s">
        <v>520</v>
      </c>
      <c r="K57" s="85" t="s">
        <v>63</v>
      </c>
      <c r="L57" s="12" t="s">
        <v>537</v>
      </c>
      <c r="M57" s="116">
        <v>1.7999999999999999E-2</v>
      </c>
      <c r="N57" s="117">
        <v>1.7999999999999999E-2</v>
      </c>
    </row>
    <row r="58" spans="1:14">
      <c r="B58">
        <f t="shared" si="4"/>
        <v>0</v>
      </c>
      <c r="C58">
        <f>IF($I$4&lt;=400,1,0)</f>
        <v>1</v>
      </c>
      <c r="D58">
        <f t="shared" si="2"/>
        <v>1</v>
      </c>
      <c r="E58">
        <v>2</v>
      </c>
      <c r="F58" t="str">
        <f t="shared" si="5"/>
        <v/>
      </c>
      <c r="G58" s="2" t="s">
        <v>529</v>
      </c>
      <c r="H58" s="7"/>
      <c r="I58" s="7" t="s">
        <v>530</v>
      </c>
      <c r="J58" s="7" t="s">
        <v>520</v>
      </c>
      <c r="K58" s="15" t="s">
        <v>64</v>
      </c>
      <c r="L58" s="7" t="s">
        <v>537</v>
      </c>
      <c r="M58" s="112">
        <v>1.6E-2</v>
      </c>
      <c r="N58" s="113">
        <v>1.6E-2</v>
      </c>
    </row>
    <row r="59" spans="1:14">
      <c r="B59">
        <f t="shared" si="4"/>
        <v>0</v>
      </c>
      <c r="C59">
        <f>IF(AND((401&lt;=$I$4),($I$4&lt;=700)),1,0)</f>
        <v>0</v>
      </c>
      <c r="D59">
        <f t="shared" si="2"/>
        <v>0</v>
      </c>
      <c r="E59">
        <v>1</v>
      </c>
      <c r="F59" t="str">
        <f t="shared" si="5"/>
        <v/>
      </c>
      <c r="G59" s="2" t="s">
        <v>529</v>
      </c>
      <c r="H59" s="7"/>
      <c r="I59" s="7" t="s">
        <v>530</v>
      </c>
      <c r="J59" s="7" t="s">
        <v>522</v>
      </c>
      <c r="K59" s="15" t="s">
        <v>63</v>
      </c>
      <c r="L59" s="7" t="s">
        <v>537</v>
      </c>
      <c r="M59" s="112">
        <v>2.1999999999999999E-2</v>
      </c>
      <c r="N59" s="113">
        <v>2.1999999999999999E-2</v>
      </c>
    </row>
    <row r="60" spans="1:14">
      <c r="B60">
        <f t="shared" si="4"/>
        <v>0</v>
      </c>
      <c r="C60">
        <f>IF(AND((401&lt;=$I$4),($I$4&lt;=700)),1,0)</f>
        <v>0</v>
      </c>
      <c r="D60">
        <f t="shared" si="2"/>
        <v>0</v>
      </c>
      <c r="E60">
        <v>2</v>
      </c>
      <c r="F60" t="str">
        <f t="shared" si="5"/>
        <v/>
      </c>
      <c r="G60" s="2" t="s">
        <v>529</v>
      </c>
      <c r="H60" s="7"/>
      <c r="I60" s="7" t="s">
        <v>530</v>
      </c>
      <c r="J60" s="7" t="s">
        <v>522</v>
      </c>
      <c r="K60" s="15" t="s">
        <v>64</v>
      </c>
      <c r="L60" s="7" t="s">
        <v>537</v>
      </c>
      <c r="M60" s="112">
        <v>1.9E-2</v>
      </c>
      <c r="N60" s="113">
        <v>1.9E-2</v>
      </c>
    </row>
    <row r="61" spans="1:14">
      <c r="B61">
        <f t="shared" si="4"/>
        <v>0</v>
      </c>
      <c r="C61">
        <f>IF(AND((701&lt;=$I$4),($I$4&lt;=1200)),1,0)</f>
        <v>0</v>
      </c>
      <c r="D61">
        <f t="shared" si="2"/>
        <v>0</v>
      </c>
      <c r="E61">
        <v>1</v>
      </c>
      <c r="F61" t="str">
        <f t="shared" si="5"/>
        <v/>
      </c>
      <c r="G61" s="2" t="s">
        <v>529</v>
      </c>
      <c r="H61" s="7"/>
      <c r="I61" s="7" t="s">
        <v>530</v>
      </c>
      <c r="J61" s="7" t="s">
        <v>523</v>
      </c>
      <c r="K61" s="15" t="s">
        <v>63</v>
      </c>
      <c r="L61" s="7" t="s">
        <v>537</v>
      </c>
      <c r="M61" s="112">
        <v>2.7E-2</v>
      </c>
      <c r="N61" s="113">
        <v>2.7E-2</v>
      </c>
    </row>
    <row r="62" spans="1:14">
      <c r="B62">
        <f t="shared" si="4"/>
        <v>0</v>
      </c>
      <c r="C62">
        <f>IF(AND((701&lt;=$I$4),($I$4&lt;=1200)),1,0)</f>
        <v>0</v>
      </c>
      <c r="D62">
        <f t="shared" si="2"/>
        <v>0</v>
      </c>
      <c r="E62">
        <v>2</v>
      </c>
      <c r="F62" t="str">
        <f t="shared" si="5"/>
        <v/>
      </c>
      <c r="G62" s="2" t="s">
        <v>529</v>
      </c>
      <c r="H62" s="7"/>
      <c r="I62" s="7" t="s">
        <v>530</v>
      </c>
      <c r="J62" s="7" t="s">
        <v>523</v>
      </c>
      <c r="K62" s="15" t="s">
        <v>64</v>
      </c>
      <c r="L62" s="7" t="s">
        <v>537</v>
      </c>
      <c r="M62" s="112">
        <v>2.3E-2</v>
      </c>
      <c r="N62" s="113">
        <v>2.3E-2</v>
      </c>
    </row>
    <row r="63" spans="1:14">
      <c r="B63">
        <f t="shared" si="4"/>
        <v>0</v>
      </c>
      <c r="C63">
        <f>IF($I$4&lt;=400,1,0)</f>
        <v>1</v>
      </c>
      <c r="D63">
        <f t="shared" si="2"/>
        <v>1</v>
      </c>
      <c r="E63">
        <v>1</v>
      </c>
      <c r="F63" t="str">
        <f t="shared" si="5"/>
        <v/>
      </c>
      <c r="G63" s="2" t="s">
        <v>529</v>
      </c>
      <c r="H63" s="7"/>
      <c r="I63" s="7" t="s">
        <v>564</v>
      </c>
      <c r="J63" s="7" t="s">
        <v>520</v>
      </c>
      <c r="K63" s="15" t="s">
        <v>63</v>
      </c>
      <c r="L63" s="7" t="s">
        <v>537</v>
      </c>
      <c r="M63" s="112">
        <v>1.4999999999999999E-2</v>
      </c>
      <c r="N63" s="113">
        <v>1.4999999999999999E-2</v>
      </c>
    </row>
    <row r="64" spans="1:14">
      <c r="B64">
        <f t="shared" si="4"/>
        <v>0</v>
      </c>
      <c r="C64">
        <f>IF($I$4&lt;=400,1,0)</f>
        <v>1</v>
      </c>
      <c r="D64">
        <f t="shared" si="2"/>
        <v>1</v>
      </c>
      <c r="E64">
        <v>2</v>
      </c>
      <c r="F64" t="str">
        <f t="shared" si="5"/>
        <v/>
      </c>
      <c r="G64" s="2" t="s">
        <v>529</v>
      </c>
      <c r="H64" s="7"/>
      <c r="I64" s="7" t="s">
        <v>564</v>
      </c>
      <c r="J64" s="7" t="s">
        <v>520</v>
      </c>
      <c r="K64" s="15" t="s">
        <v>64</v>
      </c>
      <c r="L64" s="7" t="s">
        <v>537</v>
      </c>
      <c r="M64" s="112">
        <v>1.2999999999999999E-2</v>
      </c>
      <c r="N64" s="113">
        <v>1.2999999999999999E-2</v>
      </c>
    </row>
    <row r="65" spans="2:14">
      <c r="B65">
        <f t="shared" si="4"/>
        <v>0</v>
      </c>
      <c r="C65">
        <f>IF(AND((401&lt;=$I$4),($I$4&lt;=700)),1,0)</f>
        <v>0</v>
      </c>
      <c r="D65">
        <f t="shared" si="2"/>
        <v>0</v>
      </c>
      <c r="E65">
        <v>1</v>
      </c>
      <c r="F65" t="str">
        <f t="shared" si="5"/>
        <v/>
      </c>
      <c r="G65" s="2" t="s">
        <v>529</v>
      </c>
      <c r="H65" s="7"/>
      <c r="I65" s="7" t="s">
        <v>564</v>
      </c>
      <c r="J65" s="7" t="s">
        <v>522</v>
      </c>
      <c r="K65" s="15" t="s">
        <v>63</v>
      </c>
      <c r="L65" s="7" t="s">
        <v>537</v>
      </c>
      <c r="M65" s="112">
        <v>1.7999999999999999E-2</v>
      </c>
      <c r="N65" s="113">
        <v>1.7999999999999999E-2</v>
      </c>
    </row>
    <row r="66" spans="2:14">
      <c r="B66">
        <f t="shared" si="4"/>
        <v>0</v>
      </c>
      <c r="C66">
        <f>IF(AND((401&lt;=$I$4),($I$4&lt;=700)),1,0)</f>
        <v>0</v>
      </c>
      <c r="D66">
        <f t="shared" si="2"/>
        <v>0</v>
      </c>
      <c r="E66">
        <v>2</v>
      </c>
      <c r="F66" t="str">
        <f t="shared" si="5"/>
        <v/>
      </c>
      <c r="G66" s="2" t="s">
        <v>529</v>
      </c>
      <c r="H66" s="7"/>
      <c r="I66" s="7" t="s">
        <v>564</v>
      </c>
      <c r="J66" s="7" t="s">
        <v>522</v>
      </c>
      <c r="K66" s="15" t="s">
        <v>64</v>
      </c>
      <c r="L66" s="7" t="s">
        <v>537</v>
      </c>
      <c r="M66" s="112">
        <v>1.6E-2</v>
      </c>
      <c r="N66" s="113">
        <v>1.6E-2</v>
      </c>
    </row>
    <row r="67" spans="2:14">
      <c r="B67">
        <f t="shared" si="4"/>
        <v>0</v>
      </c>
      <c r="C67">
        <f>IF(AND((701&lt;=$I$4),($I$4&lt;=1200)),1,0)</f>
        <v>0</v>
      </c>
      <c r="D67">
        <f t="shared" si="2"/>
        <v>0</v>
      </c>
      <c r="E67">
        <v>1</v>
      </c>
      <c r="F67" t="str">
        <f t="shared" si="5"/>
        <v/>
      </c>
      <c r="G67" s="2" t="s">
        <v>529</v>
      </c>
      <c r="H67" s="7"/>
      <c r="I67" s="7" t="s">
        <v>564</v>
      </c>
      <c r="J67" s="7" t="s">
        <v>523</v>
      </c>
      <c r="K67" s="15" t="s">
        <v>63</v>
      </c>
      <c r="L67" s="7" t="s">
        <v>537</v>
      </c>
      <c r="M67" s="112">
        <v>2.3E-2</v>
      </c>
      <c r="N67" s="113">
        <v>2.3E-2</v>
      </c>
    </row>
    <row r="68" spans="2:14">
      <c r="B68">
        <f t="shared" si="4"/>
        <v>0</v>
      </c>
      <c r="C68">
        <f>IF(AND((701&lt;=$I$4),($I$4&lt;=1200)),1,0)</f>
        <v>0</v>
      </c>
      <c r="D68">
        <f t="shared" si="2"/>
        <v>0</v>
      </c>
      <c r="E68">
        <v>2</v>
      </c>
      <c r="F68" t="str">
        <f t="shared" si="5"/>
        <v/>
      </c>
      <c r="G68" s="2" t="s">
        <v>529</v>
      </c>
      <c r="H68" s="7"/>
      <c r="I68" s="7" t="s">
        <v>564</v>
      </c>
      <c r="J68" s="7" t="s">
        <v>523</v>
      </c>
      <c r="K68" s="15" t="s">
        <v>64</v>
      </c>
      <c r="L68" s="7" t="s">
        <v>537</v>
      </c>
      <c r="M68" s="112">
        <v>0.02</v>
      </c>
      <c r="N68" s="113">
        <v>0.02</v>
      </c>
    </row>
    <row r="69" spans="2:14">
      <c r="B69">
        <f t="shared" si="4"/>
        <v>0</v>
      </c>
      <c r="C69">
        <f>IF($I$4&lt;=200,1,0)</f>
        <v>1</v>
      </c>
      <c r="D69">
        <f t="shared" si="2"/>
        <v>1</v>
      </c>
      <c r="E69">
        <v>1</v>
      </c>
      <c r="F69" t="str">
        <f t="shared" si="5"/>
        <v/>
      </c>
      <c r="G69" s="2" t="s">
        <v>529</v>
      </c>
      <c r="H69" s="7"/>
      <c r="I69" s="7" t="s">
        <v>524</v>
      </c>
      <c r="J69" s="7" t="s">
        <v>525</v>
      </c>
      <c r="K69" s="15" t="s">
        <v>63</v>
      </c>
      <c r="L69" s="7" t="s">
        <v>537</v>
      </c>
      <c r="M69" s="112">
        <v>1.0999999999999999E-2</v>
      </c>
      <c r="N69" s="113">
        <v>1.0999999999999999E-2</v>
      </c>
    </row>
    <row r="70" spans="2:14">
      <c r="B70">
        <f t="shared" si="4"/>
        <v>0</v>
      </c>
      <c r="C70">
        <f>IF($I$4&lt;=200,1,0)</f>
        <v>1</v>
      </c>
      <c r="D70">
        <f t="shared" si="2"/>
        <v>1</v>
      </c>
      <c r="E70">
        <v>2</v>
      </c>
      <c r="F70" t="str">
        <f t="shared" si="5"/>
        <v/>
      </c>
      <c r="G70" s="2" t="s">
        <v>529</v>
      </c>
      <c r="H70" s="7"/>
      <c r="I70" s="7" t="s">
        <v>524</v>
      </c>
      <c r="J70" s="7" t="s">
        <v>525</v>
      </c>
      <c r="K70" s="15" t="s">
        <v>64</v>
      </c>
      <c r="L70" s="7" t="s">
        <v>537</v>
      </c>
      <c r="M70" s="112">
        <v>0.01</v>
      </c>
      <c r="N70" s="113">
        <v>0.01</v>
      </c>
    </row>
    <row r="71" spans="2:14">
      <c r="B71">
        <f t="shared" si="4"/>
        <v>0</v>
      </c>
      <c r="C71">
        <f>IF(AND((201&lt;=$I$4),($I$4&lt;=350)),1,0)</f>
        <v>0</v>
      </c>
      <c r="D71">
        <f t="shared" si="2"/>
        <v>0</v>
      </c>
      <c r="E71">
        <v>1</v>
      </c>
      <c r="F71" t="str">
        <f t="shared" si="5"/>
        <v/>
      </c>
      <c r="G71" s="2" t="s">
        <v>529</v>
      </c>
      <c r="H71" s="7"/>
      <c r="I71" s="7" t="s">
        <v>524</v>
      </c>
      <c r="J71" s="7" t="s">
        <v>526</v>
      </c>
      <c r="K71" s="15" t="s">
        <v>63</v>
      </c>
      <c r="L71" s="7" t="s">
        <v>537</v>
      </c>
      <c r="M71" s="112">
        <v>1.4E-2</v>
      </c>
      <c r="N71" s="113">
        <v>1.4E-2</v>
      </c>
    </row>
    <row r="72" spans="2:14">
      <c r="B72">
        <f t="shared" si="4"/>
        <v>0</v>
      </c>
      <c r="C72">
        <f>IF(AND((201&lt;=$I$4),($I$4&lt;=350)),1,0)</f>
        <v>0</v>
      </c>
      <c r="D72">
        <f t="shared" si="2"/>
        <v>0</v>
      </c>
      <c r="E72">
        <v>2</v>
      </c>
      <c r="F72" t="str">
        <f t="shared" si="5"/>
        <v/>
      </c>
      <c r="G72" s="2" t="s">
        <v>529</v>
      </c>
      <c r="H72" s="7"/>
      <c r="I72" s="7" t="s">
        <v>524</v>
      </c>
      <c r="J72" s="7" t="s">
        <v>526</v>
      </c>
      <c r="K72" s="15" t="s">
        <v>64</v>
      </c>
      <c r="L72" s="7" t="s">
        <v>537</v>
      </c>
      <c r="M72" s="112">
        <v>1.2E-2</v>
      </c>
      <c r="N72" s="113">
        <v>1.2E-2</v>
      </c>
    </row>
    <row r="73" spans="2:14">
      <c r="B73">
        <f t="shared" si="4"/>
        <v>0</v>
      </c>
      <c r="C73">
        <f>IF(AND((351&lt;=$I$4),($I$4&lt;=600)),1,0)</f>
        <v>0</v>
      </c>
      <c r="D73">
        <f t="shared" si="2"/>
        <v>0</v>
      </c>
      <c r="E73">
        <v>1</v>
      </c>
      <c r="F73" t="str">
        <f t="shared" si="5"/>
        <v/>
      </c>
      <c r="G73" s="2" t="s">
        <v>529</v>
      </c>
      <c r="H73" s="7"/>
      <c r="I73" s="7" t="s">
        <v>524</v>
      </c>
      <c r="J73" s="7" t="s">
        <v>527</v>
      </c>
      <c r="K73" s="15" t="s">
        <v>63</v>
      </c>
      <c r="L73" s="7" t="s">
        <v>537</v>
      </c>
      <c r="M73" s="112">
        <v>1.7000000000000001E-2</v>
      </c>
      <c r="N73" s="113">
        <v>1.7000000000000001E-2</v>
      </c>
    </row>
    <row r="74" spans="2:14">
      <c r="B74">
        <f t="shared" si="4"/>
        <v>0</v>
      </c>
      <c r="C74">
        <f>IF(AND((351&lt;=$I$4),($I$4&lt;=600)),1,0)</f>
        <v>0</v>
      </c>
      <c r="D74">
        <f t="shared" si="2"/>
        <v>0</v>
      </c>
      <c r="E74">
        <v>2</v>
      </c>
      <c r="F74" t="str">
        <f t="shared" si="5"/>
        <v/>
      </c>
      <c r="G74" s="2" t="s">
        <v>529</v>
      </c>
      <c r="H74" s="7"/>
      <c r="I74" s="7" t="s">
        <v>524</v>
      </c>
      <c r="J74" s="7" t="s">
        <v>527</v>
      </c>
      <c r="K74" s="15" t="s">
        <v>64</v>
      </c>
      <c r="L74" s="7" t="s">
        <v>537</v>
      </c>
      <c r="M74" s="112">
        <v>1.4999999999999999E-2</v>
      </c>
      <c r="N74" s="113">
        <v>1.4999999999999999E-2</v>
      </c>
    </row>
    <row r="75" spans="2:14">
      <c r="B75">
        <f t="shared" si="4"/>
        <v>0</v>
      </c>
      <c r="C75">
        <f>IF(AND((601&lt;=$I$4),($I$4&lt;=1200)),1,0)</f>
        <v>0</v>
      </c>
      <c r="D75">
        <f t="shared" si="2"/>
        <v>0</v>
      </c>
      <c r="E75">
        <v>1</v>
      </c>
      <c r="F75" t="str">
        <f t="shared" si="5"/>
        <v/>
      </c>
      <c r="G75" s="2" t="s">
        <v>529</v>
      </c>
      <c r="H75" s="7"/>
      <c r="I75" s="7" t="s">
        <v>524</v>
      </c>
      <c r="J75" s="7" t="s">
        <v>523</v>
      </c>
      <c r="K75" s="15" t="s">
        <v>63</v>
      </c>
      <c r="L75" s="7" t="s">
        <v>537</v>
      </c>
      <c r="M75" s="112">
        <v>2.3E-2</v>
      </c>
      <c r="N75" s="113">
        <v>2.3E-2</v>
      </c>
    </row>
    <row r="76" spans="2:14" ht="13.5" thickBot="1">
      <c r="B76">
        <f t="shared" si="4"/>
        <v>0</v>
      </c>
      <c r="C76">
        <f>IF(AND((601&lt;=$I$4),($I$4&lt;=1200)),1,0)</f>
        <v>0</v>
      </c>
      <c r="D76">
        <f t="shared" si="2"/>
        <v>0</v>
      </c>
      <c r="E76">
        <v>2</v>
      </c>
      <c r="F76" t="str">
        <f t="shared" si="5"/>
        <v/>
      </c>
      <c r="G76" s="3" t="s">
        <v>529</v>
      </c>
      <c r="H76" s="28"/>
      <c r="I76" s="28" t="s">
        <v>524</v>
      </c>
      <c r="J76" s="28" t="s">
        <v>523</v>
      </c>
      <c r="K76" s="10" t="s">
        <v>64</v>
      </c>
      <c r="L76" s="28" t="s">
        <v>537</v>
      </c>
      <c r="M76" s="114">
        <v>0.02</v>
      </c>
      <c r="N76" s="115">
        <v>0.02</v>
      </c>
    </row>
  </sheetData>
  <mergeCells count="7">
    <mergeCell ref="K4:N4"/>
    <mergeCell ref="K15:N15"/>
    <mergeCell ref="G8:G11"/>
    <mergeCell ref="H28:I28"/>
    <mergeCell ref="G12:G13"/>
    <mergeCell ref="G3:G5"/>
    <mergeCell ref="G6:G7"/>
  </mergeCells>
  <phoneticPr fontId="3"/>
  <pageMargins left="0.75" right="0.75" top="1" bottom="1" header="0.51200000000000001" footer="0.51200000000000001"/>
  <pageSetup paperSize="9" orientation="portrait"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L36"/>
  <sheetViews>
    <sheetView view="pageBreakPreview" zoomScaleNormal="70" workbookViewId="0"/>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9" width="9" style="37"/>
    <col min="10" max="12" width="9" style="145"/>
    <col min="13" max="16384" width="9" style="37"/>
  </cols>
  <sheetData>
    <row r="2" spans="2:9" ht="13.5" customHeight="1">
      <c r="B2" s="37" t="s">
        <v>100</v>
      </c>
      <c r="C2" s="37" t="s">
        <v>388</v>
      </c>
      <c r="F2" s="38"/>
      <c r="G2" s="38"/>
    </row>
    <row r="3" spans="2:9" ht="13.5" customHeight="1">
      <c r="F3" s="63" t="s">
        <v>340</v>
      </c>
      <c r="G3" s="48"/>
    </row>
    <row r="4" spans="2:9" ht="13.5" customHeight="1" thickBot="1">
      <c r="B4" s="37" t="s">
        <v>191</v>
      </c>
      <c r="F4" s="63" t="s">
        <v>341</v>
      </c>
      <c r="G4" s="48"/>
    </row>
    <row r="5" spans="2:9" ht="13.5" customHeight="1">
      <c r="B5" s="551" t="s">
        <v>342</v>
      </c>
      <c r="C5" s="552"/>
      <c r="D5" s="552"/>
      <c r="E5" s="552"/>
      <c r="F5" s="565" t="s">
        <v>441</v>
      </c>
      <c r="G5" s="552"/>
      <c r="H5" s="566" t="s">
        <v>399</v>
      </c>
    </row>
    <row r="6" spans="2:9" ht="13.5" customHeight="1" thickBot="1">
      <c r="B6" s="49" t="s">
        <v>362</v>
      </c>
      <c r="C6" s="50" t="s">
        <v>344</v>
      </c>
      <c r="D6" s="50" t="s">
        <v>205</v>
      </c>
      <c r="E6" s="50" t="s">
        <v>398</v>
      </c>
      <c r="F6" s="50" t="s">
        <v>463</v>
      </c>
      <c r="G6" s="50" t="s">
        <v>514</v>
      </c>
      <c r="H6" s="567"/>
    </row>
    <row r="7" spans="2:9" ht="13.5" customHeight="1">
      <c r="B7" s="66" t="s">
        <v>388</v>
      </c>
      <c r="C7" s="82" t="s">
        <v>294</v>
      </c>
      <c r="D7" s="175">
        <v>1</v>
      </c>
      <c r="E7" s="353" t="s">
        <v>252</v>
      </c>
      <c r="F7" s="177">
        <v>1</v>
      </c>
      <c r="G7" s="175">
        <v>1</v>
      </c>
      <c r="H7" s="178"/>
    </row>
    <row r="8" spans="2:9" ht="13.5" customHeight="1">
      <c r="B8" s="65"/>
      <c r="C8" s="79" t="s">
        <v>447</v>
      </c>
      <c r="D8" s="172">
        <v>30</v>
      </c>
      <c r="E8" s="54" t="s">
        <v>442</v>
      </c>
      <c r="F8" s="377"/>
      <c r="G8" s="417"/>
      <c r="H8" s="169"/>
    </row>
    <row r="9" spans="2:9" ht="13.5" customHeight="1">
      <c r="B9" s="65"/>
      <c r="C9" s="52" t="s">
        <v>416</v>
      </c>
      <c r="D9" s="172"/>
      <c r="E9" s="54" t="s">
        <v>252</v>
      </c>
      <c r="F9" s="174"/>
      <c r="G9" s="172"/>
      <c r="H9" s="169"/>
    </row>
    <row r="10" spans="2:9" ht="13.5" customHeight="1">
      <c r="B10" s="65"/>
      <c r="C10" s="205" t="s">
        <v>596</v>
      </c>
      <c r="D10" s="172"/>
      <c r="E10" s="226" t="s">
        <v>252</v>
      </c>
      <c r="F10" s="174"/>
      <c r="G10" s="172"/>
      <c r="H10" s="169"/>
      <c r="I10" s="236" t="s">
        <v>85</v>
      </c>
    </row>
    <row r="11" spans="2:9" ht="13.5" customHeight="1">
      <c r="B11" s="65"/>
      <c r="C11" s="78" t="s">
        <v>417</v>
      </c>
      <c r="D11" s="172">
        <v>1</v>
      </c>
      <c r="E11" s="54" t="s">
        <v>252</v>
      </c>
      <c r="F11" s="174">
        <v>2</v>
      </c>
      <c r="G11" s="315"/>
      <c r="H11" s="169"/>
    </row>
    <row r="12" spans="2:9" ht="13.5" customHeight="1">
      <c r="B12" s="65"/>
      <c r="C12" s="79" t="s">
        <v>448</v>
      </c>
      <c r="D12" s="172">
        <v>30</v>
      </c>
      <c r="E12" s="54" t="s">
        <v>442</v>
      </c>
      <c r="F12" s="315"/>
      <c r="G12" s="315"/>
      <c r="H12" s="169"/>
    </row>
    <row r="13" spans="2:9" ht="13.5" customHeight="1">
      <c r="B13" s="65"/>
      <c r="C13" s="52" t="s">
        <v>187</v>
      </c>
      <c r="D13" s="172">
        <v>5</v>
      </c>
      <c r="E13" s="54" t="s">
        <v>253</v>
      </c>
      <c r="F13" s="174">
        <v>2</v>
      </c>
      <c r="G13" s="315"/>
      <c r="H13" s="169"/>
    </row>
    <row r="14" spans="2:9" ht="13.5" customHeight="1">
      <c r="B14" s="65"/>
      <c r="C14" s="52" t="s">
        <v>188</v>
      </c>
      <c r="D14" s="172">
        <v>80</v>
      </c>
      <c r="E14" s="54" t="s">
        <v>253</v>
      </c>
      <c r="F14" s="174">
        <v>2</v>
      </c>
      <c r="G14" s="315"/>
      <c r="H14" s="169" t="s">
        <v>189</v>
      </c>
    </row>
    <row r="15" spans="2:9" ht="13.5" customHeight="1">
      <c r="B15" s="65"/>
      <c r="C15" s="52" t="s">
        <v>295</v>
      </c>
      <c r="D15" s="172">
        <v>40</v>
      </c>
      <c r="E15" s="54" t="s">
        <v>253</v>
      </c>
      <c r="F15" s="174">
        <v>2</v>
      </c>
      <c r="G15" s="315"/>
      <c r="H15" s="169"/>
    </row>
    <row r="16" spans="2:9" ht="13.5" customHeight="1">
      <c r="B16" s="65"/>
      <c r="C16" s="52" t="s">
        <v>418</v>
      </c>
      <c r="D16" s="172"/>
      <c r="E16" s="54" t="s">
        <v>253</v>
      </c>
      <c r="F16" s="174"/>
      <c r="G16" s="315"/>
      <c r="H16" s="169"/>
    </row>
    <row r="17" spans="2:10" ht="13.5" customHeight="1">
      <c r="B17" s="65"/>
      <c r="C17" s="52" t="s">
        <v>419</v>
      </c>
      <c r="D17" s="172">
        <v>30</v>
      </c>
      <c r="E17" s="54" t="s">
        <v>253</v>
      </c>
      <c r="F17" s="174">
        <v>1</v>
      </c>
      <c r="G17" s="172">
        <v>1</v>
      </c>
      <c r="H17" s="169"/>
    </row>
    <row r="18" spans="2:10" ht="13.5" customHeight="1">
      <c r="B18" s="65"/>
      <c r="C18" s="205" t="s">
        <v>597</v>
      </c>
      <c r="D18" s="172"/>
      <c r="E18" s="54" t="s">
        <v>253</v>
      </c>
      <c r="F18" s="174"/>
      <c r="G18" s="172"/>
      <c r="H18" s="169"/>
    </row>
    <row r="19" spans="2:10" ht="13.5" customHeight="1">
      <c r="B19" s="65"/>
      <c r="C19" s="52" t="s">
        <v>296</v>
      </c>
      <c r="D19" s="172"/>
      <c r="E19" s="54" t="s">
        <v>253</v>
      </c>
      <c r="F19" s="174"/>
      <c r="G19" s="172"/>
      <c r="H19" s="169"/>
    </row>
    <row r="20" spans="2:10" ht="13.5" customHeight="1">
      <c r="B20" s="65"/>
      <c r="C20" s="52" t="s">
        <v>297</v>
      </c>
      <c r="D20" s="172"/>
      <c r="E20" s="54" t="s">
        <v>253</v>
      </c>
      <c r="F20" s="174"/>
      <c r="G20" s="315"/>
      <c r="H20" s="169"/>
    </row>
    <row r="21" spans="2:10" ht="13.5" customHeight="1">
      <c r="B21" s="65"/>
      <c r="C21" s="205" t="s">
        <v>692</v>
      </c>
      <c r="D21" s="172"/>
      <c r="E21" s="54" t="s">
        <v>202</v>
      </c>
      <c r="F21" s="174"/>
      <c r="G21" s="172"/>
      <c r="H21" s="169"/>
    </row>
    <row r="22" spans="2:10" ht="13.5" customHeight="1">
      <c r="B22" s="65"/>
      <c r="C22" s="52" t="s">
        <v>298</v>
      </c>
      <c r="D22" s="172"/>
      <c r="E22" s="54" t="s">
        <v>253</v>
      </c>
      <c r="F22" s="174"/>
      <c r="G22" s="315"/>
      <c r="H22" s="169"/>
    </row>
    <row r="23" spans="2:10" ht="13.5" customHeight="1">
      <c r="B23" s="65"/>
      <c r="C23" s="52" t="s">
        <v>299</v>
      </c>
      <c r="D23" s="172"/>
      <c r="E23" s="54" t="s">
        <v>253</v>
      </c>
      <c r="F23" s="174"/>
      <c r="G23" s="172"/>
      <c r="H23" s="169"/>
    </row>
    <row r="24" spans="2:10" ht="13.5" customHeight="1">
      <c r="B24" s="65"/>
      <c r="C24" s="52" t="s">
        <v>300</v>
      </c>
      <c r="D24" s="172"/>
      <c r="E24" s="54" t="s">
        <v>253</v>
      </c>
      <c r="F24" s="174"/>
      <c r="G24" s="315"/>
      <c r="H24" s="169"/>
    </row>
    <row r="25" spans="2:10" ht="13.5" customHeight="1">
      <c r="B25" s="65"/>
      <c r="C25" s="52" t="s">
        <v>301</v>
      </c>
      <c r="D25" s="172"/>
      <c r="E25" s="54" t="s">
        <v>253</v>
      </c>
      <c r="F25" s="174"/>
      <c r="G25" s="315"/>
      <c r="H25" s="169"/>
    </row>
    <row r="26" spans="2:10" ht="13.5" customHeight="1">
      <c r="B26" s="65"/>
      <c r="C26" s="52" t="s">
        <v>421</v>
      </c>
      <c r="D26" s="172"/>
      <c r="E26" s="54" t="s">
        <v>253</v>
      </c>
      <c r="F26" s="174"/>
      <c r="G26" s="315"/>
      <c r="H26" s="169"/>
    </row>
    <row r="27" spans="2:10" ht="13.5" customHeight="1">
      <c r="B27" s="65"/>
      <c r="C27" s="52" t="s">
        <v>422</v>
      </c>
      <c r="D27" s="172">
        <v>10</v>
      </c>
      <c r="E27" s="54" t="s">
        <v>253</v>
      </c>
      <c r="F27" s="174">
        <v>2</v>
      </c>
      <c r="G27" s="315"/>
      <c r="H27" s="169"/>
    </row>
    <row r="28" spans="2:10" ht="13.5" customHeight="1">
      <c r="B28" s="65"/>
      <c r="C28" s="52" t="s">
        <v>423</v>
      </c>
      <c r="D28" s="172"/>
      <c r="E28" s="54" t="s">
        <v>253</v>
      </c>
      <c r="F28" s="174"/>
      <c r="G28" s="315"/>
      <c r="H28" s="169"/>
    </row>
    <row r="29" spans="2:10" ht="13.5" customHeight="1">
      <c r="B29" s="65"/>
      <c r="C29" s="52" t="s">
        <v>411</v>
      </c>
      <c r="D29" s="172">
        <v>10</v>
      </c>
      <c r="E29" s="54" t="s">
        <v>254</v>
      </c>
      <c r="F29" s="174">
        <v>2</v>
      </c>
      <c r="G29" s="315"/>
      <c r="H29" s="169"/>
    </row>
    <row r="30" spans="2:10" ht="13.5" customHeight="1">
      <c r="B30" s="65"/>
      <c r="C30" s="52" t="s">
        <v>405</v>
      </c>
      <c r="D30" s="172">
        <v>10</v>
      </c>
      <c r="E30" s="54" t="s">
        <v>253</v>
      </c>
      <c r="F30" s="174">
        <v>2</v>
      </c>
      <c r="G30" s="315"/>
      <c r="H30" s="169"/>
    </row>
    <row r="31" spans="2:10" ht="13.5" customHeight="1">
      <c r="B31" s="65"/>
      <c r="C31" s="52" t="s">
        <v>424</v>
      </c>
      <c r="D31" s="172"/>
      <c r="E31" s="54" t="s">
        <v>253</v>
      </c>
      <c r="F31" s="174"/>
      <c r="G31" s="315"/>
      <c r="H31" s="169"/>
      <c r="J31" s="145" t="s">
        <v>168</v>
      </c>
    </row>
    <row r="32" spans="2:10" ht="13.5" customHeight="1">
      <c r="B32" s="65"/>
      <c r="C32" s="52" t="s">
        <v>425</v>
      </c>
      <c r="D32" s="172">
        <v>1</v>
      </c>
      <c r="E32" s="54" t="s">
        <v>251</v>
      </c>
      <c r="F32" s="174">
        <v>2</v>
      </c>
      <c r="G32" s="315"/>
      <c r="H32" s="169" t="s">
        <v>195</v>
      </c>
      <c r="J32" s="145" t="s">
        <v>167</v>
      </c>
    </row>
    <row r="33" spans="2:9" ht="13.5" customHeight="1">
      <c r="B33" s="65"/>
      <c r="C33" s="52" t="s">
        <v>426</v>
      </c>
      <c r="D33" s="172">
        <v>1</v>
      </c>
      <c r="E33" s="54" t="s">
        <v>251</v>
      </c>
      <c r="F33" s="174">
        <v>2</v>
      </c>
      <c r="G33" s="315"/>
      <c r="H33" s="169" t="s">
        <v>529</v>
      </c>
    </row>
    <row r="34" spans="2:9" ht="13.5" customHeight="1">
      <c r="B34" s="65"/>
      <c r="C34" s="52" t="s">
        <v>360</v>
      </c>
      <c r="D34" s="172"/>
      <c r="E34" s="54" t="s">
        <v>251</v>
      </c>
      <c r="F34" s="174"/>
      <c r="G34" s="315"/>
      <c r="H34" s="169"/>
      <c r="I34" s="145"/>
    </row>
    <row r="35" spans="2:9" ht="13.5" customHeight="1">
      <c r="B35" s="80"/>
      <c r="C35" s="52" t="s">
        <v>361</v>
      </c>
      <c r="D35" s="172"/>
      <c r="E35" s="54" t="s">
        <v>251</v>
      </c>
      <c r="F35" s="179"/>
      <c r="G35" s="358"/>
      <c r="H35" s="180"/>
      <c r="I35" s="236" t="s">
        <v>85</v>
      </c>
    </row>
    <row r="36" spans="2:9" ht="13.5" customHeight="1" thickBot="1">
      <c r="B36" s="59"/>
      <c r="C36" s="61" t="s">
        <v>420</v>
      </c>
      <c r="D36" s="176"/>
      <c r="E36" s="50"/>
      <c r="F36" s="181"/>
      <c r="G36" s="176"/>
      <c r="H36" s="182"/>
    </row>
  </sheetData>
  <mergeCells count="3">
    <mergeCell ref="H5:H6"/>
    <mergeCell ref="B5:E5"/>
    <mergeCell ref="F5:G5"/>
  </mergeCells>
  <phoneticPr fontId="3"/>
  <pageMargins left="0.7" right="0.7" top="0.75" bottom="0.75" header="0.3" footer="0.3"/>
  <pageSetup paperSize="9" orientation="landscape" horizontalDpi="200" verticalDpi="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N76"/>
  <sheetViews>
    <sheetView workbookViewId="0"/>
  </sheetViews>
  <sheetFormatPr defaultRowHeight="13"/>
  <cols>
    <col min="1" max="6" width="3.6328125" customWidth="1"/>
    <col min="8" max="8" width="12.6328125" customWidth="1"/>
    <col min="9" max="9" width="19.26953125" customWidth="1"/>
    <col min="10" max="10" width="10.6328125" customWidth="1"/>
    <col min="11" max="11" width="9.08984375" style="8" customWidth="1"/>
    <col min="12" max="12" width="10.6328125" customWidth="1"/>
    <col min="13" max="14" width="10.6328125" style="8" customWidth="1"/>
  </cols>
  <sheetData>
    <row r="2" spans="7:14">
      <c r="J2" s="8"/>
    </row>
    <row r="3" spans="7:14">
      <c r="G3" s="524" t="s">
        <v>529</v>
      </c>
      <c r="H3" s="121" t="s">
        <v>343</v>
      </c>
      <c r="I3" s="7">
        <f>蓄電池設備!G6</f>
        <v>0</v>
      </c>
      <c r="K3" s="20"/>
      <c r="L3" s="121"/>
      <c r="M3" s="15" t="s">
        <v>366</v>
      </c>
      <c r="N3" s="15" t="s">
        <v>367</v>
      </c>
    </row>
    <row r="4" spans="7:14">
      <c r="G4" s="524"/>
      <c r="H4" s="121" t="s">
        <v>531</v>
      </c>
      <c r="I4" s="7">
        <f>蓄電池設備!G7</f>
        <v>0</v>
      </c>
      <c r="K4" s="577" t="s">
        <v>529</v>
      </c>
      <c r="L4" s="578"/>
      <c r="M4" s="578"/>
      <c r="N4" s="579"/>
    </row>
    <row r="5" spans="7:14">
      <c r="G5" s="524"/>
      <c r="H5" s="7" t="s">
        <v>534</v>
      </c>
      <c r="I5" s="7">
        <f>蓄電池設備!G8</f>
        <v>0</v>
      </c>
      <c r="K5" s="20"/>
      <c r="L5" s="121" t="s">
        <v>515</v>
      </c>
      <c r="M5" s="18">
        <f>IF(I3=0,0,VLOOKUP("A",$F$57:$N$76,8,0))</f>
        <v>0</v>
      </c>
      <c r="N5" s="18">
        <f>IF(I3=0,0,VLOOKUP("A",$F$57:$N$76,9,0))</f>
        <v>0</v>
      </c>
    </row>
    <row r="6" spans="7:14">
      <c r="G6" s="524" t="s">
        <v>441</v>
      </c>
      <c r="H6" s="15" t="s">
        <v>60</v>
      </c>
      <c r="I6" s="7">
        <f>蓄電池設備!G9</f>
        <v>0</v>
      </c>
      <c r="K6" s="20"/>
      <c r="L6" s="121" t="s">
        <v>516</v>
      </c>
      <c r="M6" s="18">
        <f>IF(I3=0,0,VLOOKUP("B",$F$57:$N$76,8,0))</f>
        <v>0</v>
      </c>
      <c r="N6" s="18">
        <f>IF(I3=0,0,VLOOKUP("B",$F$57:$N$76,9,0))</f>
        <v>0</v>
      </c>
    </row>
    <row r="7" spans="7:14">
      <c r="G7" s="524"/>
      <c r="H7" s="15" t="s">
        <v>61</v>
      </c>
      <c r="I7" s="7">
        <f>蓄電池設備!G10</f>
        <v>0</v>
      </c>
      <c r="K7" s="74"/>
      <c r="L7" s="121"/>
      <c r="M7" s="18"/>
      <c r="N7" s="18"/>
    </row>
    <row r="8" spans="7:14">
      <c r="G8" s="524" t="s">
        <v>517</v>
      </c>
      <c r="H8" s="7" t="s">
        <v>503</v>
      </c>
      <c r="I8" s="7">
        <f>蓄電池設備!G11</f>
        <v>0</v>
      </c>
      <c r="K8" s="74"/>
      <c r="L8" s="95" t="s">
        <v>400</v>
      </c>
      <c r="M8" s="18">
        <f>M5</f>
        <v>0</v>
      </c>
      <c r="N8" s="18">
        <f>N5</f>
        <v>0</v>
      </c>
    </row>
    <row r="9" spans="7:14">
      <c r="G9" s="524"/>
      <c r="H9" s="7" t="s">
        <v>494</v>
      </c>
      <c r="I9" s="7">
        <f>蓄電池設備!G12</f>
        <v>0</v>
      </c>
      <c r="K9" s="74"/>
      <c r="L9" s="98" t="s">
        <v>409</v>
      </c>
      <c r="M9" s="18">
        <f>SUM(M5:M6)</f>
        <v>0</v>
      </c>
      <c r="N9" s="18">
        <f>SUM(N5:N6)</f>
        <v>0</v>
      </c>
    </row>
    <row r="10" spans="7:14">
      <c r="G10" s="524"/>
      <c r="H10" s="7" t="s">
        <v>531</v>
      </c>
      <c r="I10" s="7">
        <f>蓄電池設備!G13</f>
        <v>0</v>
      </c>
      <c r="K10" s="74"/>
      <c r="L10" s="121"/>
      <c r="M10" s="18"/>
      <c r="N10" s="18"/>
    </row>
    <row r="11" spans="7:14">
      <c r="G11" s="524"/>
      <c r="H11" s="7" t="s">
        <v>492</v>
      </c>
      <c r="I11" s="7">
        <f>蓄電池設備!G14</f>
        <v>0</v>
      </c>
      <c r="K11" s="122"/>
      <c r="L11" s="123" t="s">
        <v>534</v>
      </c>
      <c r="M11" s="18">
        <f>I5</f>
        <v>0</v>
      </c>
      <c r="N11" s="18">
        <f>I5</f>
        <v>0</v>
      </c>
    </row>
    <row r="12" spans="7:14">
      <c r="G12" s="524" t="s">
        <v>441</v>
      </c>
      <c r="H12" s="15" t="s">
        <v>60</v>
      </c>
      <c r="I12" s="7">
        <f>蓄電池設備!G15</f>
        <v>0</v>
      </c>
      <c r="K12" s="74"/>
      <c r="L12" s="124"/>
      <c r="M12" s="18"/>
      <c r="N12" s="18"/>
    </row>
    <row r="13" spans="7:14">
      <c r="G13" s="524"/>
      <c r="H13" s="15" t="s">
        <v>61</v>
      </c>
      <c r="I13" s="7">
        <f>蓄電池設備!G16</f>
        <v>0</v>
      </c>
      <c r="K13" s="122"/>
      <c r="L13" s="123" t="s">
        <v>535</v>
      </c>
      <c r="M13" s="18">
        <f>M8*M11*I6+M9*M11*I7</f>
        <v>0</v>
      </c>
      <c r="N13" s="18">
        <f>N8*N11*I6+N9*N11*I7</f>
        <v>0</v>
      </c>
    </row>
    <row r="14" spans="7:14">
      <c r="K14" s="74"/>
      <c r="L14" s="124"/>
      <c r="M14" s="15"/>
      <c r="N14" s="15"/>
    </row>
    <row r="15" spans="7:14">
      <c r="K15" s="625" t="s">
        <v>517</v>
      </c>
      <c r="L15" s="626"/>
      <c r="M15" s="626"/>
      <c r="N15" s="627"/>
    </row>
    <row r="16" spans="7:14">
      <c r="K16" s="20"/>
      <c r="L16" s="121" t="s">
        <v>515</v>
      </c>
      <c r="M16" s="100">
        <f>IF(I9=0,0,VLOOKUP("A",$F$29:$N$56,8,0))</f>
        <v>0</v>
      </c>
      <c r="N16" s="100">
        <f>IF(I9=0,0,VLOOKUP("A",$F$29:$N$56,9,0))</f>
        <v>0</v>
      </c>
    </row>
    <row r="17" spans="1:14">
      <c r="K17" s="20"/>
      <c r="L17" s="121" t="s">
        <v>516</v>
      </c>
      <c r="M17" s="100">
        <f>IF(I9=0,0,VLOOKUP("B",$F$29:$N$56,8,0))</f>
        <v>0</v>
      </c>
      <c r="N17" s="100">
        <f>IF(I9=0,0,VLOOKUP("B",$F$29:$N$56,9,0))</f>
        <v>0</v>
      </c>
    </row>
    <row r="18" spans="1:14">
      <c r="K18" s="20"/>
      <c r="L18" s="121"/>
      <c r="M18" s="100"/>
      <c r="N18" s="100"/>
    </row>
    <row r="19" spans="1:14">
      <c r="K19" s="74"/>
      <c r="L19" s="123" t="s">
        <v>400</v>
      </c>
      <c r="M19" s="100">
        <f>M16</f>
        <v>0</v>
      </c>
      <c r="N19" s="100">
        <f>N16</f>
        <v>0</v>
      </c>
    </row>
    <row r="20" spans="1:14">
      <c r="K20" s="20" t="s">
        <v>409</v>
      </c>
      <c r="L20" s="94"/>
      <c r="M20" s="100">
        <f>SUM(M16:M17)</f>
        <v>0</v>
      </c>
      <c r="N20" s="100">
        <f>SUM(N16:N17)</f>
        <v>0</v>
      </c>
    </row>
    <row r="21" spans="1:14">
      <c r="K21" s="122"/>
      <c r="L21" s="84"/>
      <c r="M21" s="100"/>
      <c r="N21" s="100"/>
    </row>
    <row r="22" spans="1:14">
      <c r="K22" s="74"/>
      <c r="L22" s="123" t="s">
        <v>492</v>
      </c>
      <c r="M22" s="100">
        <f>I11</f>
        <v>0</v>
      </c>
      <c r="N22" s="100">
        <f>I11</f>
        <v>0</v>
      </c>
    </row>
    <row r="23" spans="1:14">
      <c r="K23" s="122"/>
      <c r="L23" s="84"/>
      <c r="M23" s="100"/>
      <c r="N23" s="100"/>
    </row>
    <row r="24" spans="1:14">
      <c r="K24" s="74"/>
      <c r="L24" s="123" t="s">
        <v>536</v>
      </c>
      <c r="M24" s="100">
        <f>M19*M22*I12+M20*M22*I13</f>
        <v>0</v>
      </c>
      <c r="N24" s="100">
        <f>N19*N22*I12+N20*N22*I13</f>
        <v>0</v>
      </c>
    </row>
    <row r="25" spans="1:14">
      <c r="K25" s="74"/>
      <c r="L25" s="123"/>
      <c r="M25" s="15"/>
      <c r="N25" s="15"/>
    </row>
    <row r="26" spans="1:14">
      <c r="K26" s="74" t="s">
        <v>364</v>
      </c>
      <c r="L26" s="121"/>
      <c r="M26" s="18">
        <f>SUM(M13,M24)</f>
        <v>0</v>
      </c>
      <c r="N26" s="18">
        <f>SUM(N13,N24)</f>
        <v>0</v>
      </c>
    </row>
    <row r="27" spans="1:14" ht="13.5" thickBot="1"/>
    <row r="28" spans="1:14" ht="13.5" thickBot="1">
      <c r="G28" s="89" t="s">
        <v>499</v>
      </c>
      <c r="H28" s="576" t="s">
        <v>397</v>
      </c>
      <c r="I28" s="623"/>
      <c r="J28" s="90" t="s">
        <v>503</v>
      </c>
      <c r="K28" s="97" t="s">
        <v>504</v>
      </c>
      <c r="L28" s="90" t="s">
        <v>398</v>
      </c>
      <c r="M28" s="97" t="s">
        <v>366</v>
      </c>
      <c r="N28" s="4" t="s">
        <v>367</v>
      </c>
    </row>
    <row r="29" spans="1:14">
      <c r="A29">
        <f t="shared" ref="A29:A56" si="0">IF($I$8=H29,1,0)</f>
        <v>0</v>
      </c>
      <c r="B29">
        <f t="shared" ref="B29:B56" si="1">IF($I$9=I29,1,0)</f>
        <v>0</v>
      </c>
      <c r="C29">
        <f>IF($I$10&lt;=400,1,0)</f>
        <v>1</v>
      </c>
      <c r="D29">
        <f t="shared" ref="D29:D76" si="2">SUM(A29:C29)</f>
        <v>1</v>
      </c>
      <c r="E29">
        <v>1</v>
      </c>
      <c r="F29" t="str">
        <f t="shared" ref="F29:F56" si="3">IF(AND(D29=3,E29=1),"A",IF(AND(D29=3,E29=2),"B",""))</f>
        <v/>
      </c>
      <c r="G29" s="21" t="s">
        <v>517</v>
      </c>
      <c r="H29" s="14" t="s">
        <v>518</v>
      </c>
      <c r="I29" s="14" t="s">
        <v>519</v>
      </c>
      <c r="J29" s="14" t="s">
        <v>520</v>
      </c>
      <c r="K29" s="23" t="s">
        <v>65</v>
      </c>
      <c r="L29" s="14" t="s">
        <v>414</v>
      </c>
      <c r="M29" s="102">
        <v>0.38</v>
      </c>
      <c r="N29" s="103">
        <v>0.38</v>
      </c>
    </row>
    <row r="30" spans="1:14">
      <c r="A30">
        <f t="shared" si="0"/>
        <v>0</v>
      </c>
      <c r="B30">
        <f t="shared" si="1"/>
        <v>0</v>
      </c>
      <c r="C30">
        <f>IF($I$10&lt;=400,1,0)</f>
        <v>1</v>
      </c>
      <c r="D30">
        <f t="shared" si="2"/>
        <v>1</v>
      </c>
      <c r="E30">
        <v>2</v>
      </c>
      <c r="F30" t="str">
        <f t="shared" si="3"/>
        <v/>
      </c>
      <c r="G30" s="2" t="s">
        <v>517</v>
      </c>
      <c r="H30" s="7" t="s">
        <v>518</v>
      </c>
      <c r="I30" s="7" t="s">
        <v>519</v>
      </c>
      <c r="J30" s="7" t="s">
        <v>520</v>
      </c>
      <c r="K30" s="15" t="s">
        <v>66</v>
      </c>
      <c r="L30" s="7" t="s">
        <v>414</v>
      </c>
      <c r="M30" s="100">
        <v>0.34</v>
      </c>
      <c r="N30" s="101">
        <v>0.34</v>
      </c>
    </row>
    <row r="31" spans="1:14">
      <c r="A31">
        <f t="shared" si="0"/>
        <v>0</v>
      </c>
      <c r="B31">
        <f t="shared" si="1"/>
        <v>0</v>
      </c>
      <c r="C31">
        <f>IF(AND((401&lt;=$I$10),($I$10&lt;=700)),1,0)</f>
        <v>0</v>
      </c>
      <c r="D31">
        <f t="shared" si="2"/>
        <v>0</v>
      </c>
      <c r="E31">
        <v>1</v>
      </c>
      <c r="F31" t="str">
        <f t="shared" si="3"/>
        <v/>
      </c>
      <c r="G31" s="2" t="s">
        <v>517</v>
      </c>
      <c r="H31" s="7" t="s">
        <v>518</v>
      </c>
      <c r="I31" s="7" t="s">
        <v>519</v>
      </c>
      <c r="J31" s="7" t="s">
        <v>522</v>
      </c>
      <c r="K31" s="15" t="s">
        <v>65</v>
      </c>
      <c r="L31" s="7" t="s">
        <v>414</v>
      </c>
      <c r="M31" s="100">
        <v>0.47</v>
      </c>
      <c r="N31" s="101">
        <v>0.47</v>
      </c>
    </row>
    <row r="32" spans="1:14">
      <c r="A32">
        <f t="shared" si="0"/>
        <v>0</v>
      </c>
      <c r="B32">
        <f t="shared" si="1"/>
        <v>0</v>
      </c>
      <c r="C32">
        <f>IF(AND((401&lt;=$I$10),($I$10&lt;=700)),1,0)</f>
        <v>0</v>
      </c>
      <c r="D32">
        <f t="shared" si="2"/>
        <v>0</v>
      </c>
      <c r="E32">
        <v>2</v>
      </c>
      <c r="F32" t="str">
        <f t="shared" si="3"/>
        <v/>
      </c>
      <c r="G32" s="2" t="s">
        <v>517</v>
      </c>
      <c r="H32" s="7" t="s">
        <v>518</v>
      </c>
      <c r="I32" s="7" t="s">
        <v>519</v>
      </c>
      <c r="J32" s="7" t="s">
        <v>522</v>
      </c>
      <c r="K32" s="15" t="s">
        <v>66</v>
      </c>
      <c r="L32" s="7" t="s">
        <v>414</v>
      </c>
      <c r="M32" s="100">
        <v>0.4</v>
      </c>
      <c r="N32" s="101">
        <v>0.4</v>
      </c>
    </row>
    <row r="33" spans="1:14">
      <c r="A33">
        <f t="shared" si="0"/>
        <v>0</v>
      </c>
      <c r="B33">
        <f t="shared" si="1"/>
        <v>0</v>
      </c>
      <c r="C33">
        <f>IF(AND((701&lt;=$I$10),($I$10&lt;=1200)),1,0)</f>
        <v>0</v>
      </c>
      <c r="D33">
        <f t="shared" si="2"/>
        <v>0</v>
      </c>
      <c r="E33">
        <v>1</v>
      </c>
      <c r="F33" t="str">
        <f t="shared" si="3"/>
        <v/>
      </c>
      <c r="G33" s="2" t="s">
        <v>517</v>
      </c>
      <c r="H33" s="7" t="s">
        <v>518</v>
      </c>
      <c r="I33" s="7" t="s">
        <v>519</v>
      </c>
      <c r="J33" s="7" t="s">
        <v>523</v>
      </c>
      <c r="K33" s="15" t="s">
        <v>65</v>
      </c>
      <c r="L33" s="7" t="s">
        <v>414</v>
      </c>
      <c r="M33" s="100">
        <v>0.6</v>
      </c>
      <c r="N33" s="101">
        <v>0.6</v>
      </c>
    </row>
    <row r="34" spans="1:14">
      <c r="A34">
        <f t="shared" si="0"/>
        <v>0</v>
      </c>
      <c r="B34">
        <f t="shared" si="1"/>
        <v>0</v>
      </c>
      <c r="C34">
        <f>IF(AND((701&lt;=$I$10),($I$10&lt;=1200)),1,0)</f>
        <v>0</v>
      </c>
      <c r="D34">
        <f t="shared" si="2"/>
        <v>0</v>
      </c>
      <c r="E34">
        <v>2</v>
      </c>
      <c r="F34" t="str">
        <f t="shared" si="3"/>
        <v/>
      </c>
      <c r="G34" s="2" t="s">
        <v>517</v>
      </c>
      <c r="H34" s="7" t="s">
        <v>518</v>
      </c>
      <c r="I34" s="7" t="s">
        <v>519</v>
      </c>
      <c r="J34" s="7" t="s">
        <v>523</v>
      </c>
      <c r="K34" s="15" t="s">
        <v>66</v>
      </c>
      <c r="L34" s="7" t="s">
        <v>414</v>
      </c>
      <c r="M34" s="100">
        <v>0.5</v>
      </c>
      <c r="N34" s="101">
        <v>0.5</v>
      </c>
    </row>
    <row r="35" spans="1:14">
      <c r="A35">
        <f t="shared" si="0"/>
        <v>0</v>
      </c>
      <c r="B35">
        <f t="shared" si="1"/>
        <v>0</v>
      </c>
      <c r="C35">
        <f>IF($I$10&lt;=200,1,0)</f>
        <v>1</v>
      </c>
      <c r="D35">
        <f t="shared" si="2"/>
        <v>1</v>
      </c>
      <c r="E35">
        <v>1</v>
      </c>
      <c r="F35" t="str">
        <f t="shared" si="3"/>
        <v/>
      </c>
      <c r="G35" s="2" t="s">
        <v>517</v>
      </c>
      <c r="H35" s="7" t="s">
        <v>518</v>
      </c>
      <c r="I35" s="7" t="s">
        <v>524</v>
      </c>
      <c r="J35" s="7" t="s">
        <v>525</v>
      </c>
      <c r="K35" s="15" t="s">
        <v>65</v>
      </c>
      <c r="L35" s="7" t="s">
        <v>414</v>
      </c>
      <c r="M35" s="100">
        <v>0.38</v>
      </c>
      <c r="N35" s="101">
        <v>0.38</v>
      </c>
    </row>
    <row r="36" spans="1:14">
      <c r="A36">
        <f t="shared" si="0"/>
        <v>0</v>
      </c>
      <c r="B36">
        <f t="shared" si="1"/>
        <v>0</v>
      </c>
      <c r="C36">
        <f>IF($I$10&lt;=200,1,0)</f>
        <v>1</v>
      </c>
      <c r="D36">
        <f t="shared" si="2"/>
        <v>1</v>
      </c>
      <c r="E36">
        <v>2</v>
      </c>
      <c r="F36" t="str">
        <f t="shared" si="3"/>
        <v/>
      </c>
      <c r="G36" s="2" t="s">
        <v>517</v>
      </c>
      <c r="H36" s="7" t="s">
        <v>518</v>
      </c>
      <c r="I36" s="7" t="s">
        <v>524</v>
      </c>
      <c r="J36" s="7" t="s">
        <v>525</v>
      </c>
      <c r="K36" s="15" t="s">
        <v>66</v>
      </c>
      <c r="L36" s="7" t="s">
        <v>414</v>
      </c>
      <c r="M36" s="100">
        <v>0.34</v>
      </c>
      <c r="N36" s="101">
        <v>0.34</v>
      </c>
    </row>
    <row r="37" spans="1:14">
      <c r="A37">
        <f t="shared" si="0"/>
        <v>0</v>
      </c>
      <c r="B37">
        <f t="shared" si="1"/>
        <v>0</v>
      </c>
      <c r="C37">
        <f>IF(AND((201&lt;=$I$10),($I$10&lt;=350)),1,0)</f>
        <v>0</v>
      </c>
      <c r="D37">
        <f t="shared" si="2"/>
        <v>0</v>
      </c>
      <c r="E37">
        <v>1</v>
      </c>
      <c r="F37" t="str">
        <f t="shared" si="3"/>
        <v/>
      </c>
      <c r="G37" s="2" t="s">
        <v>517</v>
      </c>
      <c r="H37" s="7" t="s">
        <v>518</v>
      </c>
      <c r="I37" s="7" t="s">
        <v>524</v>
      </c>
      <c r="J37" s="7" t="s">
        <v>526</v>
      </c>
      <c r="K37" s="15" t="s">
        <v>65</v>
      </c>
      <c r="L37" s="7" t="s">
        <v>414</v>
      </c>
      <c r="M37" s="100">
        <v>0.47</v>
      </c>
      <c r="N37" s="101">
        <v>0.47</v>
      </c>
    </row>
    <row r="38" spans="1:14">
      <c r="A38">
        <f t="shared" si="0"/>
        <v>0</v>
      </c>
      <c r="B38">
        <f t="shared" si="1"/>
        <v>0</v>
      </c>
      <c r="C38">
        <f>IF(AND((201&lt;=$I$10),($I$10&lt;=350)),1,0)</f>
        <v>0</v>
      </c>
      <c r="D38">
        <f t="shared" si="2"/>
        <v>0</v>
      </c>
      <c r="E38">
        <v>2</v>
      </c>
      <c r="F38" t="str">
        <f t="shared" si="3"/>
        <v/>
      </c>
      <c r="G38" s="2" t="s">
        <v>517</v>
      </c>
      <c r="H38" s="7" t="s">
        <v>518</v>
      </c>
      <c r="I38" s="7" t="s">
        <v>524</v>
      </c>
      <c r="J38" s="7" t="s">
        <v>526</v>
      </c>
      <c r="K38" s="15" t="s">
        <v>66</v>
      </c>
      <c r="L38" s="7" t="s">
        <v>414</v>
      </c>
      <c r="M38" s="100">
        <v>0.4</v>
      </c>
      <c r="N38" s="101">
        <v>0.4</v>
      </c>
    </row>
    <row r="39" spans="1:14">
      <c r="A39">
        <f t="shared" si="0"/>
        <v>0</v>
      </c>
      <c r="B39">
        <f t="shared" si="1"/>
        <v>0</v>
      </c>
      <c r="C39">
        <f>IF(AND((351&lt;=$I$10),($I$10&lt;=600)),1,0)</f>
        <v>0</v>
      </c>
      <c r="D39">
        <f t="shared" si="2"/>
        <v>0</v>
      </c>
      <c r="E39">
        <v>1</v>
      </c>
      <c r="F39" t="str">
        <f t="shared" si="3"/>
        <v/>
      </c>
      <c r="G39" s="2" t="s">
        <v>517</v>
      </c>
      <c r="H39" s="7" t="s">
        <v>518</v>
      </c>
      <c r="I39" s="7" t="s">
        <v>524</v>
      </c>
      <c r="J39" s="7" t="s">
        <v>527</v>
      </c>
      <c r="K39" s="15" t="s">
        <v>65</v>
      </c>
      <c r="L39" s="7" t="s">
        <v>414</v>
      </c>
      <c r="M39" s="100">
        <v>0.6</v>
      </c>
      <c r="N39" s="101">
        <v>0.6</v>
      </c>
    </row>
    <row r="40" spans="1:14">
      <c r="A40">
        <f t="shared" si="0"/>
        <v>0</v>
      </c>
      <c r="B40">
        <f t="shared" si="1"/>
        <v>0</v>
      </c>
      <c r="C40">
        <f>IF(AND((351&lt;=$I$10),($I$10&lt;=600)),1,0)</f>
        <v>0</v>
      </c>
      <c r="D40">
        <f t="shared" si="2"/>
        <v>0</v>
      </c>
      <c r="E40">
        <v>2</v>
      </c>
      <c r="F40" t="str">
        <f t="shared" si="3"/>
        <v/>
      </c>
      <c r="G40" s="2" t="s">
        <v>517</v>
      </c>
      <c r="H40" s="7" t="s">
        <v>518</v>
      </c>
      <c r="I40" s="7" t="s">
        <v>524</v>
      </c>
      <c r="J40" s="7" t="s">
        <v>527</v>
      </c>
      <c r="K40" s="15" t="s">
        <v>66</v>
      </c>
      <c r="L40" s="7" t="s">
        <v>414</v>
      </c>
      <c r="M40" s="100">
        <v>0.5</v>
      </c>
      <c r="N40" s="101">
        <v>0.5</v>
      </c>
    </row>
    <row r="41" spans="1:14">
      <c r="A41">
        <f t="shared" si="0"/>
        <v>0</v>
      </c>
      <c r="B41">
        <f t="shared" si="1"/>
        <v>0</v>
      </c>
      <c r="C41">
        <f>IF(AND((601&lt;=$I$10),($I$10&lt;=1200)),1,0)</f>
        <v>0</v>
      </c>
      <c r="D41">
        <f t="shared" si="2"/>
        <v>0</v>
      </c>
      <c r="E41">
        <v>1</v>
      </c>
      <c r="F41" t="str">
        <f t="shared" si="3"/>
        <v/>
      </c>
      <c r="G41" s="2" t="s">
        <v>517</v>
      </c>
      <c r="H41" s="7" t="s">
        <v>518</v>
      </c>
      <c r="I41" s="7" t="s">
        <v>524</v>
      </c>
      <c r="J41" s="7" t="s">
        <v>523</v>
      </c>
      <c r="K41" s="15" t="s">
        <v>65</v>
      </c>
      <c r="L41" s="7" t="s">
        <v>414</v>
      </c>
      <c r="M41" s="100">
        <v>0.8</v>
      </c>
      <c r="N41" s="101">
        <v>0.8</v>
      </c>
    </row>
    <row r="42" spans="1:14">
      <c r="A42">
        <f t="shared" si="0"/>
        <v>0</v>
      </c>
      <c r="B42">
        <f t="shared" si="1"/>
        <v>0</v>
      </c>
      <c r="C42">
        <f>IF(AND((601&lt;=$I$10),($I$10&lt;=1200)),1,0)</f>
        <v>0</v>
      </c>
      <c r="D42">
        <f t="shared" si="2"/>
        <v>0</v>
      </c>
      <c r="E42">
        <v>2</v>
      </c>
      <c r="F42" t="str">
        <f t="shared" si="3"/>
        <v/>
      </c>
      <c r="G42" s="2" t="s">
        <v>517</v>
      </c>
      <c r="H42" s="7" t="s">
        <v>518</v>
      </c>
      <c r="I42" s="7" t="s">
        <v>524</v>
      </c>
      <c r="J42" s="7" t="s">
        <v>523</v>
      </c>
      <c r="K42" s="15" t="s">
        <v>66</v>
      </c>
      <c r="L42" s="7" t="s">
        <v>414</v>
      </c>
      <c r="M42" s="100">
        <v>0.67</v>
      </c>
      <c r="N42" s="101">
        <v>0.67</v>
      </c>
    </row>
    <row r="43" spans="1:14">
      <c r="A43">
        <f t="shared" si="0"/>
        <v>0</v>
      </c>
      <c r="B43">
        <f t="shared" si="1"/>
        <v>0</v>
      </c>
      <c r="C43">
        <f>IF($I$10&lt;=400,1,0)</f>
        <v>1</v>
      </c>
      <c r="D43">
        <f t="shared" si="2"/>
        <v>1</v>
      </c>
      <c r="E43">
        <v>1</v>
      </c>
      <c r="F43" t="str">
        <f t="shared" si="3"/>
        <v/>
      </c>
      <c r="G43" s="2" t="s">
        <v>517</v>
      </c>
      <c r="H43" s="7" t="s">
        <v>528</v>
      </c>
      <c r="I43" s="7" t="s">
        <v>519</v>
      </c>
      <c r="J43" s="7" t="s">
        <v>520</v>
      </c>
      <c r="K43" s="15" t="s">
        <v>65</v>
      </c>
      <c r="L43" s="7" t="s">
        <v>414</v>
      </c>
      <c r="M43" s="100">
        <v>0.5</v>
      </c>
      <c r="N43" s="101">
        <v>0.5</v>
      </c>
    </row>
    <row r="44" spans="1:14">
      <c r="A44">
        <f t="shared" si="0"/>
        <v>0</v>
      </c>
      <c r="B44">
        <f t="shared" si="1"/>
        <v>0</v>
      </c>
      <c r="C44">
        <f>IF($I$10&lt;=400,1,0)</f>
        <v>1</v>
      </c>
      <c r="D44">
        <f t="shared" si="2"/>
        <v>1</v>
      </c>
      <c r="E44">
        <v>2</v>
      </c>
      <c r="F44" t="str">
        <f t="shared" si="3"/>
        <v/>
      </c>
      <c r="G44" s="2" t="s">
        <v>517</v>
      </c>
      <c r="H44" s="7" t="s">
        <v>528</v>
      </c>
      <c r="I44" s="7" t="s">
        <v>519</v>
      </c>
      <c r="J44" s="7" t="s">
        <v>520</v>
      </c>
      <c r="K44" s="15" t="s">
        <v>66</v>
      </c>
      <c r="L44" s="7" t="s">
        <v>414</v>
      </c>
      <c r="M44" s="100">
        <v>0.45</v>
      </c>
      <c r="N44" s="101">
        <v>0.45</v>
      </c>
    </row>
    <row r="45" spans="1:14">
      <c r="A45">
        <f t="shared" si="0"/>
        <v>0</v>
      </c>
      <c r="B45">
        <f t="shared" si="1"/>
        <v>0</v>
      </c>
      <c r="C45">
        <f>IF(AND((401&lt;=$I$10),($I$10&lt;=700)),1,0)</f>
        <v>0</v>
      </c>
      <c r="D45">
        <f t="shared" si="2"/>
        <v>0</v>
      </c>
      <c r="E45">
        <v>1</v>
      </c>
      <c r="F45" t="str">
        <f t="shared" si="3"/>
        <v/>
      </c>
      <c r="G45" s="2" t="s">
        <v>517</v>
      </c>
      <c r="H45" s="7" t="s">
        <v>528</v>
      </c>
      <c r="I45" s="7" t="s">
        <v>519</v>
      </c>
      <c r="J45" s="7" t="s">
        <v>522</v>
      </c>
      <c r="K45" s="15" t="s">
        <v>65</v>
      </c>
      <c r="L45" s="7" t="s">
        <v>414</v>
      </c>
      <c r="M45" s="100">
        <v>0.6</v>
      </c>
      <c r="N45" s="101">
        <v>0.6</v>
      </c>
    </row>
    <row r="46" spans="1:14">
      <c r="A46">
        <f t="shared" si="0"/>
        <v>0</v>
      </c>
      <c r="B46">
        <f t="shared" si="1"/>
        <v>0</v>
      </c>
      <c r="C46">
        <f>IF(AND((401&lt;=$I$10),($I$10&lt;=700)),1,0)</f>
        <v>0</v>
      </c>
      <c r="D46">
        <f t="shared" si="2"/>
        <v>0</v>
      </c>
      <c r="E46">
        <v>2</v>
      </c>
      <c r="F46" t="str">
        <f t="shared" si="3"/>
        <v/>
      </c>
      <c r="G46" s="2" t="s">
        <v>517</v>
      </c>
      <c r="H46" s="7" t="s">
        <v>528</v>
      </c>
      <c r="I46" s="7" t="s">
        <v>519</v>
      </c>
      <c r="J46" s="7" t="s">
        <v>522</v>
      </c>
      <c r="K46" s="15" t="s">
        <v>66</v>
      </c>
      <c r="L46" s="7" t="s">
        <v>414</v>
      </c>
      <c r="M46" s="100">
        <v>0.53</v>
      </c>
      <c r="N46" s="101">
        <v>0.53</v>
      </c>
    </row>
    <row r="47" spans="1:14">
      <c r="A47">
        <f t="shared" si="0"/>
        <v>0</v>
      </c>
      <c r="B47">
        <f t="shared" si="1"/>
        <v>0</v>
      </c>
      <c r="C47">
        <f>IF(AND((701&lt;=$I$10),($I$10&lt;=1200)),1,0)</f>
        <v>0</v>
      </c>
      <c r="D47">
        <f t="shared" si="2"/>
        <v>0</v>
      </c>
      <c r="E47">
        <v>1</v>
      </c>
      <c r="F47" t="str">
        <f t="shared" si="3"/>
        <v/>
      </c>
      <c r="G47" s="2" t="s">
        <v>517</v>
      </c>
      <c r="H47" s="7" t="s">
        <v>528</v>
      </c>
      <c r="I47" s="7" t="s">
        <v>519</v>
      </c>
      <c r="J47" s="7" t="s">
        <v>523</v>
      </c>
      <c r="K47" s="15" t="s">
        <v>65</v>
      </c>
      <c r="L47" s="7" t="s">
        <v>414</v>
      </c>
      <c r="M47" s="100">
        <v>0.77</v>
      </c>
      <c r="N47" s="101">
        <v>0.77</v>
      </c>
    </row>
    <row r="48" spans="1:14">
      <c r="A48">
        <f t="shared" si="0"/>
        <v>0</v>
      </c>
      <c r="B48">
        <f t="shared" si="1"/>
        <v>0</v>
      </c>
      <c r="C48">
        <f>IF(AND((701&lt;=$I$10),($I$10&lt;=1200)),1,0)</f>
        <v>0</v>
      </c>
      <c r="D48">
        <f t="shared" si="2"/>
        <v>0</v>
      </c>
      <c r="E48">
        <v>2</v>
      </c>
      <c r="F48" t="str">
        <f t="shared" si="3"/>
        <v/>
      </c>
      <c r="G48" s="2" t="s">
        <v>517</v>
      </c>
      <c r="H48" s="7" t="s">
        <v>528</v>
      </c>
      <c r="I48" s="7" t="s">
        <v>519</v>
      </c>
      <c r="J48" s="7" t="s">
        <v>523</v>
      </c>
      <c r="K48" s="15" t="s">
        <v>66</v>
      </c>
      <c r="L48" s="7" t="s">
        <v>414</v>
      </c>
      <c r="M48" s="100">
        <v>0.65</v>
      </c>
      <c r="N48" s="101">
        <v>0.65</v>
      </c>
    </row>
    <row r="49" spans="1:14">
      <c r="A49">
        <f t="shared" si="0"/>
        <v>0</v>
      </c>
      <c r="B49">
        <f t="shared" si="1"/>
        <v>0</v>
      </c>
      <c r="C49">
        <f>IF($I$10&lt;=200,1,0)</f>
        <v>1</v>
      </c>
      <c r="D49">
        <f t="shared" si="2"/>
        <v>1</v>
      </c>
      <c r="E49">
        <v>1</v>
      </c>
      <c r="F49" t="str">
        <f t="shared" si="3"/>
        <v/>
      </c>
      <c r="G49" s="2" t="s">
        <v>517</v>
      </c>
      <c r="H49" s="7" t="s">
        <v>528</v>
      </c>
      <c r="I49" s="7" t="s">
        <v>524</v>
      </c>
      <c r="J49" s="7" t="s">
        <v>525</v>
      </c>
      <c r="K49" s="15" t="s">
        <v>65</v>
      </c>
      <c r="L49" s="7" t="s">
        <v>414</v>
      </c>
      <c r="M49" s="100">
        <v>0.5</v>
      </c>
      <c r="N49" s="101">
        <v>0.5</v>
      </c>
    </row>
    <row r="50" spans="1:14">
      <c r="A50">
        <f t="shared" si="0"/>
        <v>0</v>
      </c>
      <c r="B50">
        <f t="shared" si="1"/>
        <v>0</v>
      </c>
      <c r="C50">
        <f>IF($I$10&lt;=200,1,0)</f>
        <v>1</v>
      </c>
      <c r="D50">
        <f t="shared" si="2"/>
        <v>1</v>
      </c>
      <c r="E50">
        <v>2</v>
      </c>
      <c r="F50" t="str">
        <f t="shared" si="3"/>
        <v/>
      </c>
      <c r="G50" s="2" t="s">
        <v>517</v>
      </c>
      <c r="H50" s="7" t="s">
        <v>528</v>
      </c>
      <c r="I50" s="7" t="s">
        <v>524</v>
      </c>
      <c r="J50" s="7" t="s">
        <v>525</v>
      </c>
      <c r="K50" s="15" t="s">
        <v>66</v>
      </c>
      <c r="L50" s="7" t="s">
        <v>414</v>
      </c>
      <c r="M50" s="100">
        <v>0.45</v>
      </c>
      <c r="N50" s="101">
        <v>0.45</v>
      </c>
    </row>
    <row r="51" spans="1:14">
      <c r="A51">
        <f t="shared" si="0"/>
        <v>0</v>
      </c>
      <c r="B51">
        <f t="shared" si="1"/>
        <v>0</v>
      </c>
      <c r="C51">
        <f>IF(AND((201&lt;=$I$10),($I$10&lt;=350)),1,0)</f>
        <v>0</v>
      </c>
      <c r="D51">
        <f t="shared" si="2"/>
        <v>0</v>
      </c>
      <c r="E51">
        <v>1</v>
      </c>
      <c r="F51" t="str">
        <f t="shared" si="3"/>
        <v/>
      </c>
      <c r="G51" s="2" t="s">
        <v>517</v>
      </c>
      <c r="H51" s="7" t="s">
        <v>528</v>
      </c>
      <c r="I51" s="7" t="s">
        <v>524</v>
      </c>
      <c r="J51" s="7" t="s">
        <v>526</v>
      </c>
      <c r="K51" s="15" t="s">
        <v>65</v>
      </c>
      <c r="L51" s="7" t="s">
        <v>414</v>
      </c>
      <c r="M51" s="100">
        <v>0.6</v>
      </c>
      <c r="N51" s="101">
        <v>0.6</v>
      </c>
    </row>
    <row r="52" spans="1:14">
      <c r="A52">
        <f t="shared" si="0"/>
        <v>0</v>
      </c>
      <c r="B52">
        <f t="shared" si="1"/>
        <v>0</v>
      </c>
      <c r="C52">
        <f>IF(AND((201&lt;=$I$10),($I$10&lt;=350)),1,0)</f>
        <v>0</v>
      </c>
      <c r="D52">
        <f t="shared" si="2"/>
        <v>0</v>
      </c>
      <c r="E52">
        <v>2</v>
      </c>
      <c r="F52" t="str">
        <f t="shared" si="3"/>
        <v/>
      </c>
      <c r="G52" s="2" t="s">
        <v>517</v>
      </c>
      <c r="H52" s="7" t="s">
        <v>528</v>
      </c>
      <c r="I52" s="7" t="s">
        <v>524</v>
      </c>
      <c r="J52" s="7" t="s">
        <v>526</v>
      </c>
      <c r="K52" s="15" t="s">
        <v>66</v>
      </c>
      <c r="L52" s="7" t="s">
        <v>414</v>
      </c>
      <c r="M52" s="100">
        <v>0.53</v>
      </c>
      <c r="N52" s="101">
        <v>0.53</v>
      </c>
    </row>
    <row r="53" spans="1:14">
      <c r="A53">
        <f t="shared" si="0"/>
        <v>0</v>
      </c>
      <c r="B53">
        <f t="shared" si="1"/>
        <v>0</v>
      </c>
      <c r="C53">
        <f>IF(AND((351&lt;=$I$10),($I$10&lt;=600)),1,0)</f>
        <v>0</v>
      </c>
      <c r="D53">
        <f t="shared" si="2"/>
        <v>0</v>
      </c>
      <c r="E53">
        <v>1</v>
      </c>
      <c r="F53" t="str">
        <f t="shared" si="3"/>
        <v/>
      </c>
      <c r="G53" s="2" t="s">
        <v>517</v>
      </c>
      <c r="H53" s="7" t="s">
        <v>528</v>
      </c>
      <c r="I53" s="7" t="s">
        <v>524</v>
      </c>
      <c r="J53" s="7" t="s">
        <v>527</v>
      </c>
      <c r="K53" s="15" t="s">
        <v>65</v>
      </c>
      <c r="L53" s="7" t="s">
        <v>414</v>
      </c>
      <c r="M53" s="100">
        <v>0.77</v>
      </c>
      <c r="N53" s="101">
        <v>0.77</v>
      </c>
    </row>
    <row r="54" spans="1:14">
      <c r="A54">
        <f t="shared" si="0"/>
        <v>0</v>
      </c>
      <c r="B54">
        <f t="shared" si="1"/>
        <v>0</v>
      </c>
      <c r="C54">
        <f>IF(AND((351&lt;=$I$10),($I$10&lt;=600)),1,0)</f>
        <v>0</v>
      </c>
      <c r="D54">
        <f t="shared" si="2"/>
        <v>0</v>
      </c>
      <c r="E54">
        <v>2</v>
      </c>
      <c r="F54" t="str">
        <f t="shared" si="3"/>
        <v/>
      </c>
      <c r="G54" s="2" t="s">
        <v>517</v>
      </c>
      <c r="H54" s="7" t="s">
        <v>528</v>
      </c>
      <c r="I54" s="7" t="s">
        <v>524</v>
      </c>
      <c r="J54" s="7" t="s">
        <v>527</v>
      </c>
      <c r="K54" s="15" t="s">
        <v>66</v>
      </c>
      <c r="L54" s="7" t="s">
        <v>414</v>
      </c>
      <c r="M54" s="100">
        <v>0.65</v>
      </c>
      <c r="N54" s="101">
        <v>0.65</v>
      </c>
    </row>
    <row r="55" spans="1:14">
      <c r="A55">
        <f t="shared" si="0"/>
        <v>0</v>
      </c>
      <c r="B55">
        <f t="shared" si="1"/>
        <v>0</v>
      </c>
      <c r="C55">
        <f>IF(AND((601&lt;=$I$10),($I$10&lt;=1200)),1,0)</f>
        <v>0</v>
      </c>
      <c r="D55">
        <f t="shared" si="2"/>
        <v>0</v>
      </c>
      <c r="E55">
        <v>1</v>
      </c>
      <c r="F55" t="str">
        <f t="shared" si="3"/>
        <v/>
      </c>
      <c r="G55" s="2" t="s">
        <v>517</v>
      </c>
      <c r="H55" s="7" t="s">
        <v>528</v>
      </c>
      <c r="I55" s="7" t="s">
        <v>524</v>
      </c>
      <c r="J55" s="7" t="s">
        <v>523</v>
      </c>
      <c r="K55" s="15" t="s">
        <v>65</v>
      </c>
      <c r="L55" s="7" t="s">
        <v>414</v>
      </c>
      <c r="M55" s="100">
        <v>1</v>
      </c>
      <c r="N55" s="101">
        <v>1</v>
      </c>
    </row>
    <row r="56" spans="1:14" ht="13.5" thickBot="1">
      <c r="A56">
        <f t="shared" si="0"/>
        <v>0</v>
      </c>
      <c r="B56">
        <f t="shared" si="1"/>
        <v>0</v>
      </c>
      <c r="C56">
        <f>IF(AND((601&lt;=$I$10),($I$10&lt;=1200)),1,0)</f>
        <v>0</v>
      </c>
      <c r="D56">
        <f t="shared" si="2"/>
        <v>0</v>
      </c>
      <c r="E56">
        <v>2</v>
      </c>
      <c r="F56" t="str">
        <f t="shared" si="3"/>
        <v/>
      </c>
      <c r="G56" s="106" t="s">
        <v>517</v>
      </c>
      <c r="H56" s="88" t="s">
        <v>528</v>
      </c>
      <c r="I56" s="88" t="s">
        <v>524</v>
      </c>
      <c r="J56" s="88" t="s">
        <v>523</v>
      </c>
      <c r="K56" s="17" t="s">
        <v>66</v>
      </c>
      <c r="L56" s="88" t="s">
        <v>414</v>
      </c>
      <c r="M56" s="107">
        <v>0.87</v>
      </c>
      <c r="N56" s="108">
        <v>0.87</v>
      </c>
    </row>
    <row r="57" spans="1:14">
      <c r="B57">
        <f t="shared" ref="B57:B76" si="4">IF($I$3=I57,1,0)</f>
        <v>0</v>
      </c>
      <c r="C57">
        <f>IF($I$4&lt;=400,1,0)</f>
        <v>1</v>
      </c>
      <c r="D57">
        <f t="shared" si="2"/>
        <v>1</v>
      </c>
      <c r="E57">
        <v>1</v>
      </c>
      <c r="F57" t="str">
        <f t="shared" ref="F57:F76" si="5">IF(AND(D57=2,E57=1),"A",IF(AND(D57=2,E57=2),"B",""))</f>
        <v/>
      </c>
      <c r="G57" s="1" t="s">
        <v>529</v>
      </c>
      <c r="H57" s="12"/>
      <c r="I57" s="12" t="s">
        <v>530</v>
      </c>
      <c r="J57" s="12" t="s">
        <v>520</v>
      </c>
      <c r="K57" s="85" t="s">
        <v>65</v>
      </c>
      <c r="L57" s="12" t="s">
        <v>537</v>
      </c>
      <c r="M57" s="116">
        <v>1.7999999999999999E-2</v>
      </c>
      <c r="N57" s="117">
        <v>1.7999999999999999E-2</v>
      </c>
    </row>
    <row r="58" spans="1:14">
      <c r="B58">
        <f t="shared" si="4"/>
        <v>0</v>
      </c>
      <c r="C58">
        <f>IF($I$4&lt;=400,1,0)</f>
        <v>1</v>
      </c>
      <c r="D58">
        <f t="shared" si="2"/>
        <v>1</v>
      </c>
      <c r="E58">
        <v>2</v>
      </c>
      <c r="F58" t="str">
        <f t="shared" si="5"/>
        <v/>
      </c>
      <c r="G58" s="2" t="s">
        <v>529</v>
      </c>
      <c r="H58" s="7"/>
      <c r="I58" s="7" t="s">
        <v>530</v>
      </c>
      <c r="J58" s="7" t="s">
        <v>520</v>
      </c>
      <c r="K58" s="15" t="s">
        <v>66</v>
      </c>
      <c r="L58" s="7" t="s">
        <v>537</v>
      </c>
      <c r="M58" s="112">
        <v>1.6E-2</v>
      </c>
      <c r="N58" s="113">
        <v>1.6E-2</v>
      </c>
    </row>
    <row r="59" spans="1:14">
      <c r="B59">
        <f t="shared" si="4"/>
        <v>0</v>
      </c>
      <c r="C59">
        <f>IF(AND((401&lt;=$I$4),($I$4&lt;=700)),1,0)</f>
        <v>0</v>
      </c>
      <c r="D59">
        <f t="shared" si="2"/>
        <v>0</v>
      </c>
      <c r="E59">
        <v>1</v>
      </c>
      <c r="F59" t="str">
        <f t="shared" si="5"/>
        <v/>
      </c>
      <c r="G59" s="2" t="s">
        <v>529</v>
      </c>
      <c r="H59" s="7"/>
      <c r="I59" s="7" t="s">
        <v>530</v>
      </c>
      <c r="J59" s="7" t="s">
        <v>522</v>
      </c>
      <c r="K59" s="15" t="s">
        <v>65</v>
      </c>
      <c r="L59" s="7" t="s">
        <v>537</v>
      </c>
      <c r="M59" s="112">
        <v>2.1999999999999999E-2</v>
      </c>
      <c r="N59" s="113">
        <v>2.1999999999999999E-2</v>
      </c>
    </row>
    <row r="60" spans="1:14">
      <c r="B60">
        <f t="shared" si="4"/>
        <v>0</v>
      </c>
      <c r="C60">
        <f>IF(AND((401&lt;=$I$4),($I$4&lt;=700)),1,0)</f>
        <v>0</v>
      </c>
      <c r="D60">
        <f t="shared" si="2"/>
        <v>0</v>
      </c>
      <c r="E60">
        <v>2</v>
      </c>
      <c r="F60" t="str">
        <f t="shared" si="5"/>
        <v/>
      </c>
      <c r="G60" s="2" t="s">
        <v>529</v>
      </c>
      <c r="H60" s="7"/>
      <c r="I60" s="7" t="s">
        <v>530</v>
      </c>
      <c r="J60" s="7" t="s">
        <v>522</v>
      </c>
      <c r="K60" s="15" t="s">
        <v>66</v>
      </c>
      <c r="L60" s="7" t="s">
        <v>537</v>
      </c>
      <c r="M60" s="112">
        <v>1.9E-2</v>
      </c>
      <c r="N60" s="113">
        <v>1.9E-2</v>
      </c>
    </row>
    <row r="61" spans="1:14">
      <c r="B61">
        <f t="shared" si="4"/>
        <v>0</v>
      </c>
      <c r="C61">
        <f>IF(AND((701&lt;=$I$4),($I$4&lt;=1200)),1,0)</f>
        <v>0</v>
      </c>
      <c r="D61">
        <f t="shared" si="2"/>
        <v>0</v>
      </c>
      <c r="E61">
        <v>1</v>
      </c>
      <c r="F61" t="str">
        <f t="shared" si="5"/>
        <v/>
      </c>
      <c r="G61" s="2" t="s">
        <v>529</v>
      </c>
      <c r="H61" s="7"/>
      <c r="I61" s="7" t="s">
        <v>530</v>
      </c>
      <c r="J61" s="7" t="s">
        <v>523</v>
      </c>
      <c r="K61" s="15" t="s">
        <v>65</v>
      </c>
      <c r="L61" s="7" t="s">
        <v>537</v>
      </c>
      <c r="M61" s="112">
        <v>2.7E-2</v>
      </c>
      <c r="N61" s="113">
        <v>2.7E-2</v>
      </c>
    </row>
    <row r="62" spans="1:14">
      <c r="B62">
        <f t="shared" si="4"/>
        <v>0</v>
      </c>
      <c r="C62">
        <f>IF(AND((701&lt;=$I$4),($I$4&lt;=1200)),1,0)</f>
        <v>0</v>
      </c>
      <c r="D62">
        <f t="shared" si="2"/>
        <v>0</v>
      </c>
      <c r="E62">
        <v>2</v>
      </c>
      <c r="F62" t="str">
        <f t="shared" si="5"/>
        <v/>
      </c>
      <c r="G62" s="2" t="s">
        <v>529</v>
      </c>
      <c r="H62" s="7"/>
      <c r="I62" s="7" t="s">
        <v>530</v>
      </c>
      <c r="J62" s="7" t="s">
        <v>523</v>
      </c>
      <c r="K62" s="15" t="s">
        <v>66</v>
      </c>
      <c r="L62" s="7" t="s">
        <v>537</v>
      </c>
      <c r="M62" s="112">
        <v>2.3E-2</v>
      </c>
      <c r="N62" s="113">
        <v>2.3E-2</v>
      </c>
    </row>
    <row r="63" spans="1:14">
      <c r="B63">
        <f t="shared" si="4"/>
        <v>0</v>
      </c>
      <c r="C63">
        <f>IF($I$4&lt;=400,1,0)</f>
        <v>1</v>
      </c>
      <c r="D63">
        <f t="shared" si="2"/>
        <v>1</v>
      </c>
      <c r="E63">
        <v>1</v>
      </c>
      <c r="F63" t="str">
        <f t="shared" si="5"/>
        <v/>
      </c>
      <c r="G63" s="2" t="s">
        <v>529</v>
      </c>
      <c r="H63" s="7"/>
      <c r="I63" s="7" t="s">
        <v>564</v>
      </c>
      <c r="J63" s="7" t="s">
        <v>520</v>
      </c>
      <c r="K63" s="15" t="s">
        <v>65</v>
      </c>
      <c r="L63" s="7" t="s">
        <v>537</v>
      </c>
      <c r="M63" s="112">
        <v>1.4999999999999999E-2</v>
      </c>
      <c r="N63" s="113">
        <v>1.4999999999999999E-2</v>
      </c>
    </row>
    <row r="64" spans="1:14">
      <c r="B64">
        <f t="shared" si="4"/>
        <v>0</v>
      </c>
      <c r="C64">
        <f>IF($I$4&lt;=400,1,0)</f>
        <v>1</v>
      </c>
      <c r="D64">
        <f t="shared" si="2"/>
        <v>1</v>
      </c>
      <c r="E64">
        <v>2</v>
      </c>
      <c r="F64" t="str">
        <f t="shared" si="5"/>
        <v/>
      </c>
      <c r="G64" s="2" t="s">
        <v>529</v>
      </c>
      <c r="H64" s="7"/>
      <c r="I64" s="7" t="s">
        <v>564</v>
      </c>
      <c r="J64" s="7" t="s">
        <v>520</v>
      </c>
      <c r="K64" s="15" t="s">
        <v>66</v>
      </c>
      <c r="L64" s="7" t="s">
        <v>537</v>
      </c>
      <c r="M64" s="112">
        <v>1.2999999999999999E-2</v>
      </c>
      <c r="N64" s="113">
        <v>1.2999999999999999E-2</v>
      </c>
    </row>
    <row r="65" spans="2:14">
      <c r="B65">
        <f t="shared" si="4"/>
        <v>0</v>
      </c>
      <c r="C65">
        <f>IF(AND((401&lt;=$I$4),($I$4&lt;=700)),1,0)</f>
        <v>0</v>
      </c>
      <c r="D65">
        <f t="shared" si="2"/>
        <v>0</v>
      </c>
      <c r="E65">
        <v>1</v>
      </c>
      <c r="F65" t="str">
        <f t="shared" si="5"/>
        <v/>
      </c>
      <c r="G65" s="2" t="s">
        <v>529</v>
      </c>
      <c r="H65" s="7"/>
      <c r="I65" s="7" t="s">
        <v>564</v>
      </c>
      <c r="J65" s="7" t="s">
        <v>522</v>
      </c>
      <c r="K65" s="15" t="s">
        <v>65</v>
      </c>
      <c r="L65" s="7" t="s">
        <v>537</v>
      </c>
      <c r="M65" s="112">
        <v>1.7999999999999999E-2</v>
      </c>
      <c r="N65" s="113">
        <v>1.7999999999999999E-2</v>
      </c>
    </row>
    <row r="66" spans="2:14">
      <c r="B66">
        <f t="shared" si="4"/>
        <v>0</v>
      </c>
      <c r="C66">
        <f>IF(AND((401&lt;=$I$4),($I$4&lt;=700)),1,0)</f>
        <v>0</v>
      </c>
      <c r="D66">
        <f t="shared" si="2"/>
        <v>0</v>
      </c>
      <c r="E66">
        <v>2</v>
      </c>
      <c r="F66" t="str">
        <f t="shared" si="5"/>
        <v/>
      </c>
      <c r="G66" s="2" t="s">
        <v>529</v>
      </c>
      <c r="H66" s="7"/>
      <c r="I66" s="7" t="s">
        <v>564</v>
      </c>
      <c r="J66" s="7" t="s">
        <v>522</v>
      </c>
      <c r="K66" s="15" t="s">
        <v>66</v>
      </c>
      <c r="L66" s="7" t="s">
        <v>537</v>
      </c>
      <c r="M66" s="112">
        <v>1.6E-2</v>
      </c>
      <c r="N66" s="113">
        <v>1.6E-2</v>
      </c>
    </row>
    <row r="67" spans="2:14">
      <c r="B67">
        <f t="shared" si="4"/>
        <v>0</v>
      </c>
      <c r="C67">
        <f>IF(AND((701&lt;=$I$4),($I$4&lt;=1200)),1,0)</f>
        <v>0</v>
      </c>
      <c r="D67">
        <f t="shared" si="2"/>
        <v>0</v>
      </c>
      <c r="E67">
        <v>1</v>
      </c>
      <c r="F67" t="str">
        <f t="shared" si="5"/>
        <v/>
      </c>
      <c r="G67" s="2" t="s">
        <v>529</v>
      </c>
      <c r="H67" s="7"/>
      <c r="I67" s="7" t="s">
        <v>564</v>
      </c>
      <c r="J67" s="7" t="s">
        <v>523</v>
      </c>
      <c r="K67" s="15" t="s">
        <v>65</v>
      </c>
      <c r="L67" s="7" t="s">
        <v>537</v>
      </c>
      <c r="M67" s="112">
        <v>2.3E-2</v>
      </c>
      <c r="N67" s="113">
        <v>2.3E-2</v>
      </c>
    </row>
    <row r="68" spans="2:14">
      <c r="B68">
        <f t="shared" si="4"/>
        <v>0</v>
      </c>
      <c r="C68">
        <f>IF(AND((701&lt;=$I$4),($I$4&lt;=1200)),1,0)</f>
        <v>0</v>
      </c>
      <c r="D68">
        <f t="shared" si="2"/>
        <v>0</v>
      </c>
      <c r="E68">
        <v>2</v>
      </c>
      <c r="F68" t="str">
        <f t="shared" si="5"/>
        <v/>
      </c>
      <c r="G68" s="2" t="s">
        <v>529</v>
      </c>
      <c r="H68" s="7"/>
      <c r="I68" s="7" t="s">
        <v>564</v>
      </c>
      <c r="J68" s="7" t="s">
        <v>523</v>
      </c>
      <c r="K68" s="15" t="s">
        <v>66</v>
      </c>
      <c r="L68" s="7" t="s">
        <v>537</v>
      </c>
      <c r="M68" s="112">
        <v>0.02</v>
      </c>
      <c r="N68" s="113">
        <v>0.02</v>
      </c>
    </row>
    <row r="69" spans="2:14">
      <c r="B69">
        <f t="shared" si="4"/>
        <v>0</v>
      </c>
      <c r="C69">
        <f>IF($I$4&lt;=200,1,0)</f>
        <v>1</v>
      </c>
      <c r="D69">
        <f t="shared" si="2"/>
        <v>1</v>
      </c>
      <c r="E69">
        <v>1</v>
      </c>
      <c r="F69" t="str">
        <f t="shared" si="5"/>
        <v/>
      </c>
      <c r="G69" s="2" t="s">
        <v>529</v>
      </c>
      <c r="H69" s="7"/>
      <c r="I69" s="7" t="s">
        <v>524</v>
      </c>
      <c r="J69" s="7" t="s">
        <v>525</v>
      </c>
      <c r="K69" s="15" t="s">
        <v>65</v>
      </c>
      <c r="L69" s="7" t="s">
        <v>537</v>
      </c>
      <c r="M69" s="112">
        <v>1.0999999999999999E-2</v>
      </c>
      <c r="N69" s="113">
        <v>1.0999999999999999E-2</v>
      </c>
    </row>
    <row r="70" spans="2:14">
      <c r="B70">
        <f t="shared" si="4"/>
        <v>0</v>
      </c>
      <c r="C70">
        <f>IF($I$4&lt;=200,1,0)</f>
        <v>1</v>
      </c>
      <c r="D70">
        <f t="shared" si="2"/>
        <v>1</v>
      </c>
      <c r="E70">
        <v>2</v>
      </c>
      <c r="F70" t="str">
        <f t="shared" si="5"/>
        <v/>
      </c>
      <c r="G70" s="2" t="s">
        <v>529</v>
      </c>
      <c r="H70" s="7"/>
      <c r="I70" s="7" t="s">
        <v>524</v>
      </c>
      <c r="J70" s="7" t="s">
        <v>525</v>
      </c>
      <c r="K70" s="15" t="s">
        <v>66</v>
      </c>
      <c r="L70" s="7" t="s">
        <v>537</v>
      </c>
      <c r="M70" s="112">
        <v>0.01</v>
      </c>
      <c r="N70" s="113">
        <v>0.01</v>
      </c>
    </row>
    <row r="71" spans="2:14">
      <c r="B71">
        <f t="shared" si="4"/>
        <v>0</v>
      </c>
      <c r="C71">
        <f>IF(AND((201&lt;=$I$4),($I$4&lt;=350)),1,0)</f>
        <v>0</v>
      </c>
      <c r="D71">
        <f t="shared" si="2"/>
        <v>0</v>
      </c>
      <c r="E71">
        <v>1</v>
      </c>
      <c r="F71" t="str">
        <f t="shared" si="5"/>
        <v/>
      </c>
      <c r="G71" s="2" t="s">
        <v>529</v>
      </c>
      <c r="H71" s="7"/>
      <c r="I71" s="7" t="s">
        <v>524</v>
      </c>
      <c r="J71" s="7" t="s">
        <v>526</v>
      </c>
      <c r="K71" s="15" t="s">
        <v>65</v>
      </c>
      <c r="L71" s="7" t="s">
        <v>537</v>
      </c>
      <c r="M71" s="112">
        <v>1.4E-2</v>
      </c>
      <c r="N71" s="113">
        <v>1.4E-2</v>
      </c>
    </row>
    <row r="72" spans="2:14">
      <c r="B72">
        <f t="shared" si="4"/>
        <v>0</v>
      </c>
      <c r="C72">
        <f>IF(AND((201&lt;=$I$4),($I$4&lt;=350)),1,0)</f>
        <v>0</v>
      </c>
      <c r="D72">
        <f t="shared" si="2"/>
        <v>0</v>
      </c>
      <c r="E72">
        <v>2</v>
      </c>
      <c r="F72" t="str">
        <f t="shared" si="5"/>
        <v/>
      </c>
      <c r="G72" s="2" t="s">
        <v>529</v>
      </c>
      <c r="H72" s="7"/>
      <c r="I72" s="7" t="s">
        <v>524</v>
      </c>
      <c r="J72" s="7" t="s">
        <v>526</v>
      </c>
      <c r="K72" s="15" t="s">
        <v>66</v>
      </c>
      <c r="L72" s="7" t="s">
        <v>537</v>
      </c>
      <c r="M72" s="112">
        <v>1.2E-2</v>
      </c>
      <c r="N72" s="113">
        <v>1.2E-2</v>
      </c>
    </row>
    <row r="73" spans="2:14">
      <c r="B73">
        <f t="shared" si="4"/>
        <v>0</v>
      </c>
      <c r="C73">
        <f>IF(AND((351&lt;=$I$4),($I$4&lt;=600)),1,0)</f>
        <v>0</v>
      </c>
      <c r="D73">
        <f t="shared" si="2"/>
        <v>0</v>
      </c>
      <c r="E73">
        <v>1</v>
      </c>
      <c r="F73" t="str">
        <f t="shared" si="5"/>
        <v/>
      </c>
      <c r="G73" s="2" t="s">
        <v>529</v>
      </c>
      <c r="H73" s="7"/>
      <c r="I73" s="7" t="s">
        <v>524</v>
      </c>
      <c r="J73" s="7" t="s">
        <v>527</v>
      </c>
      <c r="K73" s="15" t="s">
        <v>65</v>
      </c>
      <c r="L73" s="7" t="s">
        <v>537</v>
      </c>
      <c r="M73" s="112">
        <v>1.7000000000000001E-2</v>
      </c>
      <c r="N73" s="113">
        <v>1.7000000000000001E-2</v>
      </c>
    </row>
    <row r="74" spans="2:14">
      <c r="B74">
        <f t="shared" si="4"/>
        <v>0</v>
      </c>
      <c r="C74">
        <f>IF(AND((351&lt;=$I$4),($I$4&lt;=600)),1,0)</f>
        <v>0</v>
      </c>
      <c r="D74">
        <f t="shared" si="2"/>
        <v>0</v>
      </c>
      <c r="E74">
        <v>2</v>
      </c>
      <c r="F74" t="str">
        <f t="shared" si="5"/>
        <v/>
      </c>
      <c r="G74" s="2" t="s">
        <v>529</v>
      </c>
      <c r="H74" s="7"/>
      <c r="I74" s="7" t="s">
        <v>524</v>
      </c>
      <c r="J74" s="7" t="s">
        <v>527</v>
      </c>
      <c r="K74" s="15" t="s">
        <v>66</v>
      </c>
      <c r="L74" s="7" t="s">
        <v>537</v>
      </c>
      <c r="M74" s="112">
        <v>1.4999999999999999E-2</v>
      </c>
      <c r="N74" s="113">
        <v>1.4999999999999999E-2</v>
      </c>
    </row>
    <row r="75" spans="2:14">
      <c r="B75">
        <f t="shared" si="4"/>
        <v>0</v>
      </c>
      <c r="C75">
        <f>IF(AND((601&lt;=$I$4),($I$4&lt;=1200)),1,0)</f>
        <v>0</v>
      </c>
      <c r="D75">
        <f t="shared" si="2"/>
        <v>0</v>
      </c>
      <c r="E75">
        <v>1</v>
      </c>
      <c r="F75" t="str">
        <f t="shared" si="5"/>
        <v/>
      </c>
      <c r="G75" s="2" t="s">
        <v>529</v>
      </c>
      <c r="H75" s="7"/>
      <c r="I75" s="7" t="s">
        <v>524</v>
      </c>
      <c r="J75" s="7" t="s">
        <v>523</v>
      </c>
      <c r="K75" s="15" t="s">
        <v>65</v>
      </c>
      <c r="L75" s="7" t="s">
        <v>537</v>
      </c>
      <c r="M75" s="112">
        <v>2.3E-2</v>
      </c>
      <c r="N75" s="113">
        <v>2.3E-2</v>
      </c>
    </row>
    <row r="76" spans="2:14" ht="13.5" thickBot="1">
      <c r="B76">
        <f t="shared" si="4"/>
        <v>0</v>
      </c>
      <c r="C76">
        <f>IF(AND((601&lt;=$I$4),($I$4&lt;=1200)),1,0)</f>
        <v>0</v>
      </c>
      <c r="D76">
        <f t="shared" si="2"/>
        <v>0</v>
      </c>
      <c r="E76">
        <v>2</v>
      </c>
      <c r="F76" t="str">
        <f t="shared" si="5"/>
        <v/>
      </c>
      <c r="G76" s="3" t="s">
        <v>529</v>
      </c>
      <c r="H76" s="28"/>
      <c r="I76" s="28" t="s">
        <v>524</v>
      </c>
      <c r="J76" s="28" t="s">
        <v>523</v>
      </c>
      <c r="K76" s="10" t="s">
        <v>66</v>
      </c>
      <c r="L76" s="28" t="s">
        <v>537</v>
      </c>
      <c r="M76" s="114">
        <v>0.02</v>
      </c>
      <c r="N76" s="115">
        <v>0.02</v>
      </c>
    </row>
  </sheetData>
  <mergeCells count="7">
    <mergeCell ref="K4:N4"/>
    <mergeCell ref="K15:N15"/>
    <mergeCell ref="G8:G11"/>
    <mergeCell ref="H28:I28"/>
    <mergeCell ref="G12:G13"/>
    <mergeCell ref="G3:G5"/>
    <mergeCell ref="G6:G7"/>
  </mergeCells>
  <phoneticPr fontId="3"/>
  <pageMargins left="0.75" right="0.75" top="1" bottom="1" header="0.51200000000000001" footer="0.51200000000000001"/>
  <pageSetup paperSize="9" orientation="portrait" horizontalDpi="200" verticalDpi="20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N76"/>
  <sheetViews>
    <sheetView workbookViewId="0"/>
  </sheetViews>
  <sheetFormatPr defaultRowHeight="13"/>
  <cols>
    <col min="1" max="6" width="3.6328125" customWidth="1"/>
    <col min="8" max="8" width="12.6328125" customWidth="1"/>
    <col min="9" max="9" width="19.26953125" customWidth="1"/>
    <col min="10" max="10" width="10.6328125" customWidth="1"/>
    <col min="11" max="11" width="9.08984375" style="8" customWidth="1"/>
    <col min="12" max="12" width="10.6328125" customWidth="1"/>
    <col min="13" max="14" width="10.6328125" style="8" customWidth="1"/>
  </cols>
  <sheetData>
    <row r="2" spans="7:14">
      <c r="J2" s="8"/>
    </row>
    <row r="3" spans="7:14">
      <c r="G3" s="524" t="s">
        <v>529</v>
      </c>
      <c r="H3" s="121" t="s">
        <v>343</v>
      </c>
      <c r="I3" s="7">
        <f>蓄電池設備!H6</f>
        <v>0</v>
      </c>
      <c r="K3" s="20"/>
      <c r="L3" s="121"/>
      <c r="M3" s="15" t="s">
        <v>366</v>
      </c>
      <c r="N3" s="15" t="s">
        <v>367</v>
      </c>
    </row>
    <row r="4" spans="7:14">
      <c r="G4" s="524"/>
      <c r="H4" s="121" t="s">
        <v>531</v>
      </c>
      <c r="I4" s="7">
        <f>蓄電池設備!H7</f>
        <v>0</v>
      </c>
      <c r="K4" s="577" t="s">
        <v>529</v>
      </c>
      <c r="L4" s="578"/>
      <c r="M4" s="578"/>
      <c r="N4" s="579"/>
    </row>
    <row r="5" spans="7:14">
      <c r="G5" s="524"/>
      <c r="H5" s="7" t="s">
        <v>534</v>
      </c>
      <c r="I5" s="7">
        <f>蓄電池設備!H8</f>
        <v>0</v>
      </c>
      <c r="K5" s="20"/>
      <c r="L5" s="121" t="s">
        <v>515</v>
      </c>
      <c r="M5" s="18">
        <f>IF(I3=0,0,VLOOKUP("A",$F$57:$N$76,8,0))</f>
        <v>0</v>
      </c>
      <c r="N5" s="18">
        <f>IF(I3=0,0,VLOOKUP("A",$F$57:$N$76,9,0))</f>
        <v>0</v>
      </c>
    </row>
    <row r="6" spans="7:14">
      <c r="G6" s="524" t="s">
        <v>441</v>
      </c>
      <c r="H6" s="15" t="s">
        <v>60</v>
      </c>
      <c r="I6" s="7">
        <f>蓄電池設備!H9</f>
        <v>0</v>
      </c>
      <c r="K6" s="20"/>
      <c r="L6" s="121" t="s">
        <v>516</v>
      </c>
      <c r="M6" s="18">
        <f>IF(I3=0,0,VLOOKUP("B",$F$57:$N$76,8,0))</f>
        <v>0</v>
      </c>
      <c r="N6" s="18">
        <f>IF(I3=0,0,VLOOKUP("B",$F$57:$N$76,9,0))</f>
        <v>0</v>
      </c>
    </row>
    <row r="7" spans="7:14">
      <c r="G7" s="524"/>
      <c r="H7" s="15" t="s">
        <v>61</v>
      </c>
      <c r="I7" s="7">
        <f>蓄電池設備!H10</f>
        <v>0</v>
      </c>
      <c r="K7" s="74"/>
      <c r="L7" s="121"/>
      <c r="M7" s="18"/>
      <c r="N7" s="18"/>
    </row>
    <row r="8" spans="7:14">
      <c r="G8" s="524" t="s">
        <v>517</v>
      </c>
      <c r="H8" s="7" t="s">
        <v>503</v>
      </c>
      <c r="I8" s="7">
        <f>蓄電池設備!H11</f>
        <v>0</v>
      </c>
      <c r="K8" s="74"/>
      <c r="L8" s="95" t="s">
        <v>400</v>
      </c>
      <c r="M8" s="18">
        <f>M5</f>
        <v>0</v>
      </c>
      <c r="N8" s="18">
        <f>N5</f>
        <v>0</v>
      </c>
    </row>
    <row r="9" spans="7:14">
      <c r="G9" s="524"/>
      <c r="H9" s="7" t="s">
        <v>494</v>
      </c>
      <c r="I9" s="7">
        <f>蓄電池設備!H12</f>
        <v>0</v>
      </c>
      <c r="K9" s="74"/>
      <c r="L9" s="98" t="s">
        <v>409</v>
      </c>
      <c r="M9" s="18">
        <f>SUM(M5:M6)</f>
        <v>0</v>
      </c>
      <c r="N9" s="18">
        <f>SUM(N5:N6)</f>
        <v>0</v>
      </c>
    </row>
    <row r="10" spans="7:14">
      <c r="G10" s="524"/>
      <c r="H10" s="7" t="s">
        <v>531</v>
      </c>
      <c r="I10" s="7">
        <f>蓄電池設備!H13</f>
        <v>0</v>
      </c>
      <c r="K10" s="74"/>
      <c r="L10" s="121"/>
      <c r="M10" s="18"/>
      <c r="N10" s="18"/>
    </row>
    <row r="11" spans="7:14">
      <c r="G11" s="524"/>
      <c r="H11" s="7" t="s">
        <v>492</v>
      </c>
      <c r="I11" s="7">
        <f>蓄電池設備!H14</f>
        <v>0</v>
      </c>
      <c r="K11" s="122"/>
      <c r="L11" s="123" t="s">
        <v>534</v>
      </c>
      <c r="M11" s="18">
        <f>I5</f>
        <v>0</v>
      </c>
      <c r="N11" s="18">
        <f>I5</f>
        <v>0</v>
      </c>
    </row>
    <row r="12" spans="7:14">
      <c r="G12" s="524" t="s">
        <v>441</v>
      </c>
      <c r="H12" s="15" t="s">
        <v>60</v>
      </c>
      <c r="I12" s="7">
        <f>蓄電池設備!H15</f>
        <v>0</v>
      </c>
      <c r="K12" s="74"/>
      <c r="L12" s="124"/>
      <c r="M12" s="18"/>
      <c r="N12" s="18"/>
    </row>
    <row r="13" spans="7:14">
      <c r="G13" s="524"/>
      <c r="H13" s="15" t="s">
        <v>61</v>
      </c>
      <c r="I13" s="7">
        <f>蓄電池設備!H16</f>
        <v>0</v>
      </c>
      <c r="K13" s="122"/>
      <c r="L13" s="123" t="s">
        <v>535</v>
      </c>
      <c r="M13" s="18">
        <f>M8*M11*I6+M9*M11*I7</f>
        <v>0</v>
      </c>
      <c r="N13" s="18">
        <f>N8*N11*I6+N9*N11*I7</f>
        <v>0</v>
      </c>
    </row>
    <row r="14" spans="7:14">
      <c r="K14" s="74"/>
      <c r="L14" s="124"/>
      <c r="M14" s="15"/>
      <c r="N14" s="15"/>
    </row>
    <row r="15" spans="7:14">
      <c r="K15" s="625" t="s">
        <v>517</v>
      </c>
      <c r="L15" s="626"/>
      <c r="M15" s="626"/>
      <c r="N15" s="627"/>
    </row>
    <row r="16" spans="7:14">
      <c r="K16" s="20"/>
      <c r="L16" s="121" t="s">
        <v>515</v>
      </c>
      <c r="M16" s="100">
        <f>IF(I9=0,0,VLOOKUP("A",$F$29:$N$56,8,0))</f>
        <v>0</v>
      </c>
      <c r="N16" s="100">
        <f>IF(I9=0,0,VLOOKUP("A",$F$29:$N$56,9,0))</f>
        <v>0</v>
      </c>
    </row>
    <row r="17" spans="1:14">
      <c r="K17" s="20"/>
      <c r="L17" s="121" t="s">
        <v>516</v>
      </c>
      <c r="M17" s="100">
        <f>IF(I9=0,0,VLOOKUP("B",$F$29:$N$56,8,0))</f>
        <v>0</v>
      </c>
      <c r="N17" s="100">
        <f>IF(I9=0,0,VLOOKUP("B",$F$29:$N$56,9,0))</f>
        <v>0</v>
      </c>
    </row>
    <row r="18" spans="1:14">
      <c r="K18" s="20"/>
      <c r="L18" s="121"/>
      <c r="M18" s="100"/>
      <c r="N18" s="100"/>
    </row>
    <row r="19" spans="1:14">
      <c r="K19" s="74"/>
      <c r="L19" s="123" t="s">
        <v>400</v>
      </c>
      <c r="M19" s="100">
        <f>M16</f>
        <v>0</v>
      </c>
      <c r="N19" s="100">
        <f>N16</f>
        <v>0</v>
      </c>
    </row>
    <row r="20" spans="1:14">
      <c r="K20" s="20" t="s">
        <v>409</v>
      </c>
      <c r="L20" s="94"/>
      <c r="M20" s="100">
        <f>SUM(M16:M17)</f>
        <v>0</v>
      </c>
      <c r="N20" s="100">
        <f>SUM(N16:N17)</f>
        <v>0</v>
      </c>
    </row>
    <row r="21" spans="1:14">
      <c r="K21" s="122"/>
      <c r="L21" s="84"/>
      <c r="M21" s="100"/>
      <c r="N21" s="100"/>
    </row>
    <row r="22" spans="1:14">
      <c r="K22" s="74"/>
      <c r="L22" s="123" t="s">
        <v>492</v>
      </c>
      <c r="M22" s="100">
        <f>I11</f>
        <v>0</v>
      </c>
      <c r="N22" s="100">
        <f>I11</f>
        <v>0</v>
      </c>
    </row>
    <row r="23" spans="1:14">
      <c r="K23" s="122"/>
      <c r="L23" s="84"/>
      <c r="M23" s="100"/>
      <c r="N23" s="100"/>
    </row>
    <row r="24" spans="1:14">
      <c r="K24" s="74"/>
      <c r="L24" s="123" t="s">
        <v>536</v>
      </c>
      <c r="M24" s="100">
        <f>M19*M22*I12+M20*M22*I13</f>
        <v>0</v>
      </c>
      <c r="N24" s="100">
        <f>N19*N22*I12+N20*N22*I13</f>
        <v>0</v>
      </c>
    </row>
    <row r="25" spans="1:14">
      <c r="K25" s="74"/>
      <c r="L25" s="123"/>
      <c r="M25" s="15"/>
      <c r="N25" s="15"/>
    </row>
    <row r="26" spans="1:14">
      <c r="K26" s="74" t="s">
        <v>364</v>
      </c>
      <c r="L26" s="121"/>
      <c r="M26" s="18">
        <f>SUM(M13,M24)</f>
        <v>0</v>
      </c>
      <c r="N26" s="18">
        <f>SUM(N13,N24)</f>
        <v>0</v>
      </c>
    </row>
    <row r="27" spans="1:14" ht="13.5" thickBot="1"/>
    <row r="28" spans="1:14" ht="13.5" thickBot="1">
      <c r="G28" s="89" t="s">
        <v>499</v>
      </c>
      <c r="H28" s="576" t="s">
        <v>397</v>
      </c>
      <c r="I28" s="623"/>
      <c r="J28" s="90" t="s">
        <v>503</v>
      </c>
      <c r="K28" s="97" t="s">
        <v>504</v>
      </c>
      <c r="L28" s="90" t="s">
        <v>398</v>
      </c>
      <c r="M28" s="97" t="s">
        <v>366</v>
      </c>
      <c r="N28" s="4" t="s">
        <v>367</v>
      </c>
    </row>
    <row r="29" spans="1:14">
      <c r="A29">
        <f t="shared" ref="A29:A56" si="0">IF($I$8=H29,1,0)</f>
        <v>0</v>
      </c>
      <c r="B29">
        <f t="shared" ref="B29:B56" si="1">IF($I$9=I29,1,0)</f>
        <v>0</v>
      </c>
      <c r="C29">
        <f>IF($I$10&lt;=400,1,0)</f>
        <v>1</v>
      </c>
      <c r="D29">
        <f t="shared" ref="D29:D76" si="2">SUM(A29:C29)</f>
        <v>1</v>
      </c>
      <c r="E29">
        <v>1</v>
      </c>
      <c r="F29" t="str">
        <f t="shared" ref="F29:F56" si="3">IF(AND(D29=3,E29=1),"A",IF(AND(D29=3,E29=2),"B",""))</f>
        <v/>
      </c>
      <c r="G29" s="21" t="s">
        <v>517</v>
      </c>
      <c r="H29" s="14" t="s">
        <v>518</v>
      </c>
      <c r="I29" s="14" t="s">
        <v>519</v>
      </c>
      <c r="J29" s="14" t="s">
        <v>520</v>
      </c>
      <c r="K29" s="23" t="s">
        <v>67</v>
      </c>
      <c r="L29" s="14" t="s">
        <v>414</v>
      </c>
      <c r="M29" s="102">
        <v>0.38</v>
      </c>
      <c r="N29" s="103">
        <v>0.38</v>
      </c>
    </row>
    <row r="30" spans="1:14">
      <c r="A30">
        <f t="shared" si="0"/>
        <v>0</v>
      </c>
      <c r="B30">
        <f t="shared" si="1"/>
        <v>0</v>
      </c>
      <c r="C30">
        <f>IF($I$10&lt;=400,1,0)</f>
        <v>1</v>
      </c>
      <c r="D30">
        <f t="shared" si="2"/>
        <v>1</v>
      </c>
      <c r="E30">
        <v>2</v>
      </c>
      <c r="F30" t="str">
        <f t="shared" si="3"/>
        <v/>
      </c>
      <c r="G30" s="2" t="s">
        <v>517</v>
      </c>
      <c r="H30" s="7" t="s">
        <v>518</v>
      </c>
      <c r="I30" s="7" t="s">
        <v>519</v>
      </c>
      <c r="J30" s="7" t="s">
        <v>520</v>
      </c>
      <c r="K30" s="15" t="s">
        <v>68</v>
      </c>
      <c r="L30" s="7" t="s">
        <v>414</v>
      </c>
      <c r="M30" s="100">
        <v>0.34</v>
      </c>
      <c r="N30" s="101">
        <v>0.34</v>
      </c>
    </row>
    <row r="31" spans="1:14">
      <c r="A31">
        <f t="shared" si="0"/>
        <v>0</v>
      </c>
      <c r="B31">
        <f t="shared" si="1"/>
        <v>0</v>
      </c>
      <c r="C31">
        <f>IF(AND((401&lt;=$I$10),($I$10&lt;=700)),1,0)</f>
        <v>0</v>
      </c>
      <c r="D31">
        <f t="shared" si="2"/>
        <v>0</v>
      </c>
      <c r="E31">
        <v>1</v>
      </c>
      <c r="F31" t="str">
        <f t="shared" si="3"/>
        <v/>
      </c>
      <c r="G31" s="2" t="s">
        <v>517</v>
      </c>
      <c r="H31" s="7" t="s">
        <v>518</v>
      </c>
      <c r="I31" s="7" t="s">
        <v>519</v>
      </c>
      <c r="J31" s="7" t="s">
        <v>522</v>
      </c>
      <c r="K31" s="15" t="s">
        <v>67</v>
      </c>
      <c r="L31" s="7" t="s">
        <v>414</v>
      </c>
      <c r="M31" s="100">
        <v>0.47</v>
      </c>
      <c r="N31" s="101">
        <v>0.47</v>
      </c>
    </row>
    <row r="32" spans="1:14">
      <c r="A32">
        <f t="shared" si="0"/>
        <v>0</v>
      </c>
      <c r="B32">
        <f t="shared" si="1"/>
        <v>0</v>
      </c>
      <c r="C32">
        <f>IF(AND((401&lt;=$I$10),($I$10&lt;=700)),1,0)</f>
        <v>0</v>
      </c>
      <c r="D32">
        <f t="shared" si="2"/>
        <v>0</v>
      </c>
      <c r="E32">
        <v>2</v>
      </c>
      <c r="F32" t="str">
        <f t="shared" si="3"/>
        <v/>
      </c>
      <c r="G32" s="2" t="s">
        <v>517</v>
      </c>
      <c r="H32" s="7" t="s">
        <v>518</v>
      </c>
      <c r="I32" s="7" t="s">
        <v>519</v>
      </c>
      <c r="J32" s="7" t="s">
        <v>522</v>
      </c>
      <c r="K32" s="15" t="s">
        <v>68</v>
      </c>
      <c r="L32" s="7" t="s">
        <v>414</v>
      </c>
      <c r="M32" s="100">
        <v>0.4</v>
      </c>
      <c r="N32" s="101">
        <v>0.4</v>
      </c>
    </row>
    <row r="33" spans="1:14">
      <c r="A33">
        <f t="shared" si="0"/>
        <v>0</v>
      </c>
      <c r="B33">
        <f t="shared" si="1"/>
        <v>0</v>
      </c>
      <c r="C33">
        <f>IF(AND((701&lt;=$I$10),($I$10&lt;=1200)),1,0)</f>
        <v>0</v>
      </c>
      <c r="D33">
        <f t="shared" si="2"/>
        <v>0</v>
      </c>
      <c r="E33">
        <v>1</v>
      </c>
      <c r="F33" t="str">
        <f t="shared" si="3"/>
        <v/>
      </c>
      <c r="G33" s="2" t="s">
        <v>517</v>
      </c>
      <c r="H33" s="7" t="s">
        <v>518</v>
      </c>
      <c r="I33" s="7" t="s">
        <v>519</v>
      </c>
      <c r="J33" s="7" t="s">
        <v>523</v>
      </c>
      <c r="K33" s="15" t="s">
        <v>67</v>
      </c>
      <c r="L33" s="7" t="s">
        <v>414</v>
      </c>
      <c r="M33" s="100">
        <v>0.6</v>
      </c>
      <c r="N33" s="101">
        <v>0.6</v>
      </c>
    </row>
    <row r="34" spans="1:14">
      <c r="A34">
        <f t="shared" si="0"/>
        <v>0</v>
      </c>
      <c r="B34">
        <f t="shared" si="1"/>
        <v>0</v>
      </c>
      <c r="C34">
        <f>IF(AND((701&lt;=$I$10),($I$10&lt;=1200)),1,0)</f>
        <v>0</v>
      </c>
      <c r="D34">
        <f t="shared" si="2"/>
        <v>0</v>
      </c>
      <c r="E34">
        <v>2</v>
      </c>
      <c r="F34" t="str">
        <f t="shared" si="3"/>
        <v/>
      </c>
      <c r="G34" s="2" t="s">
        <v>517</v>
      </c>
      <c r="H34" s="7" t="s">
        <v>518</v>
      </c>
      <c r="I34" s="7" t="s">
        <v>519</v>
      </c>
      <c r="J34" s="7" t="s">
        <v>523</v>
      </c>
      <c r="K34" s="15" t="s">
        <v>68</v>
      </c>
      <c r="L34" s="7" t="s">
        <v>414</v>
      </c>
      <c r="M34" s="100">
        <v>0.5</v>
      </c>
      <c r="N34" s="101">
        <v>0.5</v>
      </c>
    </row>
    <row r="35" spans="1:14">
      <c r="A35">
        <f t="shared" si="0"/>
        <v>0</v>
      </c>
      <c r="B35">
        <f t="shared" si="1"/>
        <v>0</v>
      </c>
      <c r="C35">
        <f>IF($I$10&lt;=200,1,0)</f>
        <v>1</v>
      </c>
      <c r="D35">
        <f t="shared" si="2"/>
        <v>1</v>
      </c>
      <c r="E35">
        <v>1</v>
      </c>
      <c r="F35" t="str">
        <f t="shared" si="3"/>
        <v/>
      </c>
      <c r="G35" s="2" t="s">
        <v>517</v>
      </c>
      <c r="H35" s="7" t="s">
        <v>518</v>
      </c>
      <c r="I35" s="7" t="s">
        <v>524</v>
      </c>
      <c r="J35" s="7" t="s">
        <v>525</v>
      </c>
      <c r="K35" s="15" t="s">
        <v>67</v>
      </c>
      <c r="L35" s="7" t="s">
        <v>414</v>
      </c>
      <c r="M35" s="100">
        <v>0.38</v>
      </c>
      <c r="N35" s="101">
        <v>0.38</v>
      </c>
    </row>
    <row r="36" spans="1:14">
      <c r="A36">
        <f t="shared" si="0"/>
        <v>0</v>
      </c>
      <c r="B36">
        <f t="shared" si="1"/>
        <v>0</v>
      </c>
      <c r="C36">
        <f>IF($I$10&lt;=200,1,0)</f>
        <v>1</v>
      </c>
      <c r="D36">
        <f t="shared" si="2"/>
        <v>1</v>
      </c>
      <c r="E36">
        <v>2</v>
      </c>
      <c r="F36" t="str">
        <f t="shared" si="3"/>
        <v/>
      </c>
      <c r="G36" s="2" t="s">
        <v>517</v>
      </c>
      <c r="H36" s="7" t="s">
        <v>518</v>
      </c>
      <c r="I36" s="7" t="s">
        <v>524</v>
      </c>
      <c r="J36" s="7" t="s">
        <v>525</v>
      </c>
      <c r="K36" s="15" t="s">
        <v>68</v>
      </c>
      <c r="L36" s="7" t="s">
        <v>414</v>
      </c>
      <c r="M36" s="100">
        <v>0.34</v>
      </c>
      <c r="N36" s="101">
        <v>0.34</v>
      </c>
    </row>
    <row r="37" spans="1:14">
      <c r="A37">
        <f t="shared" si="0"/>
        <v>0</v>
      </c>
      <c r="B37">
        <f t="shared" si="1"/>
        <v>0</v>
      </c>
      <c r="C37">
        <f>IF(AND((201&lt;=$I$10),($I$10&lt;=350)),1,0)</f>
        <v>0</v>
      </c>
      <c r="D37">
        <f t="shared" si="2"/>
        <v>0</v>
      </c>
      <c r="E37">
        <v>1</v>
      </c>
      <c r="F37" t="str">
        <f t="shared" si="3"/>
        <v/>
      </c>
      <c r="G37" s="2" t="s">
        <v>517</v>
      </c>
      <c r="H37" s="7" t="s">
        <v>518</v>
      </c>
      <c r="I37" s="7" t="s">
        <v>524</v>
      </c>
      <c r="J37" s="7" t="s">
        <v>526</v>
      </c>
      <c r="K37" s="15" t="s">
        <v>67</v>
      </c>
      <c r="L37" s="7" t="s">
        <v>414</v>
      </c>
      <c r="M37" s="100">
        <v>0.47</v>
      </c>
      <c r="N37" s="101">
        <v>0.47</v>
      </c>
    </row>
    <row r="38" spans="1:14">
      <c r="A38">
        <f t="shared" si="0"/>
        <v>0</v>
      </c>
      <c r="B38">
        <f t="shared" si="1"/>
        <v>0</v>
      </c>
      <c r="C38">
        <f>IF(AND((201&lt;=$I$10),($I$10&lt;=350)),1,0)</f>
        <v>0</v>
      </c>
      <c r="D38">
        <f t="shared" si="2"/>
        <v>0</v>
      </c>
      <c r="E38">
        <v>2</v>
      </c>
      <c r="F38" t="str">
        <f t="shared" si="3"/>
        <v/>
      </c>
      <c r="G38" s="2" t="s">
        <v>517</v>
      </c>
      <c r="H38" s="7" t="s">
        <v>518</v>
      </c>
      <c r="I38" s="7" t="s">
        <v>524</v>
      </c>
      <c r="J38" s="7" t="s">
        <v>526</v>
      </c>
      <c r="K38" s="15" t="s">
        <v>68</v>
      </c>
      <c r="L38" s="7" t="s">
        <v>414</v>
      </c>
      <c r="M38" s="100">
        <v>0.4</v>
      </c>
      <c r="N38" s="101">
        <v>0.4</v>
      </c>
    </row>
    <row r="39" spans="1:14">
      <c r="A39">
        <f t="shared" si="0"/>
        <v>0</v>
      </c>
      <c r="B39">
        <f t="shared" si="1"/>
        <v>0</v>
      </c>
      <c r="C39">
        <f>IF(AND((351&lt;=$I$10),($I$10&lt;=600)),1,0)</f>
        <v>0</v>
      </c>
      <c r="D39">
        <f t="shared" si="2"/>
        <v>0</v>
      </c>
      <c r="E39">
        <v>1</v>
      </c>
      <c r="F39" t="str">
        <f t="shared" si="3"/>
        <v/>
      </c>
      <c r="G39" s="2" t="s">
        <v>517</v>
      </c>
      <c r="H39" s="7" t="s">
        <v>518</v>
      </c>
      <c r="I39" s="7" t="s">
        <v>524</v>
      </c>
      <c r="J39" s="7" t="s">
        <v>527</v>
      </c>
      <c r="K39" s="15" t="s">
        <v>67</v>
      </c>
      <c r="L39" s="7" t="s">
        <v>414</v>
      </c>
      <c r="M39" s="100">
        <v>0.6</v>
      </c>
      <c r="N39" s="101">
        <v>0.6</v>
      </c>
    </row>
    <row r="40" spans="1:14">
      <c r="A40">
        <f t="shared" si="0"/>
        <v>0</v>
      </c>
      <c r="B40">
        <f t="shared" si="1"/>
        <v>0</v>
      </c>
      <c r="C40">
        <f>IF(AND((351&lt;=$I$10),($I$10&lt;=600)),1,0)</f>
        <v>0</v>
      </c>
      <c r="D40">
        <f t="shared" si="2"/>
        <v>0</v>
      </c>
      <c r="E40">
        <v>2</v>
      </c>
      <c r="F40" t="str">
        <f t="shared" si="3"/>
        <v/>
      </c>
      <c r="G40" s="2" t="s">
        <v>517</v>
      </c>
      <c r="H40" s="7" t="s">
        <v>518</v>
      </c>
      <c r="I40" s="7" t="s">
        <v>524</v>
      </c>
      <c r="J40" s="7" t="s">
        <v>527</v>
      </c>
      <c r="K40" s="15" t="s">
        <v>68</v>
      </c>
      <c r="L40" s="7" t="s">
        <v>414</v>
      </c>
      <c r="M40" s="100">
        <v>0.5</v>
      </c>
      <c r="N40" s="101">
        <v>0.5</v>
      </c>
    </row>
    <row r="41" spans="1:14">
      <c r="A41">
        <f t="shared" si="0"/>
        <v>0</v>
      </c>
      <c r="B41">
        <f t="shared" si="1"/>
        <v>0</v>
      </c>
      <c r="C41">
        <f>IF(AND((601&lt;=$I$10),($I$10&lt;=1200)),1,0)</f>
        <v>0</v>
      </c>
      <c r="D41">
        <f t="shared" si="2"/>
        <v>0</v>
      </c>
      <c r="E41">
        <v>1</v>
      </c>
      <c r="F41" t="str">
        <f t="shared" si="3"/>
        <v/>
      </c>
      <c r="G41" s="2" t="s">
        <v>517</v>
      </c>
      <c r="H41" s="7" t="s">
        <v>518</v>
      </c>
      <c r="I41" s="7" t="s">
        <v>524</v>
      </c>
      <c r="J41" s="7" t="s">
        <v>523</v>
      </c>
      <c r="K41" s="15" t="s">
        <v>67</v>
      </c>
      <c r="L41" s="7" t="s">
        <v>414</v>
      </c>
      <c r="M41" s="100">
        <v>0.8</v>
      </c>
      <c r="N41" s="101">
        <v>0.8</v>
      </c>
    </row>
    <row r="42" spans="1:14">
      <c r="A42">
        <f t="shared" si="0"/>
        <v>0</v>
      </c>
      <c r="B42">
        <f t="shared" si="1"/>
        <v>0</v>
      </c>
      <c r="C42">
        <f>IF(AND((601&lt;=$I$10),($I$10&lt;=1200)),1,0)</f>
        <v>0</v>
      </c>
      <c r="D42">
        <f t="shared" si="2"/>
        <v>0</v>
      </c>
      <c r="E42">
        <v>2</v>
      </c>
      <c r="F42" t="str">
        <f t="shared" si="3"/>
        <v/>
      </c>
      <c r="G42" s="2" t="s">
        <v>517</v>
      </c>
      <c r="H42" s="7" t="s">
        <v>518</v>
      </c>
      <c r="I42" s="7" t="s">
        <v>524</v>
      </c>
      <c r="J42" s="7" t="s">
        <v>523</v>
      </c>
      <c r="K42" s="15" t="s">
        <v>68</v>
      </c>
      <c r="L42" s="7" t="s">
        <v>414</v>
      </c>
      <c r="M42" s="100">
        <v>0.67</v>
      </c>
      <c r="N42" s="101">
        <v>0.67</v>
      </c>
    </row>
    <row r="43" spans="1:14">
      <c r="A43">
        <f t="shared" si="0"/>
        <v>0</v>
      </c>
      <c r="B43">
        <f t="shared" si="1"/>
        <v>0</v>
      </c>
      <c r="C43">
        <f>IF($I$10&lt;=400,1,0)</f>
        <v>1</v>
      </c>
      <c r="D43">
        <f t="shared" si="2"/>
        <v>1</v>
      </c>
      <c r="E43">
        <v>1</v>
      </c>
      <c r="F43" t="str">
        <f t="shared" si="3"/>
        <v/>
      </c>
      <c r="G43" s="2" t="s">
        <v>517</v>
      </c>
      <c r="H43" s="7" t="s">
        <v>528</v>
      </c>
      <c r="I43" s="7" t="s">
        <v>519</v>
      </c>
      <c r="J43" s="7" t="s">
        <v>520</v>
      </c>
      <c r="K43" s="15" t="s">
        <v>67</v>
      </c>
      <c r="L43" s="7" t="s">
        <v>414</v>
      </c>
      <c r="M43" s="100">
        <v>0.5</v>
      </c>
      <c r="N43" s="101">
        <v>0.5</v>
      </c>
    </row>
    <row r="44" spans="1:14">
      <c r="A44">
        <f t="shared" si="0"/>
        <v>0</v>
      </c>
      <c r="B44">
        <f t="shared" si="1"/>
        <v>0</v>
      </c>
      <c r="C44">
        <f>IF($I$10&lt;=400,1,0)</f>
        <v>1</v>
      </c>
      <c r="D44">
        <f t="shared" si="2"/>
        <v>1</v>
      </c>
      <c r="E44">
        <v>2</v>
      </c>
      <c r="F44" t="str">
        <f t="shared" si="3"/>
        <v/>
      </c>
      <c r="G44" s="2" t="s">
        <v>517</v>
      </c>
      <c r="H44" s="7" t="s">
        <v>528</v>
      </c>
      <c r="I44" s="7" t="s">
        <v>519</v>
      </c>
      <c r="J44" s="7" t="s">
        <v>520</v>
      </c>
      <c r="K44" s="15" t="s">
        <v>68</v>
      </c>
      <c r="L44" s="7" t="s">
        <v>414</v>
      </c>
      <c r="M44" s="100">
        <v>0.45</v>
      </c>
      <c r="N44" s="101">
        <v>0.45</v>
      </c>
    </row>
    <row r="45" spans="1:14">
      <c r="A45">
        <f t="shared" si="0"/>
        <v>0</v>
      </c>
      <c r="B45">
        <f t="shared" si="1"/>
        <v>0</v>
      </c>
      <c r="C45">
        <f>IF(AND((401&lt;=$I$10),($I$10&lt;=700)),1,0)</f>
        <v>0</v>
      </c>
      <c r="D45">
        <f t="shared" si="2"/>
        <v>0</v>
      </c>
      <c r="E45">
        <v>1</v>
      </c>
      <c r="F45" t="str">
        <f t="shared" si="3"/>
        <v/>
      </c>
      <c r="G45" s="2" t="s">
        <v>517</v>
      </c>
      <c r="H45" s="7" t="s">
        <v>528</v>
      </c>
      <c r="I45" s="7" t="s">
        <v>519</v>
      </c>
      <c r="J45" s="7" t="s">
        <v>522</v>
      </c>
      <c r="K45" s="15" t="s">
        <v>67</v>
      </c>
      <c r="L45" s="7" t="s">
        <v>414</v>
      </c>
      <c r="M45" s="100">
        <v>0.6</v>
      </c>
      <c r="N45" s="101">
        <v>0.6</v>
      </c>
    </row>
    <row r="46" spans="1:14">
      <c r="A46">
        <f t="shared" si="0"/>
        <v>0</v>
      </c>
      <c r="B46">
        <f t="shared" si="1"/>
        <v>0</v>
      </c>
      <c r="C46">
        <f>IF(AND((401&lt;=$I$10),($I$10&lt;=700)),1,0)</f>
        <v>0</v>
      </c>
      <c r="D46">
        <f t="shared" si="2"/>
        <v>0</v>
      </c>
      <c r="E46">
        <v>2</v>
      </c>
      <c r="F46" t="str">
        <f t="shared" si="3"/>
        <v/>
      </c>
      <c r="G46" s="2" t="s">
        <v>517</v>
      </c>
      <c r="H46" s="7" t="s">
        <v>528</v>
      </c>
      <c r="I46" s="7" t="s">
        <v>519</v>
      </c>
      <c r="J46" s="7" t="s">
        <v>522</v>
      </c>
      <c r="K46" s="15" t="s">
        <v>68</v>
      </c>
      <c r="L46" s="7" t="s">
        <v>414</v>
      </c>
      <c r="M46" s="100">
        <v>0.53</v>
      </c>
      <c r="N46" s="101">
        <v>0.53</v>
      </c>
    </row>
    <row r="47" spans="1:14">
      <c r="A47">
        <f t="shared" si="0"/>
        <v>0</v>
      </c>
      <c r="B47">
        <f t="shared" si="1"/>
        <v>0</v>
      </c>
      <c r="C47">
        <f>IF(AND((701&lt;=$I$10),($I$10&lt;=1200)),1,0)</f>
        <v>0</v>
      </c>
      <c r="D47">
        <f t="shared" si="2"/>
        <v>0</v>
      </c>
      <c r="E47">
        <v>1</v>
      </c>
      <c r="F47" t="str">
        <f t="shared" si="3"/>
        <v/>
      </c>
      <c r="G47" s="2" t="s">
        <v>517</v>
      </c>
      <c r="H47" s="7" t="s">
        <v>528</v>
      </c>
      <c r="I47" s="7" t="s">
        <v>519</v>
      </c>
      <c r="J47" s="7" t="s">
        <v>523</v>
      </c>
      <c r="K47" s="15" t="s">
        <v>67</v>
      </c>
      <c r="L47" s="7" t="s">
        <v>414</v>
      </c>
      <c r="M47" s="100">
        <v>0.77</v>
      </c>
      <c r="N47" s="101">
        <v>0.77</v>
      </c>
    </row>
    <row r="48" spans="1:14">
      <c r="A48">
        <f t="shared" si="0"/>
        <v>0</v>
      </c>
      <c r="B48">
        <f t="shared" si="1"/>
        <v>0</v>
      </c>
      <c r="C48">
        <f>IF(AND((701&lt;=$I$10),($I$10&lt;=1200)),1,0)</f>
        <v>0</v>
      </c>
      <c r="D48">
        <f t="shared" si="2"/>
        <v>0</v>
      </c>
      <c r="E48">
        <v>2</v>
      </c>
      <c r="F48" t="str">
        <f t="shared" si="3"/>
        <v/>
      </c>
      <c r="G48" s="2" t="s">
        <v>517</v>
      </c>
      <c r="H48" s="7" t="s">
        <v>528</v>
      </c>
      <c r="I48" s="7" t="s">
        <v>519</v>
      </c>
      <c r="J48" s="7" t="s">
        <v>523</v>
      </c>
      <c r="K48" s="15" t="s">
        <v>68</v>
      </c>
      <c r="L48" s="7" t="s">
        <v>414</v>
      </c>
      <c r="M48" s="100">
        <v>0.65</v>
      </c>
      <c r="N48" s="101">
        <v>0.65</v>
      </c>
    </row>
    <row r="49" spans="1:14">
      <c r="A49">
        <f t="shared" si="0"/>
        <v>0</v>
      </c>
      <c r="B49">
        <f t="shared" si="1"/>
        <v>0</v>
      </c>
      <c r="C49">
        <f>IF($I$10&lt;=200,1,0)</f>
        <v>1</v>
      </c>
      <c r="D49">
        <f t="shared" si="2"/>
        <v>1</v>
      </c>
      <c r="E49">
        <v>1</v>
      </c>
      <c r="F49" t="str">
        <f t="shared" si="3"/>
        <v/>
      </c>
      <c r="G49" s="2" t="s">
        <v>517</v>
      </c>
      <c r="H49" s="7" t="s">
        <v>528</v>
      </c>
      <c r="I49" s="7" t="s">
        <v>524</v>
      </c>
      <c r="J49" s="7" t="s">
        <v>525</v>
      </c>
      <c r="K49" s="15" t="s">
        <v>67</v>
      </c>
      <c r="L49" s="7" t="s">
        <v>414</v>
      </c>
      <c r="M49" s="100">
        <v>0.5</v>
      </c>
      <c r="N49" s="101">
        <v>0.5</v>
      </c>
    </row>
    <row r="50" spans="1:14">
      <c r="A50">
        <f t="shared" si="0"/>
        <v>0</v>
      </c>
      <c r="B50">
        <f t="shared" si="1"/>
        <v>0</v>
      </c>
      <c r="C50">
        <f>IF($I$10&lt;=200,1,0)</f>
        <v>1</v>
      </c>
      <c r="D50">
        <f t="shared" si="2"/>
        <v>1</v>
      </c>
      <c r="E50">
        <v>2</v>
      </c>
      <c r="F50" t="str">
        <f t="shared" si="3"/>
        <v/>
      </c>
      <c r="G50" s="2" t="s">
        <v>517</v>
      </c>
      <c r="H50" s="7" t="s">
        <v>528</v>
      </c>
      <c r="I50" s="7" t="s">
        <v>524</v>
      </c>
      <c r="J50" s="7" t="s">
        <v>525</v>
      </c>
      <c r="K50" s="15" t="s">
        <v>68</v>
      </c>
      <c r="L50" s="7" t="s">
        <v>414</v>
      </c>
      <c r="M50" s="100">
        <v>0.45</v>
      </c>
      <c r="N50" s="101">
        <v>0.45</v>
      </c>
    </row>
    <row r="51" spans="1:14">
      <c r="A51">
        <f t="shared" si="0"/>
        <v>0</v>
      </c>
      <c r="B51">
        <f t="shared" si="1"/>
        <v>0</v>
      </c>
      <c r="C51">
        <f>IF(AND((201&lt;=$I$10),($I$10&lt;=350)),1,0)</f>
        <v>0</v>
      </c>
      <c r="D51">
        <f t="shared" si="2"/>
        <v>0</v>
      </c>
      <c r="E51">
        <v>1</v>
      </c>
      <c r="F51" t="str">
        <f t="shared" si="3"/>
        <v/>
      </c>
      <c r="G51" s="2" t="s">
        <v>517</v>
      </c>
      <c r="H51" s="7" t="s">
        <v>528</v>
      </c>
      <c r="I51" s="7" t="s">
        <v>524</v>
      </c>
      <c r="J51" s="7" t="s">
        <v>526</v>
      </c>
      <c r="K51" s="15" t="s">
        <v>67</v>
      </c>
      <c r="L51" s="7" t="s">
        <v>414</v>
      </c>
      <c r="M51" s="100">
        <v>0.6</v>
      </c>
      <c r="N51" s="101">
        <v>0.6</v>
      </c>
    </row>
    <row r="52" spans="1:14">
      <c r="A52">
        <f t="shared" si="0"/>
        <v>0</v>
      </c>
      <c r="B52">
        <f t="shared" si="1"/>
        <v>0</v>
      </c>
      <c r="C52">
        <f>IF(AND((201&lt;=$I$10),($I$10&lt;=350)),1,0)</f>
        <v>0</v>
      </c>
      <c r="D52">
        <f t="shared" si="2"/>
        <v>0</v>
      </c>
      <c r="E52">
        <v>2</v>
      </c>
      <c r="F52" t="str">
        <f t="shared" si="3"/>
        <v/>
      </c>
      <c r="G52" s="2" t="s">
        <v>517</v>
      </c>
      <c r="H52" s="7" t="s">
        <v>528</v>
      </c>
      <c r="I52" s="7" t="s">
        <v>524</v>
      </c>
      <c r="J52" s="7" t="s">
        <v>526</v>
      </c>
      <c r="K52" s="15" t="s">
        <v>68</v>
      </c>
      <c r="L52" s="7" t="s">
        <v>414</v>
      </c>
      <c r="M52" s="100">
        <v>0.53</v>
      </c>
      <c r="N52" s="101">
        <v>0.53</v>
      </c>
    </row>
    <row r="53" spans="1:14">
      <c r="A53">
        <f t="shared" si="0"/>
        <v>0</v>
      </c>
      <c r="B53">
        <f t="shared" si="1"/>
        <v>0</v>
      </c>
      <c r="C53">
        <f>IF(AND((351&lt;=$I$10),($I$10&lt;=600)),1,0)</f>
        <v>0</v>
      </c>
      <c r="D53">
        <f t="shared" si="2"/>
        <v>0</v>
      </c>
      <c r="E53">
        <v>1</v>
      </c>
      <c r="F53" t="str">
        <f t="shared" si="3"/>
        <v/>
      </c>
      <c r="G53" s="2" t="s">
        <v>517</v>
      </c>
      <c r="H53" s="7" t="s">
        <v>528</v>
      </c>
      <c r="I53" s="7" t="s">
        <v>524</v>
      </c>
      <c r="J53" s="7" t="s">
        <v>527</v>
      </c>
      <c r="K53" s="15" t="s">
        <v>67</v>
      </c>
      <c r="L53" s="7" t="s">
        <v>414</v>
      </c>
      <c r="M53" s="100">
        <v>0.77</v>
      </c>
      <c r="N53" s="101">
        <v>0.77</v>
      </c>
    </row>
    <row r="54" spans="1:14">
      <c r="A54">
        <f t="shared" si="0"/>
        <v>0</v>
      </c>
      <c r="B54">
        <f t="shared" si="1"/>
        <v>0</v>
      </c>
      <c r="C54">
        <f>IF(AND((351&lt;=$I$10),($I$10&lt;=600)),1,0)</f>
        <v>0</v>
      </c>
      <c r="D54">
        <f t="shared" si="2"/>
        <v>0</v>
      </c>
      <c r="E54">
        <v>2</v>
      </c>
      <c r="F54" t="str">
        <f t="shared" si="3"/>
        <v/>
      </c>
      <c r="G54" s="2" t="s">
        <v>517</v>
      </c>
      <c r="H54" s="7" t="s">
        <v>528</v>
      </c>
      <c r="I54" s="7" t="s">
        <v>524</v>
      </c>
      <c r="J54" s="7" t="s">
        <v>527</v>
      </c>
      <c r="K54" s="15" t="s">
        <v>68</v>
      </c>
      <c r="L54" s="7" t="s">
        <v>414</v>
      </c>
      <c r="M54" s="100">
        <v>0.65</v>
      </c>
      <c r="N54" s="101">
        <v>0.65</v>
      </c>
    </row>
    <row r="55" spans="1:14">
      <c r="A55">
        <f t="shared" si="0"/>
        <v>0</v>
      </c>
      <c r="B55">
        <f t="shared" si="1"/>
        <v>0</v>
      </c>
      <c r="C55">
        <f>IF(AND((601&lt;=$I$10),($I$10&lt;=1200)),1,0)</f>
        <v>0</v>
      </c>
      <c r="D55">
        <f t="shared" si="2"/>
        <v>0</v>
      </c>
      <c r="E55">
        <v>1</v>
      </c>
      <c r="F55" t="str">
        <f t="shared" si="3"/>
        <v/>
      </c>
      <c r="G55" s="2" t="s">
        <v>517</v>
      </c>
      <c r="H55" s="7" t="s">
        <v>528</v>
      </c>
      <c r="I55" s="7" t="s">
        <v>524</v>
      </c>
      <c r="J55" s="7" t="s">
        <v>523</v>
      </c>
      <c r="K55" s="15" t="s">
        <v>67</v>
      </c>
      <c r="L55" s="7" t="s">
        <v>414</v>
      </c>
      <c r="M55" s="100">
        <v>1</v>
      </c>
      <c r="N55" s="101">
        <v>1</v>
      </c>
    </row>
    <row r="56" spans="1:14" ht="13.5" thickBot="1">
      <c r="A56">
        <f t="shared" si="0"/>
        <v>0</v>
      </c>
      <c r="B56">
        <f t="shared" si="1"/>
        <v>0</v>
      </c>
      <c r="C56">
        <f>IF(AND((601&lt;=$I$10),($I$10&lt;=1200)),1,0)</f>
        <v>0</v>
      </c>
      <c r="D56">
        <f t="shared" si="2"/>
        <v>0</v>
      </c>
      <c r="E56">
        <v>2</v>
      </c>
      <c r="F56" t="str">
        <f t="shared" si="3"/>
        <v/>
      </c>
      <c r="G56" s="106" t="s">
        <v>517</v>
      </c>
      <c r="H56" s="88" t="s">
        <v>528</v>
      </c>
      <c r="I56" s="88" t="s">
        <v>524</v>
      </c>
      <c r="J56" s="88" t="s">
        <v>523</v>
      </c>
      <c r="K56" s="17" t="s">
        <v>68</v>
      </c>
      <c r="L56" s="88" t="s">
        <v>414</v>
      </c>
      <c r="M56" s="107">
        <v>0.87</v>
      </c>
      <c r="N56" s="108">
        <v>0.87</v>
      </c>
    </row>
    <row r="57" spans="1:14">
      <c r="B57">
        <f t="shared" ref="B57:B76" si="4">IF($I$3=I57,1,0)</f>
        <v>0</v>
      </c>
      <c r="C57">
        <f>IF($I$4&lt;=400,1,0)</f>
        <v>1</v>
      </c>
      <c r="D57">
        <f t="shared" si="2"/>
        <v>1</v>
      </c>
      <c r="E57">
        <v>1</v>
      </c>
      <c r="F57" t="str">
        <f t="shared" ref="F57:F76" si="5">IF(AND(D57=2,E57=1),"A",IF(AND(D57=2,E57=2),"B",""))</f>
        <v/>
      </c>
      <c r="G57" s="1" t="s">
        <v>529</v>
      </c>
      <c r="H57" s="12"/>
      <c r="I57" s="12" t="s">
        <v>530</v>
      </c>
      <c r="J57" s="12" t="s">
        <v>520</v>
      </c>
      <c r="K57" s="85" t="s">
        <v>67</v>
      </c>
      <c r="L57" s="12" t="s">
        <v>537</v>
      </c>
      <c r="M57" s="116">
        <v>1.7999999999999999E-2</v>
      </c>
      <c r="N57" s="117">
        <v>1.7999999999999999E-2</v>
      </c>
    </row>
    <row r="58" spans="1:14">
      <c r="B58">
        <f t="shared" si="4"/>
        <v>0</v>
      </c>
      <c r="C58">
        <f>IF($I$4&lt;=400,1,0)</f>
        <v>1</v>
      </c>
      <c r="D58">
        <f t="shared" si="2"/>
        <v>1</v>
      </c>
      <c r="E58">
        <v>2</v>
      </c>
      <c r="F58" t="str">
        <f t="shared" si="5"/>
        <v/>
      </c>
      <c r="G58" s="2" t="s">
        <v>529</v>
      </c>
      <c r="H58" s="7"/>
      <c r="I58" s="7" t="s">
        <v>530</v>
      </c>
      <c r="J58" s="7" t="s">
        <v>520</v>
      </c>
      <c r="K58" s="15" t="s">
        <v>68</v>
      </c>
      <c r="L58" s="7" t="s">
        <v>537</v>
      </c>
      <c r="M58" s="112">
        <v>1.6E-2</v>
      </c>
      <c r="N58" s="113">
        <v>1.6E-2</v>
      </c>
    </row>
    <row r="59" spans="1:14">
      <c r="B59">
        <f t="shared" si="4"/>
        <v>0</v>
      </c>
      <c r="C59">
        <f>IF(AND((401&lt;=$I$4),($I$4&lt;=700)),1,0)</f>
        <v>0</v>
      </c>
      <c r="D59">
        <f t="shared" si="2"/>
        <v>0</v>
      </c>
      <c r="E59">
        <v>1</v>
      </c>
      <c r="F59" t="str">
        <f t="shared" si="5"/>
        <v/>
      </c>
      <c r="G59" s="2" t="s">
        <v>529</v>
      </c>
      <c r="H59" s="7"/>
      <c r="I59" s="7" t="s">
        <v>530</v>
      </c>
      <c r="J59" s="7" t="s">
        <v>522</v>
      </c>
      <c r="K59" s="15" t="s">
        <v>67</v>
      </c>
      <c r="L59" s="7" t="s">
        <v>537</v>
      </c>
      <c r="M59" s="112">
        <v>2.1999999999999999E-2</v>
      </c>
      <c r="N59" s="113">
        <v>2.1999999999999999E-2</v>
      </c>
    </row>
    <row r="60" spans="1:14">
      <c r="B60">
        <f t="shared" si="4"/>
        <v>0</v>
      </c>
      <c r="C60">
        <f>IF(AND((401&lt;=$I$4),($I$4&lt;=700)),1,0)</f>
        <v>0</v>
      </c>
      <c r="D60">
        <f t="shared" si="2"/>
        <v>0</v>
      </c>
      <c r="E60">
        <v>2</v>
      </c>
      <c r="F60" t="str">
        <f t="shared" si="5"/>
        <v/>
      </c>
      <c r="G60" s="2" t="s">
        <v>529</v>
      </c>
      <c r="H60" s="7"/>
      <c r="I60" s="7" t="s">
        <v>530</v>
      </c>
      <c r="J60" s="7" t="s">
        <v>522</v>
      </c>
      <c r="K60" s="15" t="s">
        <v>68</v>
      </c>
      <c r="L60" s="7" t="s">
        <v>537</v>
      </c>
      <c r="M60" s="112">
        <v>1.9E-2</v>
      </c>
      <c r="N60" s="113">
        <v>1.9E-2</v>
      </c>
    </row>
    <row r="61" spans="1:14">
      <c r="B61">
        <f t="shared" si="4"/>
        <v>0</v>
      </c>
      <c r="C61">
        <f>IF(AND((701&lt;=$I$4),($I$4&lt;=1200)),1,0)</f>
        <v>0</v>
      </c>
      <c r="D61">
        <f t="shared" si="2"/>
        <v>0</v>
      </c>
      <c r="E61">
        <v>1</v>
      </c>
      <c r="F61" t="str">
        <f t="shared" si="5"/>
        <v/>
      </c>
      <c r="G61" s="2" t="s">
        <v>529</v>
      </c>
      <c r="H61" s="7"/>
      <c r="I61" s="7" t="s">
        <v>530</v>
      </c>
      <c r="J61" s="7" t="s">
        <v>523</v>
      </c>
      <c r="K61" s="15" t="s">
        <v>67</v>
      </c>
      <c r="L61" s="7" t="s">
        <v>537</v>
      </c>
      <c r="M61" s="112">
        <v>2.7E-2</v>
      </c>
      <c r="N61" s="113">
        <v>2.7E-2</v>
      </c>
    </row>
    <row r="62" spans="1:14">
      <c r="B62">
        <f t="shared" si="4"/>
        <v>0</v>
      </c>
      <c r="C62">
        <f>IF(AND((701&lt;=$I$4),($I$4&lt;=1200)),1,0)</f>
        <v>0</v>
      </c>
      <c r="D62">
        <f t="shared" si="2"/>
        <v>0</v>
      </c>
      <c r="E62">
        <v>2</v>
      </c>
      <c r="F62" t="str">
        <f t="shared" si="5"/>
        <v/>
      </c>
      <c r="G62" s="2" t="s">
        <v>529</v>
      </c>
      <c r="H62" s="7"/>
      <c r="I62" s="7" t="s">
        <v>530</v>
      </c>
      <c r="J62" s="7" t="s">
        <v>523</v>
      </c>
      <c r="K62" s="15" t="s">
        <v>68</v>
      </c>
      <c r="L62" s="7" t="s">
        <v>537</v>
      </c>
      <c r="M62" s="112">
        <v>2.3E-2</v>
      </c>
      <c r="N62" s="113">
        <v>2.3E-2</v>
      </c>
    </row>
    <row r="63" spans="1:14">
      <c r="B63">
        <f t="shared" si="4"/>
        <v>0</v>
      </c>
      <c r="C63">
        <f>IF($I$4&lt;=400,1,0)</f>
        <v>1</v>
      </c>
      <c r="D63">
        <f t="shared" si="2"/>
        <v>1</v>
      </c>
      <c r="E63">
        <v>1</v>
      </c>
      <c r="F63" t="str">
        <f t="shared" si="5"/>
        <v/>
      </c>
      <c r="G63" s="2" t="s">
        <v>529</v>
      </c>
      <c r="H63" s="7"/>
      <c r="I63" s="7" t="s">
        <v>564</v>
      </c>
      <c r="J63" s="7" t="s">
        <v>520</v>
      </c>
      <c r="K63" s="15" t="s">
        <v>67</v>
      </c>
      <c r="L63" s="7" t="s">
        <v>537</v>
      </c>
      <c r="M63" s="112">
        <v>1.4999999999999999E-2</v>
      </c>
      <c r="N63" s="113">
        <v>1.4999999999999999E-2</v>
      </c>
    </row>
    <row r="64" spans="1:14">
      <c r="B64">
        <f t="shared" si="4"/>
        <v>0</v>
      </c>
      <c r="C64">
        <f>IF($I$4&lt;=400,1,0)</f>
        <v>1</v>
      </c>
      <c r="D64">
        <f t="shared" si="2"/>
        <v>1</v>
      </c>
      <c r="E64">
        <v>2</v>
      </c>
      <c r="F64" t="str">
        <f t="shared" si="5"/>
        <v/>
      </c>
      <c r="G64" s="2" t="s">
        <v>529</v>
      </c>
      <c r="H64" s="7"/>
      <c r="I64" s="7" t="s">
        <v>564</v>
      </c>
      <c r="J64" s="7" t="s">
        <v>520</v>
      </c>
      <c r="K64" s="15" t="s">
        <v>68</v>
      </c>
      <c r="L64" s="7" t="s">
        <v>537</v>
      </c>
      <c r="M64" s="112">
        <v>1.2999999999999999E-2</v>
      </c>
      <c r="N64" s="113">
        <v>1.2999999999999999E-2</v>
      </c>
    </row>
    <row r="65" spans="2:14">
      <c r="B65">
        <f t="shared" si="4"/>
        <v>0</v>
      </c>
      <c r="C65">
        <f>IF(AND((401&lt;=$I$4),($I$4&lt;=700)),1,0)</f>
        <v>0</v>
      </c>
      <c r="D65">
        <f t="shared" si="2"/>
        <v>0</v>
      </c>
      <c r="E65">
        <v>1</v>
      </c>
      <c r="F65" t="str">
        <f t="shared" si="5"/>
        <v/>
      </c>
      <c r="G65" s="2" t="s">
        <v>529</v>
      </c>
      <c r="H65" s="7"/>
      <c r="I65" s="7" t="s">
        <v>564</v>
      </c>
      <c r="J65" s="7" t="s">
        <v>522</v>
      </c>
      <c r="K65" s="15" t="s">
        <v>67</v>
      </c>
      <c r="L65" s="7" t="s">
        <v>537</v>
      </c>
      <c r="M65" s="112">
        <v>1.7999999999999999E-2</v>
      </c>
      <c r="N65" s="113">
        <v>1.7999999999999999E-2</v>
      </c>
    </row>
    <row r="66" spans="2:14">
      <c r="B66">
        <f t="shared" si="4"/>
        <v>0</v>
      </c>
      <c r="C66">
        <f>IF(AND((401&lt;=$I$4),($I$4&lt;=700)),1,0)</f>
        <v>0</v>
      </c>
      <c r="D66">
        <f t="shared" si="2"/>
        <v>0</v>
      </c>
      <c r="E66">
        <v>2</v>
      </c>
      <c r="F66" t="str">
        <f t="shared" si="5"/>
        <v/>
      </c>
      <c r="G66" s="2" t="s">
        <v>529</v>
      </c>
      <c r="H66" s="7"/>
      <c r="I66" s="7" t="s">
        <v>564</v>
      </c>
      <c r="J66" s="7" t="s">
        <v>522</v>
      </c>
      <c r="K66" s="15" t="s">
        <v>68</v>
      </c>
      <c r="L66" s="7" t="s">
        <v>537</v>
      </c>
      <c r="M66" s="112">
        <v>1.6E-2</v>
      </c>
      <c r="N66" s="113">
        <v>1.6E-2</v>
      </c>
    </row>
    <row r="67" spans="2:14">
      <c r="B67">
        <f t="shared" si="4"/>
        <v>0</v>
      </c>
      <c r="C67">
        <f>IF(AND((701&lt;=$I$4),($I$4&lt;=1200)),1,0)</f>
        <v>0</v>
      </c>
      <c r="D67">
        <f t="shared" si="2"/>
        <v>0</v>
      </c>
      <c r="E67">
        <v>1</v>
      </c>
      <c r="F67" t="str">
        <f t="shared" si="5"/>
        <v/>
      </c>
      <c r="G67" s="2" t="s">
        <v>529</v>
      </c>
      <c r="H67" s="7"/>
      <c r="I67" s="7" t="s">
        <v>564</v>
      </c>
      <c r="J67" s="7" t="s">
        <v>523</v>
      </c>
      <c r="K67" s="15" t="s">
        <v>67</v>
      </c>
      <c r="L67" s="7" t="s">
        <v>537</v>
      </c>
      <c r="M67" s="112">
        <v>2.3E-2</v>
      </c>
      <c r="N67" s="113">
        <v>2.3E-2</v>
      </c>
    </row>
    <row r="68" spans="2:14">
      <c r="B68">
        <f t="shared" si="4"/>
        <v>0</v>
      </c>
      <c r="C68">
        <f>IF(AND((701&lt;=$I$4),($I$4&lt;=1200)),1,0)</f>
        <v>0</v>
      </c>
      <c r="D68">
        <f t="shared" si="2"/>
        <v>0</v>
      </c>
      <c r="E68">
        <v>2</v>
      </c>
      <c r="F68" t="str">
        <f t="shared" si="5"/>
        <v/>
      </c>
      <c r="G68" s="2" t="s">
        <v>529</v>
      </c>
      <c r="H68" s="7"/>
      <c r="I68" s="7" t="s">
        <v>564</v>
      </c>
      <c r="J68" s="7" t="s">
        <v>523</v>
      </c>
      <c r="K68" s="15" t="s">
        <v>68</v>
      </c>
      <c r="L68" s="7" t="s">
        <v>537</v>
      </c>
      <c r="M68" s="112">
        <v>0.02</v>
      </c>
      <c r="N68" s="113">
        <v>0.02</v>
      </c>
    </row>
    <row r="69" spans="2:14">
      <c r="B69">
        <f t="shared" si="4"/>
        <v>0</v>
      </c>
      <c r="C69">
        <f>IF($I$4&lt;=200,1,0)</f>
        <v>1</v>
      </c>
      <c r="D69">
        <f t="shared" si="2"/>
        <v>1</v>
      </c>
      <c r="E69">
        <v>1</v>
      </c>
      <c r="F69" t="str">
        <f t="shared" si="5"/>
        <v/>
      </c>
      <c r="G69" s="2" t="s">
        <v>529</v>
      </c>
      <c r="H69" s="7"/>
      <c r="I69" s="7" t="s">
        <v>524</v>
      </c>
      <c r="J69" s="7" t="s">
        <v>525</v>
      </c>
      <c r="K69" s="15" t="s">
        <v>67</v>
      </c>
      <c r="L69" s="7" t="s">
        <v>537</v>
      </c>
      <c r="M69" s="112">
        <v>1.0999999999999999E-2</v>
      </c>
      <c r="N69" s="113">
        <v>1.0999999999999999E-2</v>
      </c>
    </row>
    <row r="70" spans="2:14">
      <c r="B70">
        <f t="shared" si="4"/>
        <v>0</v>
      </c>
      <c r="C70">
        <f>IF($I$4&lt;=200,1,0)</f>
        <v>1</v>
      </c>
      <c r="D70">
        <f t="shared" si="2"/>
        <v>1</v>
      </c>
      <c r="E70">
        <v>2</v>
      </c>
      <c r="F70" t="str">
        <f t="shared" si="5"/>
        <v/>
      </c>
      <c r="G70" s="2" t="s">
        <v>529</v>
      </c>
      <c r="H70" s="7"/>
      <c r="I70" s="7" t="s">
        <v>524</v>
      </c>
      <c r="J70" s="7" t="s">
        <v>525</v>
      </c>
      <c r="K70" s="15" t="s">
        <v>68</v>
      </c>
      <c r="L70" s="7" t="s">
        <v>537</v>
      </c>
      <c r="M70" s="112">
        <v>0.01</v>
      </c>
      <c r="N70" s="113">
        <v>0.01</v>
      </c>
    </row>
    <row r="71" spans="2:14">
      <c r="B71">
        <f t="shared" si="4"/>
        <v>0</v>
      </c>
      <c r="C71">
        <f>IF(AND((201&lt;=$I$4),($I$4&lt;=350)),1,0)</f>
        <v>0</v>
      </c>
      <c r="D71">
        <f t="shared" si="2"/>
        <v>0</v>
      </c>
      <c r="E71">
        <v>1</v>
      </c>
      <c r="F71" t="str">
        <f t="shared" si="5"/>
        <v/>
      </c>
      <c r="G71" s="2" t="s">
        <v>529</v>
      </c>
      <c r="H71" s="7"/>
      <c r="I71" s="7" t="s">
        <v>524</v>
      </c>
      <c r="J71" s="7" t="s">
        <v>526</v>
      </c>
      <c r="K71" s="15" t="s">
        <v>67</v>
      </c>
      <c r="L71" s="7" t="s">
        <v>537</v>
      </c>
      <c r="M71" s="112">
        <v>1.4E-2</v>
      </c>
      <c r="N71" s="113">
        <v>1.4E-2</v>
      </c>
    </row>
    <row r="72" spans="2:14">
      <c r="B72">
        <f t="shared" si="4"/>
        <v>0</v>
      </c>
      <c r="C72">
        <f>IF(AND((201&lt;=$I$4),($I$4&lt;=350)),1,0)</f>
        <v>0</v>
      </c>
      <c r="D72">
        <f t="shared" si="2"/>
        <v>0</v>
      </c>
      <c r="E72">
        <v>2</v>
      </c>
      <c r="F72" t="str">
        <f t="shared" si="5"/>
        <v/>
      </c>
      <c r="G72" s="2" t="s">
        <v>529</v>
      </c>
      <c r="H72" s="7"/>
      <c r="I72" s="7" t="s">
        <v>524</v>
      </c>
      <c r="J72" s="7" t="s">
        <v>526</v>
      </c>
      <c r="K72" s="15" t="s">
        <v>68</v>
      </c>
      <c r="L72" s="7" t="s">
        <v>537</v>
      </c>
      <c r="M72" s="112">
        <v>1.2E-2</v>
      </c>
      <c r="N72" s="113">
        <v>1.2E-2</v>
      </c>
    </row>
    <row r="73" spans="2:14">
      <c r="B73">
        <f t="shared" si="4"/>
        <v>0</v>
      </c>
      <c r="C73">
        <f>IF(AND((351&lt;=$I$4),($I$4&lt;=600)),1,0)</f>
        <v>0</v>
      </c>
      <c r="D73">
        <f t="shared" si="2"/>
        <v>0</v>
      </c>
      <c r="E73">
        <v>1</v>
      </c>
      <c r="F73" t="str">
        <f t="shared" si="5"/>
        <v/>
      </c>
      <c r="G73" s="2" t="s">
        <v>529</v>
      </c>
      <c r="H73" s="7"/>
      <c r="I73" s="7" t="s">
        <v>524</v>
      </c>
      <c r="J73" s="7" t="s">
        <v>527</v>
      </c>
      <c r="K73" s="15" t="s">
        <v>67</v>
      </c>
      <c r="L73" s="7" t="s">
        <v>537</v>
      </c>
      <c r="M73" s="112">
        <v>1.7000000000000001E-2</v>
      </c>
      <c r="N73" s="113">
        <v>1.7000000000000001E-2</v>
      </c>
    </row>
    <row r="74" spans="2:14">
      <c r="B74">
        <f t="shared" si="4"/>
        <v>0</v>
      </c>
      <c r="C74">
        <f>IF(AND((351&lt;=$I$4),($I$4&lt;=600)),1,0)</f>
        <v>0</v>
      </c>
      <c r="D74">
        <f t="shared" si="2"/>
        <v>0</v>
      </c>
      <c r="E74">
        <v>2</v>
      </c>
      <c r="F74" t="str">
        <f t="shared" si="5"/>
        <v/>
      </c>
      <c r="G74" s="2" t="s">
        <v>529</v>
      </c>
      <c r="H74" s="7"/>
      <c r="I74" s="7" t="s">
        <v>524</v>
      </c>
      <c r="J74" s="7" t="s">
        <v>527</v>
      </c>
      <c r="K74" s="15" t="s">
        <v>68</v>
      </c>
      <c r="L74" s="7" t="s">
        <v>537</v>
      </c>
      <c r="M74" s="112">
        <v>1.4999999999999999E-2</v>
      </c>
      <c r="N74" s="113">
        <v>1.4999999999999999E-2</v>
      </c>
    </row>
    <row r="75" spans="2:14">
      <c r="B75">
        <f t="shared" si="4"/>
        <v>0</v>
      </c>
      <c r="C75">
        <f>IF(AND((601&lt;=$I$4),($I$4&lt;=1200)),1,0)</f>
        <v>0</v>
      </c>
      <c r="D75">
        <f t="shared" si="2"/>
        <v>0</v>
      </c>
      <c r="E75">
        <v>1</v>
      </c>
      <c r="F75" t="str">
        <f t="shared" si="5"/>
        <v/>
      </c>
      <c r="G75" s="2" t="s">
        <v>529</v>
      </c>
      <c r="H75" s="7"/>
      <c r="I75" s="7" t="s">
        <v>524</v>
      </c>
      <c r="J75" s="7" t="s">
        <v>523</v>
      </c>
      <c r="K75" s="15" t="s">
        <v>67</v>
      </c>
      <c r="L75" s="7" t="s">
        <v>537</v>
      </c>
      <c r="M75" s="112">
        <v>2.3E-2</v>
      </c>
      <c r="N75" s="113">
        <v>2.3E-2</v>
      </c>
    </row>
    <row r="76" spans="2:14" ht="13.5" thickBot="1">
      <c r="B76">
        <f t="shared" si="4"/>
        <v>0</v>
      </c>
      <c r="C76">
        <f>IF(AND((601&lt;=$I$4),($I$4&lt;=1200)),1,0)</f>
        <v>0</v>
      </c>
      <c r="D76">
        <f t="shared" si="2"/>
        <v>0</v>
      </c>
      <c r="E76">
        <v>2</v>
      </c>
      <c r="F76" t="str">
        <f t="shared" si="5"/>
        <v/>
      </c>
      <c r="G76" s="3" t="s">
        <v>529</v>
      </c>
      <c r="H76" s="28"/>
      <c r="I76" s="28" t="s">
        <v>524</v>
      </c>
      <c r="J76" s="28" t="s">
        <v>523</v>
      </c>
      <c r="K76" s="10" t="s">
        <v>68</v>
      </c>
      <c r="L76" s="28" t="s">
        <v>537</v>
      </c>
      <c r="M76" s="114">
        <v>0.02</v>
      </c>
      <c r="N76" s="115">
        <v>0.02</v>
      </c>
    </row>
  </sheetData>
  <mergeCells count="7">
    <mergeCell ref="K4:N4"/>
    <mergeCell ref="K15:N15"/>
    <mergeCell ref="G8:G11"/>
    <mergeCell ref="H28:I28"/>
    <mergeCell ref="G12:G13"/>
    <mergeCell ref="G3:G5"/>
    <mergeCell ref="G6:G7"/>
  </mergeCells>
  <phoneticPr fontId="3"/>
  <pageMargins left="0.75" right="0.75" top="1" bottom="1" header="0.51200000000000001" footer="0.51200000000000001"/>
  <pageSetup paperSize="9" orientation="portrait" horizontalDpi="200" verticalDpi="200"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54"/>
  <sheetViews>
    <sheetView view="pageBreakPreview" zoomScaleNormal="100" zoomScaleSheetLayoutView="100" workbookViewId="0"/>
  </sheetViews>
  <sheetFormatPr defaultRowHeight="13.5" customHeight="1"/>
  <cols>
    <col min="1" max="1" width="3.26953125" customWidth="1"/>
    <col min="2" max="2" width="16.26953125" customWidth="1"/>
    <col min="3" max="3" width="45.26953125" customWidth="1"/>
    <col min="4" max="4" width="13.90625" customWidth="1"/>
    <col min="5" max="5" width="20.7265625" customWidth="1"/>
    <col min="6" max="6" width="17.7265625" customWidth="1"/>
  </cols>
  <sheetData>
    <row r="1" spans="2:6" ht="15" customHeight="1">
      <c r="B1" s="235" t="s">
        <v>629</v>
      </c>
    </row>
    <row r="2" spans="2:6" ht="15" customHeight="1" thickBot="1"/>
    <row r="3" spans="2:6" ht="15" customHeight="1" thickBot="1">
      <c r="B3" s="288" t="s">
        <v>362</v>
      </c>
      <c r="C3" s="289" t="s">
        <v>344</v>
      </c>
      <c r="D3" s="289" t="s">
        <v>398</v>
      </c>
      <c r="E3" s="289" t="s">
        <v>610</v>
      </c>
      <c r="F3" s="302" t="s">
        <v>630</v>
      </c>
    </row>
    <row r="4" spans="2:6" ht="15" customHeight="1">
      <c r="B4" s="637" t="s">
        <v>376</v>
      </c>
      <c r="C4" s="635" t="s">
        <v>611</v>
      </c>
      <c r="D4" s="459" t="s">
        <v>612</v>
      </c>
      <c r="E4" s="459" t="s">
        <v>613</v>
      </c>
      <c r="F4" s="460"/>
    </row>
    <row r="5" spans="2:6" ht="15" customHeight="1">
      <c r="B5" s="638"/>
      <c r="C5" s="572"/>
      <c r="D5" s="461" t="s">
        <v>612</v>
      </c>
      <c r="E5" s="461" t="s">
        <v>614</v>
      </c>
      <c r="F5" s="462"/>
    </row>
    <row r="6" spans="2:6" ht="15" customHeight="1">
      <c r="B6" s="638"/>
      <c r="C6" s="572"/>
      <c r="D6" s="14" t="s">
        <v>612</v>
      </c>
      <c r="E6" s="14" t="s">
        <v>615</v>
      </c>
      <c r="F6" s="22"/>
    </row>
    <row r="7" spans="2:6" ht="15" customHeight="1">
      <c r="B7" s="638"/>
      <c r="C7" s="572" t="s">
        <v>616</v>
      </c>
      <c r="D7" s="88" t="s">
        <v>612</v>
      </c>
      <c r="E7" s="88" t="s">
        <v>613</v>
      </c>
      <c r="F7" s="457"/>
    </row>
    <row r="8" spans="2:6" ht="15" customHeight="1">
      <c r="B8" s="638"/>
      <c r="C8" s="572"/>
      <c r="D8" s="463" t="s">
        <v>612</v>
      </c>
      <c r="E8" s="463" t="s">
        <v>614</v>
      </c>
      <c r="F8" s="464"/>
    </row>
    <row r="9" spans="2:6" ht="15" customHeight="1">
      <c r="B9" s="638"/>
      <c r="C9" s="572"/>
      <c r="D9" s="14" t="s">
        <v>612</v>
      </c>
      <c r="E9" s="14" t="s">
        <v>615</v>
      </c>
      <c r="F9" s="22"/>
    </row>
    <row r="10" spans="2:6" ht="15" customHeight="1">
      <c r="B10" s="638"/>
      <c r="C10" s="572" t="s">
        <v>617</v>
      </c>
      <c r="D10" s="88" t="s">
        <v>612</v>
      </c>
      <c r="E10" s="88" t="s">
        <v>613</v>
      </c>
      <c r="F10" s="457"/>
    </row>
    <row r="11" spans="2:6" ht="15" customHeight="1">
      <c r="B11" s="638"/>
      <c r="C11" s="572"/>
      <c r="D11" s="463" t="s">
        <v>612</v>
      </c>
      <c r="E11" s="463" t="s">
        <v>614</v>
      </c>
      <c r="F11" s="464"/>
    </row>
    <row r="12" spans="2:6" ht="15" customHeight="1">
      <c r="B12" s="638"/>
      <c r="C12" s="572"/>
      <c r="D12" s="14" t="s">
        <v>612</v>
      </c>
      <c r="E12" s="14" t="s">
        <v>615</v>
      </c>
      <c r="F12" s="22"/>
    </row>
    <row r="13" spans="2:6" ht="15" customHeight="1">
      <c r="B13" s="638"/>
      <c r="C13" s="572" t="s">
        <v>618</v>
      </c>
      <c r="D13" s="88" t="s">
        <v>612</v>
      </c>
      <c r="E13" s="88" t="s">
        <v>613</v>
      </c>
      <c r="F13" s="457"/>
    </row>
    <row r="14" spans="2:6" ht="15" customHeight="1">
      <c r="B14" s="638"/>
      <c r="C14" s="572"/>
      <c r="D14" s="463" t="s">
        <v>612</v>
      </c>
      <c r="E14" s="463" t="s">
        <v>614</v>
      </c>
      <c r="F14" s="464"/>
    </row>
    <row r="15" spans="2:6" ht="15" customHeight="1">
      <c r="B15" s="638"/>
      <c r="C15" s="572"/>
      <c r="D15" s="14" t="s">
        <v>612</v>
      </c>
      <c r="E15" s="14" t="s">
        <v>615</v>
      </c>
      <c r="F15" s="22"/>
    </row>
    <row r="16" spans="2:6" ht="15" customHeight="1">
      <c r="B16" s="638"/>
      <c r="C16" s="572" t="s">
        <v>619</v>
      </c>
      <c r="D16" s="88" t="s">
        <v>612</v>
      </c>
      <c r="E16" s="88" t="s">
        <v>613</v>
      </c>
      <c r="F16" s="457"/>
    </row>
    <row r="17" spans="2:6" ht="15" customHeight="1">
      <c r="B17" s="638"/>
      <c r="C17" s="572"/>
      <c r="D17" s="463" t="s">
        <v>612</v>
      </c>
      <c r="E17" s="463" t="s">
        <v>614</v>
      </c>
      <c r="F17" s="464"/>
    </row>
    <row r="18" spans="2:6" ht="15" customHeight="1">
      <c r="B18" s="638"/>
      <c r="C18" s="572"/>
      <c r="D18" s="14" t="s">
        <v>612</v>
      </c>
      <c r="E18" s="14" t="s">
        <v>615</v>
      </c>
      <c r="F18" s="22"/>
    </row>
    <row r="19" spans="2:6" ht="30" customHeight="1">
      <c r="B19" s="300" t="s">
        <v>377</v>
      </c>
      <c r="C19" s="221" t="s">
        <v>850</v>
      </c>
      <c r="D19" s="221" t="s">
        <v>620</v>
      </c>
      <c r="E19" s="221" t="s">
        <v>624</v>
      </c>
      <c r="F19" s="11"/>
    </row>
    <row r="20" spans="2:6" ht="30" customHeight="1">
      <c r="B20" s="300" t="s">
        <v>621</v>
      </c>
      <c r="C20" s="221" t="s">
        <v>850</v>
      </c>
      <c r="D20" s="221" t="s">
        <v>620</v>
      </c>
      <c r="E20" s="221" t="s">
        <v>624</v>
      </c>
      <c r="F20" s="11"/>
    </row>
    <row r="21" spans="2:6" ht="30" customHeight="1">
      <c r="B21" s="300" t="s">
        <v>379</v>
      </c>
      <c r="C21" s="221" t="s">
        <v>622</v>
      </c>
      <c r="D21" s="221" t="s">
        <v>620</v>
      </c>
      <c r="E21" s="221" t="s">
        <v>400</v>
      </c>
      <c r="F21" s="11"/>
    </row>
    <row r="22" spans="2:6" ht="15" customHeight="1">
      <c r="B22" s="639" t="s">
        <v>381</v>
      </c>
      <c r="C22" s="465" t="s">
        <v>850</v>
      </c>
      <c r="D22" s="465" t="s">
        <v>620</v>
      </c>
      <c r="E22" s="465" t="s">
        <v>624</v>
      </c>
      <c r="F22" s="464"/>
    </row>
    <row r="23" spans="2:6" ht="15" customHeight="1">
      <c r="B23" s="639"/>
      <c r="C23" s="272" t="s">
        <v>628</v>
      </c>
      <c r="D23" s="272" t="s">
        <v>623</v>
      </c>
      <c r="E23" s="272" t="s">
        <v>624</v>
      </c>
      <c r="F23" s="22"/>
    </row>
    <row r="24" spans="2:6" ht="30" customHeight="1">
      <c r="B24" s="301" t="s">
        <v>380</v>
      </c>
      <c r="C24" s="221" t="s">
        <v>628</v>
      </c>
      <c r="D24" s="221" t="s">
        <v>623</v>
      </c>
      <c r="E24" s="221" t="s">
        <v>624</v>
      </c>
      <c r="F24" s="11"/>
    </row>
    <row r="25" spans="2:6" ht="30" customHeight="1">
      <c r="B25" s="300" t="s">
        <v>446</v>
      </c>
      <c r="C25" s="221" t="s">
        <v>850</v>
      </c>
      <c r="D25" s="221" t="s">
        <v>620</v>
      </c>
      <c r="E25" s="221" t="s">
        <v>624</v>
      </c>
      <c r="F25" s="11"/>
    </row>
    <row r="26" spans="2:6" ht="15" customHeight="1">
      <c r="B26" s="619" t="s">
        <v>388</v>
      </c>
      <c r="C26" s="640" t="s">
        <v>596</v>
      </c>
      <c r="D26" s="465" t="s">
        <v>625</v>
      </c>
      <c r="E26" s="465" t="s">
        <v>400</v>
      </c>
      <c r="F26" s="464"/>
    </row>
    <row r="27" spans="2:6" ht="15" customHeight="1">
      <c r="B27" s="619"/>
      <c r="C27" s="640"/>
      <c r="D27" s="466" t="s">
        <v>625</v>
      </c>
      <c r="E27" s="466" t="s">
        <v>624</v>
      </c>
      <c r="F27" s="22"/>
    </row>
    <row r="28" spans="2:6" ht="15" customHeight="1">
      <c r="B28" s="619"/>
      <c r="C28" s="636" t="s">
        <v>420</v>
      </c>
      <c r="D28" s="465" t="s">
        <v>625</v>
      </c>
      <c r="E28" s="465" t="s">
        <v>400</v>
      </c>
      <c r="F28" s="464"/>
    </row>
    <row r="29" spans="2:6" ht="15" customHeight="1">
      <c r="B29" s="619"/>
      <c r="C29" s="636"/>
      <c r="D29" s="272" t="s">
        <v>625</v>
      </c>
      <c r="E29" s="272" t="s">
        <v>624</v>
      </c>
      <c r="F29" s="22"/>
    </row>
    <row r="30" spans="2:6" ht="30" customHeight="1">
      <c r="B30" s="300" t="s">
        <v>175</v>
      </c>
      <c r="C30" s="221" t="s">
        <v>835</v>
      </c>
      <c r="D30" s="221" t="s">
        <v>623</v>
      </c>
      <c r="E30" s="221" t="s">
        <v>624</v>
      </c>
      <c r="F30" s="11"/>
    </row>
    <row r="31" spans="2:6" ht="30" customHeight="1">
      <c r="B31" s="456" t="s">
        <v>385</v>
      </c>
      <c r="C31" s="221" t="s">
        <v>626</v>
      </c>
      <c r="D31" s="221" t="s">
        <v>623</v>
      </c>
      <c r="E31" s="221" t="s">
        <v>624</v>
      </c>
      <c r="F31" s="11"/>
    </row>
    <row r="32" spans="2:6" ht="15" customHeight="1">
      <c r="B32" s="628" t="s">
        <v>392</v>
      </c>
      <c r="C32" s="221" t="s">
        <v>850</v>
      </c>
      <c r="D32" s="221" t="s">
        <v>620</v>
      </c>
      <c r="E32" s="221" t="s">
        <v>624</v>
      </c>
      <c r="F32" s="11"/>
    </row>
    <row r="33" spans="2:6" ht="15" customHeight="1">
      <c r="B33" s="628"/>
      <c r="C33" s="221" t="s">
        <v>851</v>
      </c>
      <c r="D33" s="221" t="s">
        <v>620</v>
      </c>
      <c r="E33" s="221" t="s">
        <v>624</v>
      </c>
      <c r="F33" s="11"/>
    </row>
    <row r="34" spans="2:6" ht="15" customHeight="1">
      <c r="B34" s="628"/>
      <c r="C34" s="221" t="s">
        <v>601</v>
      </c>
      <c r="D34" s="221" t="s">
        <v>623</v>
      </c>
      <c r="E34" s="221" t="s">
        <v>624</v>
      </c>
      <c r="F34" s="11"/>
    </row>
    <row r="35" spans="2:6" ht="15" customHeight="1">
      <c r="B35" s="630" t="s">
        <v>836</v>
      </c>
      <c r="C35" s="629" t="s">
        <v>837</v>
      </c>
      <c r="D35" s="206" t="s">
        <v>838</v>
      </c>
      <c r="E35" s="206" t="s">
        <v>839</v>
      </c>
      <c r="F35" s="11"/>
    </row>
    <row r="36" spans="2:6" ht="15" customHeight="1">
      <c r="B36" s="631"/>
      <c r="C36" s="629"/>
      <c r="D36" s="206" t="s">
        <v>838</v>
      </c>
      <c r="E36" s="206" t="s">
        <v>624</v>
      </c>
      <c r="F36" s="11"/>
    </row>
    <row r="37" spans="2:6" ht="15" customHeight="1">
      <c r="B37" s="631"/>
      <c r="C37" s="633" t="s">
        <v>840</v>
      </c>
      <c r="D37" s="206" t="s">
        <v>838</v>
      </c>
      <c r="E37" s="206" t="s">
        <v>839</v>
      </c>
      <c r="F37" s="11"/>
    </row>
    <row r="38" spans="2:6" ht="15" customHeight="1">
      <c r="B38" s="631"/>
      <c r="C38" s="634"/>
      <c r="D38" s="206" t="s">
        <v>838</v>
      </c>
      <c r="E38" s="206" t="s">
        <v>624</v>
      </c>
      <c r="F38" s="11"/>
    </row>
    <row r="39" spans="2:6" ht="15" customHeight="1">
      <c r="B39" s="631"/>
      <c r="C39" s="633" t="s">
        <v>841</v>
      </c>
      <c r="D39" s="206" t="s">
        <v>838</v>
      </c>
      <c r="E39" s="206" t="s">
        <v>839</v>
      </c>
      <c r="F39" s="11"/>
    </row>
    <row r="40" spans="2:6" ht="15" customHeight="1">
      <c r="B40" s="631"/>
      <c r="C40" s="634"/>
      <c r="D40" s="206" t="s">
        <v>838</v>
      </c>
      <c r="E40" s="206" t="s">
        <v>624</v>
      </c>
      <c r="F40" s="11"/>
    </row>
    <row r="41" spans="2:6" ht="15" customHeight="1">
      <c r="B41" s="631"/>
      <c r="C41" s="633" t="s">
        <v>842</v>
      </c>
      <c r="D41" s="206" t="s">
        <v>838</v>
      </c>
      <c r="E41" s="206" t="s">
        <v>839</v>
      </c>
      <c r="F41" s="11"/>
    </row>
    <row r="42" spans="2:6" ht="15" customHeight="1">
      <c r="B42" s="631"/>
      <c r="C42" s="634"/>
      <c r="D42" s="206" t="s">
        <v>838</v>
      </c>
      <c r="E42" s="206" t="s">
        <v>624</v>
      </c>
      <c r="F42" s="11"/>
    </row>
    <row r="43" spans="2:6" ht="15" customHeight="1">
      <c r="B43" s="631"/>
      <c r="C43" s="633" t="s">
        <v>843</v>
      </c>
      <c r="D43" s="206" t="s">
        <v>838</v>
      </c>
      <c r="E43" s="206" t="s">
        <v>839</v>
      </c>
      <c r="F43" s="11"/>
    </row>
    <row r="44" spans="2:6" ht="15" customHeight="1">
      <c r="B44" s="632"/>
      <c r="C44" s="634"/>
      <c r="D44" s="206" t="s">
        <v>838</v>
      </c>
      <c r="E44" s="206" t="s">
        <v>624</v>
      </c>
      <c r="F44" s="11"/>
    </row>
    <row r="45" spans="2:6" ht="15" customHeight="1">
      <c r="B45" s="641" t="s">
        <v>844</v>
      </c>
      <c r="C45" s="647" t="s">
        <v>847</v>
      </c>
      <c r="D45" s="221" t="s">
        <v>627</v>
      </c>
      <c r="E45" s="221" t="s">
        <v>845</v>
      </c>
      <c r="F45" s="11"/>
    </row>
    <row r="46" spans="2:6" ht="15" customHeight="1">
      <c r="B46" s="642"/>
      <c r="C46" s="648"/>
      <c r="D46" s="221" t="s">
        <v>627</v>
      </c>
      <c r="E46" s="221" t="s">
        <v>846</v>
      </c>
      <c r="F46" s="11"/>
    </row>
    <row r="47" spans="2:6" ht="15" customHeight="1">
      <c r="B47" s="642"/>
      <c r="C47" s="647" t="s">
        <v>848</v>
      </c>
      <c r="D47" s="221" t="s">
        <v>627</v>
      </c>
      <c r="E47" s="221" t="s">
        <v>845</v>
      </c>
      <c r="F47" s="11"/>
    </row>
    <row r="48" spans="2:6" ht="15" customHeight="1">
      <c r="B48" s="642"/>
      <c r="C48" s="648"/>
      <c r="D48" s="221" t="s">
        <v>627</v>
      </c>
      <c r="E48" s="221" t="s">
        <v>846</v>
      </c>
      <c r="F48" s="11"/>
    </row>
    <row r="49" spans="2:6" ht="15" customHeight="1">
      <c r="B49" s="642"/>
      <c r="C49" s="644" t="s">
        <v>849</v>
      </c>
      <c r="D49" s="206" t="s">
        <v>627</v>
      </c>
      <c r="E49" s="206" t="s">
        <v>845</v>
      </c>
      <c r="F49" s="11"/>
    </row>
    <row r="50" spans="2:6" ht="15" customHeight="1">
      <c r="B50" s="642"/>
      <c r="C50" s="646"/>
      <c r="D50" s="206" t="s">
        <v>627</v>
      </c>
      <c r="E50" s="206" t="s">
        <v>846</v>
      </c>
      <c r="F50" s="11"/>
    </row>
    <row r="51" spans="2:6" ht="15" customHeight="1">
      <c r="B51" s="642"/>
      <c r="C51" s="644" t="s">
        <v>819</v>
      </c>
      <c r="D51" s="206" t="s">
        <v>623</v>
      </c>
      <c r="E51" s="206" t="s">
        <v>845</v>
      </c>
      <c r="F51" s="11"/>
    </row>
    <row r="52" spans="2:6" ht="15" customHeight="1" thickBot="1">
      <c r="B52" s="643"/>
      <c r="C52" s="645"/>
      <c r="D52" s="458" t="s">
        <v>623</v>
      </c>
      <c r="E52" s="458" t="s">
        <v>846</v>
      </c>
      <c r="F52" s="29"/>
    </row>
    <row r="53" spans="2:6" ht="15" customHeight="1"/>
    <row r="54" spans="2:6" ht="15" customHeight="1">
      <c r="B54" s="210" t="s">
        <v>648</v>
      </c>
    </row>
  </sheetData>
  <mergeCells count="22">
    <mergeCell ref="B4:B18"/>
    <mergeCell ref="B22:B23"/>
    <mergeCell ref="C26:C27"/>
    <mergeCell ref="B45:B52"/>
    <mergeCell ref="C39:C40"/>
    <mergeCell ref="C41:C42"/>
    <mergeCell ref="C43:C44"/>
    <mergeCell ref="C51:C52"/>
    <mergeCell ref="C49:C50"/>
    <mergeCell ref="C47:C48"/>
    <mergeCell ref="C45:C46"/>
    <mergeCell ref="C4:C6"/>
    <mergeCell ref="C7:C9"/>
    <mergeCell ref="C10:C12"/>
    <mergeCell ref="C13:C15"/>
    <mergeCell ref="C16:C18"/>
    <mergeCell ref="B32:B34"/>
    <mergeCell ref="C35:C36"/>
    <mergeCell ref="B35:B44"/>
    <mergeCell ref="C37:C38"/>
    <mergeCell ref="B26:B29"/>
    <mergeCell ref="C28:C29"/>
  </mergeCells>
  <phoneticPr fontId="3"/>
  <pageMargins left="0.7" right="0.7" top="0.75" bottom="0.75" header="0.3" footer="0.3"/>
  <pageSetup paperSize="9" scale="78"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74"/>
  <sheetViews>
    <sheetView view="pageBreakPreview" zoomScaleNormal="85" zoomScaleSheetLayoutView="100" workbookViewId="0">
      <selection activeCell="G22" sqref="G22"/>
    </sheetView>
  </sheetViews>
  <sheetFormatPr defaultRowHeight="13"/>
  <cols>
    <col min="1" max="1" width="2.6328125" customWidth="1"/>
    <col min="2" max="3" width="6.6328125" customWidth="1"/>
    <col min="4" max="4" width="15.6328125" customWidth="1"/>
    <col min="9" max="9" width="9" bestFit="1" customWidth="1"/>
    <col min="13" max="13" width="22.26953125" customWidth="1"/>
    <col min="14" max="29" width="3.6328125" customWidth="1"/>
    <col min="30" max="30" width="2.6328125" customWidth="1"/>
  </cols>
  <sheetData>
    <row r="2" spans="2:29">
      <c r="B2" t="s">
        <v>345</v>
      </c>
      <c r="N2" t="s">
        <v>83</v>
      </c>
    </row>
    <row r="3" spans="2:29">
      <c r="N3" t="s">
        <v>84</v>
      </c>
    </row>
    <row r="4" spans="2:29" ht="13.5" thickBot="1">
      <c r="B4" t="str">
        <f>点検対象設備一覧表!$C$6</f>
        <v>○○棟</v>
      </c>
      <c r="N4" t="s">
        <v>336</v>
      </c>
    </row>
    <row r="5" spans="2:29" ht="26.5" thickBot="1">
      <c r="B5" s="25" t="s">
        <v>347</v>
      </c>
      <c r="C5" s="26" t="s">
        <v>348</v>
      </c>
      <c r="D5" s="26" t="s">
        <v>349</v>
      </c>
      <c r="E5" s="26" t="s">
        <v>350</v>
      </c>
      <c r="F5" s="26" t="s">
        <v>74</v>
      </c>
      <c r="G5" s="26" t="s">
        <v>75</v>
      </c>
      <c r="H5" s="26" t="s">
        <v>351</v>
      </c>
      <c r="I5" s="26" t="s">
        <v>76</v>
      </c>
      <c r="J5" s="26" t="s">
        <v>352</v>
      </c>
      <c r="K5" s="26" t="s">
        <v>353</v>
      </c>
      <c r="L5" s="26" t="s">
        <v>354</v>
      </c>
      <c r="M5" s="4" t="s">
        <v>399</v>
      </c>
      <c r="N5" s="391" t="s">
        <v>791</v>
      </c>
      <c r="O5" s="392" t="s">
        <v>355</v>
      </c>
      <c r="P5" s="392" t="s">
        <v>356</v>
      </c>
      <c r="Q5" s="392" t="s">
        <v>357</v>
      </c>
      <c r="R5" s="392" t="s">
        <v>782</v>
      </c>
      <c r="S5" s="392" t="s">
        <v>783</v>
      </c>
      <c r="T5" s="392" t="s">
        <v>784</v>
      </c>
      <c r="U5" s="392" t="s">
        <v>785</v>
      </c>
      <c r="V5" s="392" t="s">
        <v>786</v>
      </c>
      <c r="W5" s="392" t="s">
        <v>780</v>
      </c>
      <c r="X5" s="392" t="s">
        <v>781</v>
      </c>
      <c r="Y5" s="392" t="s">
        <v>760</v>
      </c>
      <c r="Z5" s="392" t="s">
        <v>761</v>
      </c>
      <c r="AA5" s="392" t="s">
        <v>603</v>
      </c>
      <c r="AB5" s="392" t="s">
        <v>604</v>
      </c>
      <c r="AC5" s="393" t="s">
        <v>605</v>
      </c>
    </row>
    <row r="6" spans="2:29">
      <c r="B6" s="21"/>
      <c r="C6" s="14"/>
      <c r="D6" s="14"/>
      <c r="E6" s="14"/>
      <c r="F6" s="14"/>
      <c r="G6" s="14"/>
      <c r="H6" s="14"/>
      <c r="I6" s="14"/>
      <c r="J6" s="14"/>
      <c r="K6" s="14"/>
      <c r="L6" s="14"/>
      <c r="M6" s="22"/>
      <c r="N6" s="87"/>
      <c r="O6" s="23"/>
      <c r="P6" s="23"/>
      <c r="Q6" s="23"/>
      <c r="R6" s="23"/>
      <c r="S6" s="23"/>
      <c r="T6" s="23"/>
      <c r="U6" s="23"/>
      <c r="V6" s="23"/>
      <c r="W6" s="23"/>
      <c r="X6" s="23"/>
      <c r="Y6" s="23"/>
      <c r="Z6" s="23"/>
      <c r="AA6" s="23"/>
      <c r="AB6" s="23"/>
      <c r="AC6" s="27"/>
    </row>
    <row r="7" spans="2:29">
      <c r="B7" s="2"/>
      <c r="C7" s="7"/>
      <c r="D7" s="7"/>
      <c r="E7" s="7"/>
      <c r="F7" s="7"/>
      <c r="G7" s="7"/>
      <c r="H7" s="7"/>
      <c r="I7" s="7"/>
      <c r="J7" s="7"/>
      <c r="K7" s="7"/>
      <c r="L7" s="7"/>
      <c r="M7" s="11"/>
      <c r="N7" s="84"/>
      <c r="O7" s="15"/>
      <c r="P7" s="15"/>
      <c r="Q7" s="15"/>
      <c r="R7" s="15"/>
      <c r="S7" s="15"/>
      <c r="T7" s="15"/>
      <c r="U7" s="15"/>
      <c r="V7" s="15"/>
      <c r="W7" s="15"/>
      <c r="X7" s="15"/>
      <c r="Y7" s="15"/>
      <c r="Z7" s="15"/>
      <c r="AA7" s="15"/>
      <c r="AB7" s="15"/>
      <c r="AC7" s="24"/>
    </row>
    <row r="8" spans="2:29">
      <c r="B8" s="2"/>
      <c r="C8" s="7"/>
      <c r="D8" s="7"/>
      <c r="E8" s="7"/>
      <c r="F8" s="7"/>
      <c r="G8" s="7"/>
      <c r="H8" s="7"/>
      <c r="I8" s="7"/>
      <c r="J8" s="7"/>
      <c r="K8" s="7"/>
      <c r="L8" s="7"/>
      <c r="M8" s="11"/>
      <c r="N8" s="84"/>
      <c r="O8" s="15"/>
      <c r="P8" s="15"/>
      <c r="Q8" s="15"/>
      <c r="R8" s="15"/>
      <c r="S8" s="15"/>
      <c r="T8" s="15"/>
      <c r="U8" s="15"/>
      <c r="V8" s="15"/>
      <c r="W8" s="15"/>
      <c r="X8" s="15"/>
      <c r="Y8" s="15"/>
      <c r="Z8" s="15"/>
      <c r="AA8" s="15"/>
      <c r="AB8" s="15"/>
      <c r="AC8" s="24"/>
    </row>
    <row r="9" spans="2:29">
      <c r="B9" s="2"/>
      <c r="C9" s="7"/>
      <c r="D9" s="7"/>
      <c r="E9" s="7"/>
      <c r="F9" s="7"/>
      <c r="G9" s="7"/>
      <c r="H9" s="7"/>
      <c r="I9" s="7"/>
      <c r="J9" s="7"/>
      <c r="K9" s="7"/>
      <c r="L9" s="7"/>
      <c r="M9" s="11"/>
      <c r="N9" s="84"/>
      <c r="O9" s="15"/>
      <c r="P9" s="15"/>
      <c r="Q9" s="15"/>
      <c r="R9" s="15"/>
      <c r="S9" s="15"/>
      <c r="T9" s="15"/>
      <c r="U9" s="15"/>
      <c r="V9" s="15"/>
      <c r="W9" s="15"/>
      <c r="X9" s="15"/>
      <c r="Y9" s="15"/>
      <c r="Z9" s="15"/>
      <c r="AA9" s="15"/>
      <c r="AB9" s="15"/>
      <c r="AC9" s="24"/>
    </row>
    <row r="10" spans="2:29">
      <c r="B10" s="2"/>
      <c r="C10" s="7"/>
      <c r="D10" s="7"/>
      <c r="E10" s="7"/>
      <c r="F10" s="7"/>
      <c r="G10" s="7"/>
      <c r="H10" s="7"/>
      <c r="I10" s="7"/>
      <c r="J10" s="7"/>
      <c r="K10" s="7"/>
      <c r="L10" s="7"/>
      <c r="M10" s="11"/>
      <c r="N10" s="84"/>
      <c r="O10" s="15"/>
      <c r="P10" s="15"/>
      <c r="Q10" s="15"/>
      <c r="R10" s="15"/>
      <c r="S10" s="15"/>
      <c r="T10" s="15"/>
      <c r="U10" s="15"/>
      <c r="V10" s="15"/>
      <c r="W10" s="15"/>
      <c r="X10" s="15"/>
      <c r="Y10" s="15"/>
      <c r="Z10" s="15"/>
      <c r="AA10" s="15"/>
      <c r="AB10" s="15"/>
      <c r="AC10" s="24"/>
    </row>
    <row r="11" spans="2:29">
      <c r="B11" s="2"/>
      <c r="C11" s="7"/>
      <c r="D11" s="7"/>
      <c r="E11" s="7"/>
      <c r="F11" s="7"/>
      <c r="G11" s="7"/>
      <c r="H11" s="7"/>
      <c r="I11" s="7"/>
      <c r="J11" s="7"/>
      <c r="K11" s="7"/>
      <c r="L11" s="7"/>
      <c r="M11" s="11"/>
      <c r="N11" s="84"/>
      <c r="O11" s="15"/>
      <c r="P11" s="15"/>
      <c r="Q11" s="15"/>
      <c r="R11" s="15"/>
      <c r="S11" s="15"/>
      <c r="T11" s="15"/>
      <c r="U11" s="15"/>
      <c r="V11" s="15"/>
      <c r="W11" s="15"/>
      <c r="X11" s="15"/>
      <c r="Y11" s="15"/>
      <c r="Z11" s="15"/>
      <c r="AA11" s="15"/>
      <c r="AB11" s="15"/>
      <c r="AC11" s="24"/>
    </row>
    <row r="12" spans="2:29">
      <c r="B12" s="2"/>
      <c r="C12" s="7"/>
      <c r="D12" s="7"/>
      <c r="E12" s="7"/>
      <c r="F12" s="7"/>
      <c r="G12" s="7"/>
      <c r="H12" s="7"/>
      <c r="I12" s="7"/>
      <c r="J12" s="7"/>
      <c r="K12" s="7"/>
      <c r="L12" s="7"/>
      <c r="M12" s="11"/>
      <c r="N12" s="84"/>
      <c r="O12" s="15"/>
      <c r="P12" s="15"/>
      <c r="Q12" s="15"/>
      <c r="R12" s="15"/>
      <c r="S12" s="15"/>
      <c r="T12" s="15"/>
      <c r="U12" s="15"/>
      <c r="V12" s="15"/>
      <c r="W12" s="15"/>
      <c r="X12" s="15"/>
      <c r="Y12" s="15"/>
      <c r="Z12" s="15"/>
      <c r="AA12" s="15"/>
      <c r="AB12" s="15"/>
      <c r="AC12" s="24"/>
    </row>
    <row r="13" spans="2:29">
      <c r="B13" s="2"/>
      <c r="C13" s="7"/>
      <c r="D13" s="7"/>
      <c r="E13" s="7"/>
      <c r="F13" s="7"/>
      <c r="G13" s="7"/>
      <c r="H13" s="7"/>
      <c r="I13" s="7"/>
      <c r="J13" s="7"/>
      <c r="K13" s="7"/>
      <c r="L13" s="7"/>
      <c r="M13" s="11"/>
      <c r="N13" s="84"/>
      <c r="O13" s="15"/>
      <c r="P13" s="15"/>
      <c r="Q13" s="15"/>
      <c r="R13" s="15"/>
      <c r="S13" s="15"/>
      <c r="T13" s="15"/>
      <c r="U13" s="15"/>
      <c r="V13" s="15"/>
      <c r="W13" s="15"/>
      <c r="X13" s="15"/>
      <c r="Y13" s="15"/>
      <c r="Z13" s="15"/>
      <c r="AA13" s="15"/>
      <c r="AB13" s="15"/>
      <c r="AC13" s="24"/>
    </row>
    <row r="14" spans="2:29">
      <c r="B14" s="2"/>
      <c r="C14" s="7"/>
      <c r="D14" s="7"/>
      <c r="E14" s="7"/>
      <c r="F14" s="7"/>
      <c r="G14" s="7"/>
      <c r="H14" s="7"/>
      <c r="I14" s="7"/>
      <c r="J14" s="7"/>
      <c r="K14" s="7"/>
      <c r="L14" s="7"/>
      <c r="M14" s="11"/>
      <c r="N14" s="84"/>
      <c r="O14" s="15"/>
      <c r="P14" s="15"/>
      <c r="Q14" s="15"/>
      <c r="R14" s="15"/>
      <c r="S14" s="15"/>
      <c r="T14" s="15"/>
      <c r="U14" s="15"/>
      <c r="V14" s="15"/>
      <c r="W14" s="15"/>
      <c r="X14" s="15"/>
      <c r="Y14" s="15"/>
      <c r="Z14" s="15"/>
      <c r="AA14" s="15"/>
      <c r="AB14" s="15"/>
      <c r="AC14" s="24"/>
    </row>
    <row r="15" spans="2:29">
      <c r="B15" s="2"/>
      <c r="C15" s="7"/>
      <c r="D15" s="7"/>
      <c r="E15" s="7"/>
      <c r="F15" s="7"/>
      <c r="G15" s="7"/>
      <c r="H15" s="7"/>
      <c r="I15" s="7"/>
      <c r="J15" s="7"/>
      <c r="K15" s="7"/>
      <c r="L15" s="7"/>
      <c r="M15" s="11"/>
      <c r="N15" s="84"/>
      <c r="O15" s="15"/>
      <c r="P15" s="15"/>
      <c r="Q15" s="15"/>
      <c r="R15" s="15"/>
      <c r="S15" s="15"/>
      <c r="T15" s="15"/>
      <c r="U15" s="15"/>
      <c r="V15" s="15"/>
      <c r="W15" s="15"/>
      <c r="X15" s="15"/>
      <c r="Y15" s="15"/>
      <c r="Z15" s="15"/>
      <c r="AA15" s="15"/>
      <c r="AB15" s="15"/>
      <c r="AC15" s="24"/>
    </row>
    <row r="16" spans="2:29">
      <c r="B16" s="2"/>
      <c r="C16" s="7"/>
      <c r="D16" s="7"/>
      <c r="E16" s="7"/>
      <c r="F16" s="7"/>
      <c r="G16" s="7"/>
      <c r="H16" s="7"/>
      <c r="I16" s="7"/>
      <c r="J16" s="7"/>
      <c r="K16" s="7"/>
      <c r="L16" s="7"/>
      <c r="M16" s="11"/>
      <c r="N16" s="84"/>
      <c r="O16" s="15"/>
      <c r="P16" s="15"/>
      <c r="Q16" s="15"/>
      <c r="R16" s="15"/>
      <c r="S16" s="15"/>
      <c r="T16" s="15"/>
      <c r="U16" s="15"/>
      <c r="V16" s="15"/>
      <c r="W16" s="15"/>
      <c r="X16" s="15"/>
      <c r="Y16" s="15"/>
      <c r="Z16" s="15"/>
      <c r="AA16" s="15"/>
      <c r="AB16" s="15"/>
      <c r="AC16" s="24"/>
    </row>
    <row r="17" spans="2:29">
      <c r="B17" s="2"/>
      <c r="C17" s="7"/>
      <c r="D17" s="7"/>
      <c r="E17" s="7"/>
      <c r="F17" s="7"/>
      <c r="G17" s="7"/>
      <c r="H17" s="7"/>
      <c r="I17" s="7"/>
      <c r="J17" s="7"/>
      <c r="K17" s="7"/>
      <c r="L17" s="7"/>
      <c r="M17" s="11"/>
      <c r="N17" s="84"/>
      <c r="O17" s="15"/>
      <c r="P17" s="15"/>
      <c r="Q17" s="15"/>
      <c r="R17" s="15"/>
      <c r="S17" s="15"/>
      <c r="T17" s="15"/>
      <c r="U17" s="15"/>
      <c r="V17" s="15"/>
      <c r="W17" s="15"/>
      <c r="X17" s="15"/>
      <c r="Y17" s="15"/>
      <c r="Z17" s="15"/>
      <c r="AA17" s="15"/>
      <c r="AB17" s="15"/>
      <c r="AC17" s="24"/>
    </row>
    <row r="18" spans="2:29">
      <c r="B18" s="2"/>
      <c r="C18" s="7"/>
      <c r="D18" s="7"/>
      <c r="E18" s="7"/>
      <c r="F18" s="7"/>
      <c r="G18" s="7"/>
      <c r="H18" s="7"/>
      <c r="I18" s="7"/>
      <c r="J18" s="7"/>
      <c r="K18" s="7"/>
      <c r="L18" s="7"/>
      <c r="M18" s="11"/>
      <c r="N18" s="84"/>
      <c r="O18" s="15"/>
      <c r="P18" s="15"/>
      <c r="Q18" s="15"/>
      <c r="R18" s="15"/>
      <c r="S18" s="15"/>
      <c r="T18" s="15"/>
      <c r="U18" s="15"/>
      <c r="V18" s="15"/>
      <c r="W18" s="15"/>
      <c r="X18" s="15"/>
      <c r="Y18" s="15"/>
      <c r="Z18" s="15"/>
      <c r="AA18" s="15"/>
      <c r="AB18" s="15"/>
      <c r="AC18" s="24"/>
    </row>
    <row r="19" spans="2:29">
      <c r="B19" s="2"/>
      <c r="C19" s="7"/>
      <c r="D19" s="7"/>
      <c r="E19" s="7"/>
      <c r="F19" s="7"/>
      <c r="G19" s="7"/>
      <c r="H19" s="7"/>
      <c r="I19" s="7"/>
      <c r="J19" s="7"/>
      <c r="K19" s="7"/>
      <c r="L19" s="7"/>
      <c r="M19" s="11"/>
      <c r="N19" s="84"/>
      <c r="O19" s="15"/>
      <c r="P19" s="15"/>
      <c r="Q19" s="15"/>
      <c r="R19" s="15"/>
      <c r="S19" s="15"/>
      <c r="T19" s="15"/>
      <c r="U19" s="15"/>
      <c r="V19" s="15"/>
      <c r="W19" s="15"/>
      <c r="X19" s="15"/>
      <c r="Y19" s="15"/>
      <c r="Z19" s="15"/>
      <c r="AA19" s="15"/>
      <c r="AB19" s="15"/>
      <c r="AC19" s="24"/>
    </row>
    <row r="20" spans="2:29">
      <c r="B20" s="2"/>
      <c r="C20" s="7"/>
      <c r="D20" s="7"/>
      <c r="E20" s="7"/>
      <c r="F20" s="7"/>
      <c r="G20" s="7"/>
      <c r="H20" s="7"/>
      <c r="I20" s="7"/>
      <c r="J20" s="7"/>
      <c r="K20" s="7"/>
      <c r="L20" s="7"/>
      <c r="M20" s="11"/>
      <c r="N20" s="84"/>
      <c r="O20" s="15"/>
      <c r="P20" s="15"/>
      <c r="Q20" s="15"/>
      <c r="R20" s="15"/>
      <c r="S20" s="15"/>
      <c r="T20" s="15"/>
      <c r="U20" s="15"/>
      <c r="V20" s="15"/>
      <c r="W20" s="15"/>
      <c r="X20" s="15"/>
      <c r="Y20" s="15"/>
      <c r="Z20" s="15"/>
      <c r="AA20" s="15"/>
      <c r="AB20" s="15"/>
      <c r="AC20" s="24"/>
    </row>
    <row r="21" spans="2:29">
      <c r="B21" s="2"/>
      <c r="C21" s="7"/>
      <c r="D21" s="7"/>
      <c r="E21" s="7"/>
      <c r="F21" s="7"/>
      <c r="G21" s="7"/>
      <c r="H21" s="7"/>
      <c r="I21" s="7"/>
      <c r="J21" s="7"/>
      <c r="K21" s="7"/>
      <c r="L21" s="7"/>
      <c r="M21" s="11"/>
      <c r="N21" s="84"/>
      <c r="O21" s="15"/>
      <c r="P21" s="15"/>
      <c r="Q21" s="15"/>
      <c r="R21" s="15"/>
      <c r="S21" s="15"/>
      <c r="T21" s="15"/>
      <c r="U21" s="15"/>
      <c r="V21" s="15"/>
      <c r="W21" s="15"/>
      <c r="X21" s="15"/>
      <c r="Y21" s="15"/>
      <c r="Z21" s="15"/>
      <c r="AA21" s="15"/>
      <c r="AB21" s="15"/>
      <c r="AC21" s="24"/>
    </row>
    <row r="22" spans="2:29">
      <c r="B22" s="2"/>
      <c r="C22" s="7"/>
      <c r="D22" s="7"/>
      <c r="E22" s="7"/>
      <c r="F22" s="7"/>
      <c r="G22" s="7"/>
      <c r="H22" s="7"/>
      <c r="I22" s="7"/>
      <c r="J22" s="7"/>
      <c r="K22" s="7"/>
      <c r="L22" s="7"/>
      <c r="M22" s="11"/>
      <c r="N22" s="84"/>
      <c r="O22" s="15"/>
      <c r="P22" s="15"/>
      <c r="Q22" s="15"/>
      <c r="R22" s="15"/>
      <c r="S22" s="15"/>
      <c r="T22" s="15"/>
      <c r="U22" s="15"/>
      <c r="V22" s="15"/>
      <c r="W22" s="15"/>
      <c r="X22" s="15"/>
      <c r="Y22" s="15"/>
      <c r="Z22" s="15"/>
      <c r="AA22" s="15"/>
      <c r="AB22" s="15"/>
      <c r="AC22" s="24"/>
    </row>
    <row r="23" spans="2:29">
      <c r="B23" s="2"/>
      <c r="C23" s="7"/>
      <c r="D23" s="7"/>
      <c r="E23" s="7"/>
      <c r="F23" s="7"/>
      <c r="G23" s="7"/>
      <c r="H23" s="7"/>
      <c r="I23" s="7"/>
      <c r="J23" s="7"/>
      <c r="K23" s="7"/>
      <c r="L23" s="7"/>
      <c r="M23" s="11"/>
      <c r="N23" s="84"/>
      <c r="O23" s="15"/>
      <c r="P23" s="15"/>
      <c r="Q23" s="15"/>
      <c r="R23" s="15"/>
      <c r="S23" s="15"/>
      <c r="T23" s="15"/>
      <c r="U23" s="15"/>
      <c r="V23" s="15"/>
      <c r="W23" s="15"/>
      <c r="X23" s="15"/>
      <c r="Y23" s="15"/>
      <c r="Z23" s="15"/>
      <c r="AA23" s="15"/>
      <c r="AB23" s="15"/>
      <c r="AC23" s="24"/>
    </row>
    <row r="24" spans="2:29">
      <c r="B24" s="2"/>
      <c r="C24" s="7"/>
      <c r="D24" s="7"/>
      <c r="E24" s="7"/>
      <c r="F24" s="7"/>
      <c r="G24" s="7"/>
      <c r="H24" s="7"/>
      <c r="I24" s="7"/>
      <c r="J24" s="7"/>
      <c r="K24" s="7"/>
      <c r="L24" s="7"/>
      <c r="M24" s="11"/>
      <c r="N24" s="84"/>
      <c r="O24" s="15"/>
      <c r="P24" s="15"/>
      <c r="Q24" s="15"/>
      <c r="R24" s="15"/>
      <c r="S24" s="15"/>
      <c r="T24" s="15"/>
      <c r="U24" s="15"/>
      <c r="V24" s="15"/>
      <c r="W24" s="15"/>
      <c r="X24" s="15"/>
      <c r="Y24" s="15"/>
      <c r="Z24" s="15"/>
      <c r="AA24" s="15"/>
      <c r="AB24" s="15"/>
      <c r="AC24" s="24"/>
    </row>
    <row r="25" spans="2:29">
      <c r="B25" s="2"/>
      <c r="C25" s="7"/>
      <c r="D25" s="7"/>
      <c r="E25" s="7"/>
      <c r="F25" s="7"/>
      <c r="G25" s="7"/>
      <c r="H25" s="7"/>
      <c r="I25" s="7"/>
      <c r="J25" s="7"/>
      <c r="K25" s="7"/>
      <c r="L25" s="7"/>
      <c r="M25" s="11"/>
      <c r="N25" s="84"/>
      <c r="O25" s="15"/>
      <c r="P25" s="15"/>
      <c r="Q25" s="15"/>
      <c r="R25" s="15"/>
      <c r="S25" s="15"/>
      <c r="T25" s="15"/>
      <c r="U25" s="15"/>
      <c r="V25" s="15"/>
      <c r="W25" s="15"/>
      <c r="X25" s="15"/>
      <c r="Y25" s="15"/>
      <c r="Z25" s="15"/>
      <c r="AA25" s="15"/>
      <c r="AB25" s="15"/>
      <c r="AC25" s="24"/>
    </row>
    <row r="26" spans="2:29">
      <c r="B26" s="2"/>
      <c r="C26" s="7"/>
      <c r="D26" s="7"/>
      <c r="E26" s="7"/>
      <c r="F26" s="7"/>
      <c r="G26" s="7"/>
      <c r="H26" s="7"/>
      <c r="I26" s="7"/>
      <c r="J26" s="7"/>
      <c r="K26" s="7"/>
      <c r="L26" s="7"/>
      <c r="M26" s="11"/>
      <c r="N26" s="84"/>
      <c r="O26" s="15"/>
      <c r="P26" s="15"/>
      <c r="Q26" s="15"/>
      <c r="R26" s="15"/>
      <c r="S26" s="15"/>
      <c r="T26" s="15"/>
      <c r="U26" s="15"/>
      <c r="V26" s="15"/>
      <c r="W26" s="15"/>
      <c r="X26" s="15"/>
      <c r="Y26" s="15"/>
      <c r="Z26" s="15"/>
      <c r="AA26" s="15"/>
      <c r="AB26" s="15"/>
      <c r="AC26" s="24"/>
    </row>
    <row r="27" spans="2:29">
      <c r="B27" s="2"/>
      <c r="C27" s="7"/>
      <c r="D27" s="7"/>
      <c r="E27" s="7"/>
      <c r="F27" s="7"/>
      <c r="G27" s="7"/>
      <c r="H27" s="7"/>
      <c r="I27" s="7"/>
      <c r="J27" s="7"/>
      <c r="K27" s="7"/>
      <c r="L27" s="7"/>
      <c r="M27" s="11"/>
      <c r="N27" s="84"/>
      <c r="O27" s="15"/>
      <c r="P27" s="15"/>
      <c r="Q27" s="15"/>
      <c r="R27" s="15"/>
      <c r="S27" s="15"/>
      <c r="T27" s="15"/>
      <c r="U27" s="15"/>
      <c r="V27" s="15"/>
      <c r="W27" s="15"/>
      <c r="X27" s="15"/>
      <c r="Y27" s="15"/>
      <c r="Z27" s="15"/>
      <c r="AA27" s="15"/>
      <c r="AB27" s="15"/>
      <c r="AC27" s="24"/>
    </row>
    <row r="28" spans="2:29">
      <c r="B28" s="2"/>
      <c r="C28" s="7"/>
      <c r="D28" s="7"/>
      <c r="E28" s="7"/>
      <c r="F28" s="7"/>
      <c r="G28" s="7"/>
      <c r="H28" s="7"/>
      <c r="I28" s="7"/>
      <c r="J28" s="7"/>
      <c r="K28" s="7"/>
      <c r="L28" s="7"/>
      <c r="M28" s="11"/>
      <c r="N28" s="84"/>
      <c r="O28" s="15"/>
      <c r="P28" s="15"/>
      <c r="Q28" s="15"/>
      <c r="R28" s="15"/>
      <c r="S28" s="15"/>
      <c r="T28" s="15"/>
      <c r="U28" s="15"/>
      <c r="V28" s="15"/>
      <c r="W28" s="15"/>
      <c r="X28" s="15"/>
      <c r="Y28" s="15"/>
      <c r="Z28" s="15"/>
      <c r="AA28" s="15"/>
      <c r="AB28" s="15"/>
      <c r="AC28" s="24"/>
    </row>
    <row r="29" spans="2:29">
      <c r="B29" s="2"/>
      <c r="C29" s="7"/>
      <c r="D29" s="7"/>
      <c r="E29" s="7"/>
      <c r="F29" s="7"/>
      <c r="G29" s="7"/>
      <c r="H29" s="7"/>
      <c r="I29" s="7"/>
      <c r="J29" s="7"/>
      <c r="K29" s="7"/>
      <c r="L29" s="7"/>
      <c r="M29" s="11"/>
      <c r="N29" s="84"/>
      <c r="O29" s="15"/>
      <c r="P29" s="15"/>
      <c r="Q29" s="15"/>
      <c r="R29" s="15"/>
      <c r="S29" s="15"/>
      <c r="T29" s="15"/>
      <c r="U29" s="15"/>
      <c r="V29" s="15"/>
      <c r="W29" s="15"/>
      <c r="X29" s="15"/>
      <c r="Y29" s="15"/>
      <c r="Z29" s="15"/>
      <c r="AA29" s="15"/>
      <c r="AB29" s="15"/>
      <c r="AC29" s="24"/>
    </row>
    <row r="30" spans="2:29">
      <c r="B30" s="2"/>
      <c r="C30" s="7"/>
      <c r="D30" s="7"/>
      <c r="E30" s="7"/>
      <c r="F30" s="7"/>
      <c r="G30" s="7"/>
      <c r="H30" s="7"/>
      <c r="I30" s="7"/>
      <c r="J30" s="7"/>
      <c r="K30" s="7"/>
      <c r="L30" s="7"/>
      <c r="M30" s="11"/>
      <c r="N30" s="84"/>
      <c r="O30" s="15"/>
      <c r="P30" s="15"/>
      <c r="Q30" s="15"/>
      <c r="R30" s="15"/>
      <c r="S30" s="15"/>
      <c r="T30" s="15"/>
      <c r="U30" s="15"/>
      <c r="V30" s="15"/>
      <c r="W30" s="15"/>
      <c r="X30" s="15"/>
      <c r="Y30" s="15"/>
      <c r="Z30" s="15"/>
      <c r="AA30" s="15"/>
      <c r="AB30" s="15"/>
      <c r="AC30" s="24"/>
    </row>
    <row r="31" spans="2:29">
      <c r="B31" s="2"/>
      <c r="C31" s="7"/>
      <c r="D31" s="7"/>
      <c r="E31" s="7"/>
      <c r="F31" s="7"/>
      <c r="G31" s="7"/>
      <c r="H31" s="7"/>
      <c r="I31" s="7"/>
      <c r="J31" s="7"/>
      <c r="K31" s="7"/>
      <c r="L31" s="7"/>
      <c r="M31" s="11"/>
      <c r="N31" s="84"/>
      <c r="O31" s="15"/>
      <c r="P31" s="15"/>
      <c r="Q31" s="15"/>
      <c r="R31" s="15"/>
      <c r="S31" s="15"/>
      <c r="T31" s="15"/>
      <c r="U31" s="15"/>
      <c r="V31" s="15"/>
      <c r="W31" s="15"/>
      <c r="X31" s="15"/>
      <c r="Y31" s="15"/>
      <c r="Z31" s="15"/>
      <c r="AA31" s="15"/>
      <c r="AB31" s="15"/>
      <c r="AC31" s="24"/>
    </row>
    <row r="32" spans="2:29">
      <c r="B32" s="2"/>
      <c r="C32" s="7"/>
      <c r="D32" s="7"/>
      <c r="E32" s="7"/>
      <c r="F32" s="7"/>
      <c r="G32" s="7"/>
      <c r="H32" s="7"/>
      <c r="I32" s="7"/>
      <c r="J32" s="7"/>
      <c r="K32" s="7"/>
      <c r="L32" s="7"/>
      <c r="M32" s="11"/>
      <c r="N32" s="84"/>
      <c r="O32" s="15"/>
      <c r="P32" s="15"/>
      <c r="Q32" s="15"/>
      <c r="R32" s="15"/>
      <c r="S32" s="15"/>
      <c r="T32" s="15"/>
      <c r="U32" s="15"/>
      <c r="V32" s="15"/>
      <c r="W32" s="15"/>
      <c r="X32" s="15"/>
      <c r="Y32" s="15"/>
      <c r="Z32" s="15"/>
      <c r="AA32" s="15"/>
      <c r="AB32" s="15"/>
      <c r="AC32" s="24"/>
    </row>
    <row r="33" spans="2:29">
      <c r="B33" s="2"/>
      <c r="C33" s="7"/>
      <c r="D33" s="7"/>
      <c r="E33" s="7"/>
      <c r="F33" s="7"/>
      <c r="G33" s="7"/>
      <c r="H33" s="7"/>
      <c r="I33" s="7"/>
      <c r="J33" s="7"/>
      <c r="K33" s="7"/>
      <c r="L33" s="7"/>
      <c r="M33" s="11"/>
      <c r="N33" s="84"/>
      <c r="O33" s="15"/>
      <c r="P33" s="15"/>
      <c r="Q33" s="15"/>
      <c r="R33" s="15"/>
      <c r="S33" s="15"/>
      <c r="T33" s="15"/>
      <c r="U33" s="15"/>
      <c r="V33" s="15"/>
      <c r="W33" s="15"/>
      <c r="X33" s="15"/>
      <c r="Y33" s="15"/>
      <c r="Z33" s="15"/>
      <c r="AA33" s="15"/>
      <c r="AB33" s="15"/>
      <c r="AC33" s="24"/>
    </row>
    <row r="34" spans="2:29" ht="13.5" thickBot="1">
      <c r="B34" s="3"/>
      <c r="C34" s="28"/>
      <c r="D34" s="28"/>
      <c r="E34" s="28"/>
      <c r="F34" s="28"/>
      <c r="G34" s="28"/>
      <c r="H34" s="28"/>
      <c r="I34" s="28"/>
      <c r="J34" s="28"/>
      <c r="K34" s="28"/>
      <c r="L34" s="28"/>
      <c r="M34" s="29"/>
      <c r="N34" s="86"/>
      <c r="O34" s="10"/>
      <c r="P34" s="10"/>
      <c r="Q34" s="10"/>
      <c r="R34" s="10"/>
      <c r="S34" s="10"/>
      <c r="T34" s="10"/>
      <c r="U34" s="10"/>
      <c r="V34" s="10"/>
      <c r="W34" s="10"/>
      <c r="X34" s="10"/>
      <c r="Y34" s="10"/>
      <c r="Z34" s="10"/>
      <c r="AA34" s="10"/>
      <c r="AB34" s="10"/>
      <c r="AC34" s="9"/>
    </row>
    <row r="37" spans="2:29">
      <c r="B37" t="s">
        <v>345</v>
      </c>
      <c r="N37" t="s">
        <v>83</v>
      </c>
    </row>
    <row r="38" spans="2:29">
      <c r="N38" t="s">
        <v>84</v>
      </c>
    </row>
    <row r="39" spans="2:29" ht="13.5" thickBot="1">
      <c r="B39" t="str">
        <f>点検対象設備一覧表!$D$6</f>
        <v>△△棟</v>
      </c>
      <c r="N39" t="s">
        <v>336</v>
      </c>
    </row>
    <row r="40" spans="2:29" ht="26.5" thickBot="1">
      <c r="B40" s="25" t="s">
        <v>347</v>
      </c>
      <c r="C40" s="26" t="s">
        <v>348</v>
      </c>
      <c r="D40" s="26" t="s">
        <v>349</v>
      </c>
      <c r="E40" s="26" t="s">
        <v>350</v>
      </c>
      <c r="F40" s="26" t="s">
        <v>74</v>
      </c>
      <c r="G40" s="26" t="s">
        <v>75</v>
      </c>
      <c r="H40" s="26" t="s">
        <v>351</v>
      </c>
      <c r="I40" s="26" t="s">
        <v>76</v>
      </c>
      <c r="J40" s="26" t="s">
        <v>352</v>
      </c>
      <c r="K40" s="26" t="s">
        <v>353</v>
      </c>
      <c r="L40" s="26" t="s">
        <v>354</v>
      </c>
      <c r="M40" s="4" t="s">
        <v>399</v>
      </c>
      <c r="N40" s="391" t="s">
        <v>791</v>
      </c>
      <c r="O40" s="392" t="s">
        <v>355</v>
      </c>
      <c r="P40" s="392" t="s">
        <v>356</v>
      </c>
      <c r="Q40" s="392" t="s">
        <v>357</v>
      </c>
      <c r="R40" s="392" t="s">
        <v>782</v>
      </c>
      <c r="S40" s="392" t="s">
        <v>783</v>
      </c>
      <c r="T40" s="392" t="s">
        <v>784</v>
      </c>
      <c r="U40" s="392" t="s">
        <v>785</v>
      </c>
      <c r="V40" s="392" t="s">
        <v>786</v>
      </c>
      <c r="W40" s="392" t="s">
        <v>780</v>
      </c>
      <c r="X40" s="392" t="s">
        <v>781</v>
      </c>
      <c r="Y40" s="392" t="s">
        <v>760</v>
      </c>
      <c r="Z40" s="392" t="s">
        <v>761</v>
      </c>
      <c r="AA40" s="392" t="s">
        <v>603</v>
      </c>
      <c r="AB40" s="392" t="s">
        <v>604</v>
      </c>
      <c r="AC40" s="393" t="s">
        <v>605</v>
      </c>
    </row>
    <row r="41" spans="2:29">
      <c r="B41" s="21"/>
      <c r="C41" s="14"/>
      <c r="D41" s="14"/>
      <c r="E41" s="14"/>
      <c r="F41" s="14"/>
      <c r="G41" s="14"/>
      <c r="H41" s="14"/>
      <c r="I41" s="14"/>
      <c r="J41" s="14"/>
      <c r="K41" s="14"/>
      <c r="L41" s="14"/>
      <c r="M41" s="22"/>
      <c r="N41" s="367"/>
      <c r="O41" s="366"/>
      <c r="P41" s="366"/>
      <c r="Q41" s="366"/>
      <c r="R41" s="366"/>
      <c r="S41" s="366"/>
      <c r="T41" s="366"/>
      <c r="U41" s="366"/>
      <c r="V41" s="366"/>
      <c r="W41" s="366"/>
      <c r="X41" s="366"/>
      <c r="Y41" s="366"/>
      <c r="Z41" s="366"/>
      <c r="AA41" s="366"/>
      <c r="AB41" s="366"/>
      <c r="AC41" s="370"/>
    </row>
    <row r="42" spans="2:29">
      <c r="B42" s="2"/>
      <c r="C42" s="7"/>
      <c r="D42" s="7"/>
      <c r="E42" s="7"/>
      <c r="F42" s="7"/>
      <c r="G42" s="7"/>
      <c r="H42" s="7"/>
      <c r="I42" s="7"/>
      <c r="J42" s="7"/>
      <c r="K42" s="7"/>
      <c r="L42" s="7"/>
      <c r="M42" s="11"/>
      <c r="N42" s="369"/>
      <c r="O42" s="365"/>
      <c r="P42" s="365"/>
      <c r="Q42" s="365"/>
      <c r="R42" s="365"/>
      <c r="S42" s="365"/>
      <c r="T42" s="365"/>
      <c r="U42" s="365"/>
      <c r="V42" s="365"/>
      <c r="W42" s="365"/>
      <c r="X42" s="365"/>
      <c r="Y42" s="365"/>
      <c r="Z42" s="365"/>
      <c r="AA42" s="365"/>
      <c r="AB42" s="365"/>
      <c r="AC42" s="24"/>
    </row>
    <row r="43" spans="2:29">
      <c r="B43" s="2"/>
      <c r="C43" s="7"/>
      <c r="D43" s="7"/>
      <c r="E43" s="7"/>
      <c r="F43" s="7"/>
      <c r="G43" s="7"/>
      <c r="H43" s="7"/>
      <c r="I43" s="7"/>
      <c r="J43" s="7"/>
      <c r="K43" s="7"/>
      <c r="L43" s="7"/>
      <c r="M43" s="11"/>
      <c r="N43" s="369"/>
      <c r="O43" s="365"/>
      <c r="P43" s="365"/>
      <c r="Q43" s="365"/>
      <c r="R43" s="365"/>
      <c r="S43" s="365"/>
      <c r="T43" s="365"/>
      <c r="U43" s="365"/>
      <c r="V43" s="365"/>
      <c r="W43" s="365"/>
      <c r="X43" s="365"/>
      <c r="Y43" s="365"/>
      <c r="Z43" s="365"/>
      <c r="AA43" s="365"/>
      <c r="AB43" s="365"/>
      <c r="AC43" s="24"/>
    </row>
    <row r="44" spans="2:29">
      <c r="B44" s="2"/>
      <c r="C44" s="7"/>
      <c r="D44" s="7"/>
      <c r="E44" s="7"/>
      <c r="F44" s="7"/>
      <c r="G44" s="7"/>
      <c r="H44" s="7"/>
      <c r="I44" s="7"/>
      <c r="J44" s="7"/>
      <c r="K44" s="7"/>
      <c r="L44" s="7"/>
      <c r="M44" s="11"/>
      <c r="N44" s="369"/>
      <c r="O44" s="365"/>
      <c r="P44" s="365"/>
      <c r="Q44" s="365"/>
      <c r="R44" s="365"/>
      <c r="S44" s="365"/>
      <c r="T44" s="365"/>
      <c r="U44" s="365"/>
      <c r="V44" s="365"/>
      <c r="W44" s="365"/>
      <c r="X44" s="365"/>
      <c r="Y44" s="365"/>
      <c r="Z44" s="365"/>
      <c r="AA44" s="365"/>
      <c r="AB44" s="365"/>
      <c r="AC44" s="24"/>
    </row>
    <row r="45" spans="2:29">
      <c r="B45" s="2"/>
      <c r="C45" s="7"/>
      <c r="D45" s="7"/>
      <c r="E45" s="7"/>
      <c r="F45" s="7"/>
      <c r="G45" s="7"/>
      <c r="H45" s="7"/>
      <c r="I45" s="7"/>
      <c r="J45" s="7"/>
      <c r="K45" s="7"/>
      <c r="L45" s="7"/>
      <c r="M45" s="11"/>
      <c r="N45" s="369"/>
      <c r="O45" s="365"/>
      <c r="P45" s="365"/>
      <c r="Q45" s="365"/>
      <c r="R45" s="365"/>
      <c r="S45" s="365"/>
      <c r="T45" s="365"/>
      <c r="U45" s="365"/>
      <c r="V45" s="365"/>
      <c r="W45" s="365"/>
      <c r="X45" s="365"/>
      <c r="Y45" s="365"/>
      <c r="Z45" s="365"/>
      <c r="AA45" s="365"/>
      <c r="AB45" s="365"/>
      <c r="AC45" s="24"/>
    </row>
    <row r="46" spans="2:29">
      <c r="B46" s="2"/>
      <c r="C46" s="7"/>
      <c r="D46" s="7"/>
      <c r="E46" s="7"/>
      <c r="F46" s="7"/>
      <c r="G46" s="7"/>
      <c r="H46" s="7"/>
      <c r="I46" s="7"/>
      <c r="J46" s="7"/>
      <c r="K46" s="7"/>
      <c r="L46" s="7"/>
      <c r="M46" s="11"/>
      <c r="N46" s="369"/>
      <c r="O46" s="365"/>
      <c r="P46" s="365"/>
      <c r="Q46" s="365"/>
      <c r="R46" s="365"/>
      <c r="S46" s="365"/>
      <c r="T46" s="365"/>
      <c r="U46" s="365"/>
      <c r="V46" s="365"/>
      <c r="W46" s="365"/>
      <c r="X46" s="365"/>
      <c r="Y46" s="365"/>
      <c r="Z46" s="365"/>
      <c r="AA46" s="365"/>
      <c r="AB46" s="365"/>
      <c r="AC46" s="24"/>
    </row>
    <row r="47" spans="2:29">
      <c r="B47" s="2"/>
      <c r="C47" s="7"/>
      <c r="D47" s="7"/>
      <c r="E47" s="7"/>
      <c r="F47" s="7"/>
      <c r="G47" s="7"/>
      <c r="H47" s="7"/>
      <c r="I47" s="7"/>
      <c r="J47" s="7"/>
      <c r="K47" s="7"/>
      <c r="L47" s="7"/>
      <c r="M47" s="11"/>
      <c r="N47" s="369"/>
      <c r="O47" s="365"/>
      <c r="P47" s="365"/>
      <c r="Q47" s="365"/>
      <c r="R47" s="365"/>
      <c r="S47" s="365"/>
      <c r="T47" s="365"/>
      <c r="U47" s="365"/>
      <c r="V47" s="365"/>
      <c r="W47" s="365"/>
      <c r="X47" s="365"/>
      <c r="Y47" s="365"/>
      <c r="Z47" s="365"/>
      <c r="AA47" s="365"/>
      <c r="AB47" s="365"/>
      <c r="AC47" s="24"/>
    </row>
    <row r="48" spans="2:29">
      <c r="B48" s="2"/>
      <c r="C48" s="7"/>
      <c r="D48" s="7"/>
      <c r="E48" s="7"/>
      <c r="F48" s="7"/>
      <c r="G48" s="7"/>
      <c r="H48" s="7"/>
      <c r="I48" s="7"/>
      <c r="J48" s="7"/>
      <c r="K48" s="7"/>
      <c r="L48" s="7"/>
      <c r="M48" s="11"/>
      <c r="N48" s="369"/>
      <c r="O48" s="365"/>
      <c r="P48" s="365"/>
      <c r="Q48" s="365"/>
      <c r="R48" s="365"/>
      <c r="S48" s="365"/>
      <c r="T48" s="365"/>
      <c r="U48" s="365"/>
      <c r="V48" s="365"/>
      <c r="W48" s="365"/>
      <c r="X48" s="365"/>
      <c r="Y48" s="365"/>
      <c r="Z48" s="365"/>
      <c r="AA48" s="365"/>
      <c r="AB48" s="365"/>
      <c r="AC48" s="24"/>
    </row>
    <row r="49" spans="2:29">
      <c r="B49" s="2"/>
      <c r="C49" s="7"/>
      <c r="D49" s="7"/>
      <c r="E49" s="7"/>
      <c r="F49" s="7"/>
      <c r="G49" s="7"/>
      <c r="H49" s="7"/>
      <c r="I49" s="7"/>
      <c r="J49" s="7"/>
      <c r="K49" s="7"/>
      <c r="L49" s="7"/>
      <c r="M49" s="11"/>
      <c r="N49" s="369"/>
      <c r="O49" s="365"/>
      <c r="P49" s="365"/>
      <c r="Q49" s="365"/>
      <c r="R49" s="365"/>
      <c r="S49" s="365"/>
      <c r="T49" s="365"/>
      <c r="U49" s="365"/>
      <c r="V49" s="365"/>
      <c r="W49" s="365"/>
      <c r="X49" s="365"/>
      <c r="Y49" s="365"/>
      <c r="Z49" s="365"/>
      <c r="AA49" s="365"/>
      <c r="AB49" s="365"/>
      <c r="AC49" s="24"/>
    </row>
    <row r="50" spans="2:29">
      <c r="B50" s="2"/>
      <c r="C50" s="7"/>
      <c r="D50" s="7"/>
      <c r="E50" s="7"/>
      <c r="F50" s="7"/>
      <c r="G50" s="7"/>
      <c r="H50" s="7"/>
      <c r="I50" s="7"/>
      <c r="J50" s="7"/>
      <c r="K50" s="7"/>
      <c r="L50" s="7"/>
      <c r="M50" s="11"/>
      <c r="N50" s="369"/>
      <c r="O50" s="365"/>
      <c r="P50" s="365"/>
      <c r="Q50" s="365"/>
      <c r="R50" s="365"/>
      <c r="S50" s="365"/>
      <c r="T50" s="365"/>
      <c r="U50" s="365"/>
      <c r="V50" s="365"/>
      <c r="W50" s="365"/>
      <c r="X50" s="365"/>
      <c r="Y50" s="365"/>
      <c r="Z50" s="365"/>
      <c r="AA50" s="365"/>
      <c r="AB50" s="365"/>
      <c r="AC50" s="24"/>
    </row>
    <row r="51" spans="2:29">
      <c r="B51" s="2"/>
      <c r="C51" s="7"/>
      <c r="D51" s="7"/>
      <c r="E51" s="7"/>
      <c r="F51" s="7"/>
      <c r="G51" s="7"/>
      <c r="H51" s="7"/>
      <c r="I51" s="7"/>
      <c r="J51" s="7"/>
      <c r="K51" s="7"/>
      <c r="L51" s="7"/>
      <c r="M51" s="11"/>
      <c r="N51" s="369"/>
      <c r="O51" s="365"/>
      <c r="P51" s="365"/>
      <c r="Q51" s="365"/>
      <c r="R51" s="365"/>
      <c r="S51" s="365"/>
      <c r="T51" s="365"/>
      <c r="U51" s="365"/>
      <c r="V51" s="365"/>
      <c r="W51" s="365"/>
      <c r="X51" s="365"/>
      <c r="Y51" s="365"/>
      <c r="Z51" s="365"/>
      <c r="AA51" s="365"/>
      <c r="AB51" s="365"/>
      <c r="AC51" s="24"/>
    </row>
    <row r="52" spans="2:29">
      <c r="B52" s="2"/>
      <c r="C52" s="7"/>
      <c r="D52" s="7"/>
      <c r="E52" s="7"/>
      <c r="F52" s="7"/>
      <c r="G52" s="7"/>
      <c r="H52" s="7"/>
      <c r="I52" s="7"/>
      <c r="J52" s="7"/>
      <c r="K52" s="7"/>
      <c r="L52" s="7"/>
      <c r="M52" s="11"/>
      <c r="N52" s="369"/>
      <c r="O52" s="365"/>
      <c r="P52" s="365"/>
      <c r="Q52" s="365"/>
      <c r="R52" s="365"/>
      <c r="S52" s="365"/>
      <c r="T52" s="365"/>
      <c r="U52" s="365"/>
      <c r="V52" s="365"/>
      <c r="W52" s="365"/>
      <c r="X52" s="365"/>
      <c r="Y52" s="365"/>
      <c r="Z52" s="365"/>
      <c r="AA52" s="365"/>
      <c r="AB52" s="365"/>
      <c r="AC52" s="24"/>
    </row>
    <row r="53" spans="2:29">
      <c r="B53" s="2"/>
      <c r="C53" s="7"/>
      <c r="D53" s="7"/>
      <c r="E53" s="7"/>
      <c r="F53" s="7"/>
      <c r="G53" s="7"/>
      <c r="H53" s="7"/>
      <c r="I53" s="7"/>
      <c r="J53" s="7"/>
      <c r="K53" s="7"/>
      <c r="L53" s="7"/>
      <c r="M53" s="11"/>
      <c r="N53" s="369"/>
      <c r="O53" s="365"/>
      <c r="P53" s="365"/>
      <c r="Q53" s="365"/>
      <c r="R53" s="365"/>
      <c r="S53" s="365"/>
      <c r="T53" s="365"/>
      <c r="U53" s="365"/>
      <c r="V53" s="365"/>
      <c r="W53" s="365"/>
      <c r="X53" s="365"/>
      <c r="Y53" s="365"/>
      <c r="Z53" s="365"/>
      <c r="AA53" s="365"/>
      <c r="AB53" s="365"/>
      <c r="AC53" s="24"/>
    </row>
    <row r="54" spans="2:29">
      <c r="B54" s="2"/>
      <c r="C54" s="7"/>
      <c r="D54" s="7"/>
      <c r="E54" s="7"/>
      <c r="F54" s="7"/>
      <c r="G54" s="7"/>
      <c r="H54" s="7"/>
      <c r="I54" s="7"/>
      <c r="J54" s="7"/>
      <c r="K54" s="7"/>
      <c r="L54" s="7"/>
      <c r="M54" s="11"/>
      <c r="N54" s="369"/>
      <c r="O54" s="365"/>
      <c r="P54" s="365"/>
      <c r="Q54" s="365"/>
      <c r="R54" s="365"/>
      <c r="S54" s="365"/>
      <c r="T54" s="365"/>
      <c r="U54" s="365"/>
      <c r="V54" s="365"/>
      <c r="W54" s="365"/>
      <c r="X54" s="365"/>
      <c r="Y54" s="365"/>
      <c r="Z54" s="365"/>
      <c r="AA54" s="365"/>
      <c r="AB54" s="365"/>
      <c r="AC54" s="24"/>
    </row>
    <row r="55" spans="2:29">
      <c r="B55" s="2"/>
      <c r="C55" s="7"/>
      <c r="D55" s="7"/>
      <c r="E55" s="7"/>
      <c r="F55" s="7"/>
      <c r="G55" s="7"/>
      <c r="H55" s="7"/>
      <c r="I55" s="7"/>
      <c r="J55" s="7"/>
      <c r="K55" s="7"/>
      <c r="L55" s="7"/>
      <c r="M55" s="11"/>
      <c r="N55" s="369"/>
      <c r="O55" s="365"/>
      <c r="P55" s="365"/>
      <c r="Q55" s="365"/>
      <c r="R55" s="365"/>
      <c r="S55" s="365"/>
      <c r="T55" s="365"/>
      <c r="U55" s="365"/>
      <c r="V55" s="365"/>
      <c r="W55" s="365"/>
      <c r="X55" s="365"/>
      <c r="Y55" s="365"/>
      <c r="Z55" s="365"/>
      <c r="AA55" s="365"/>
      <c r="AB55" s="365"/>
      <c r="AC55" s="24"/>
    </row>
    <row r="56" spans="2:29">
      <c r="B56" s="2"/>
      <c r="C56" s="7"/>
      <c r="D56" s="7"/>
      <c r="E56" s="7"/>
      <c r="F56" s="7"/>
      <c r="G56" s="7"/>
      <c r="H56" s="7"/>
      <c r="I56" s="7"/>
      <c r="J56" s="7"/>
      <c r="K56" s="7"/>
      <c r="L56" s="7"/>
      <c r="M56" s="11"/>
      <c r="N56" s="369"/>
      <c r="O56" s="365"/>
      <c r="P56" s="365"/>
      <c r="Q56" s="365"/>
      <c r="R56" s="365"/>
      <c r="S56" s="365"/>
      <c r="T56" s="365"/>
      <c r="U56" s="365"/>
      <c r="V56" s="365"/>
      <c r="W56" s="365"/>
      <c r="X56" s="365"/>
      <c r="Y56" s="365"/>
      <c r="Z56" s="365"/>
      <c r="AA56" s="365"/>
      <c r="AB56" s="365"/>
      <c r="AC56" s="24"/>
    </row>
    <row r="57" spans="2:29">
      <c r="B57" s="2"/>
      <c r="C57" s="7"/>
      <c r="D57" s="7"/>
      <c r="E57" s="7"/>
      <c r="F57" s="7"/>
      <c r="G57" s="7"/>
      <c r="H57" s="7"/>
      <c r="I57" s="7"/>
      <c r="J57" s="7"/>
      <c r="K57" s="7"/>
      <c r="L57" s="7"/>
      <c r="M57" s="11"/>
      <c r="N57" s="369"/>
      <c r="O57" s="365"/>
      <c r="P57" s="365"/>
      <c r="Q57" s="365"/>
      <c r="R57" s="365"/>
      <c r="S57" s="365"/>
      <c r="T57" s="365"/>
      <c r="U57" s="365"/>
      <c r="V57" s="365"/>
      <c r="W57" s="365"/>
      <c r="X57" s="365"/>
      <c r="Y57" s="365"/>
      <c r="Z57" s="365"/>
      <c r="AA57" s="365"/>
      <c r="AB57" s="365"/>
      <c r="AC57" s="24"/>
    </row>
    <row r="58" spans="2:29">
      <c r="B58" s="2"/>
      <c r="C58" s="7"/>
      <c r="D58" s="7"/>
      <c r="E58" s="7"/>
      <c r="F58" s="7"/>
      <c r="G58" s="7"/>
      <c r="H58" s="7"/>
      <c r="I58" s="7"/>
      <c r="J58" s="7"/>
      <c r="K58" s="7"/>
      <c r="L58" s="7"/>
      <c r="M58" s="11"/>
      <c r="N58" s="369"/>
      <c r="O58" s="365"/>
      <c r="P58" s="365"/>
      <c r="Q58" s="365"/>
      <c r="R58" s="365"/>
      <c r="S58" s="365"/>
      <c r="T58" s="365"/>
      <c r="U58" s="365"/>
      <c r="V58" s="365"/>
      <c r="W58" s="365"/>
      <c r="X58" s="365"/>
      <c r="Y58" s="365"/>
      <c r="Z58" s="365"/>
      <c r="AA58" s="365"/>
      <c r="AB58" s="365"/>
      <c r="AC58" s="24"/>
    </row>
    <row r="59" spans="2:29">
      <c r="B59" s="2"/>
      <c r="C59" s="7"/>
      <c r="D59" s="7"/>
      <c r="E59" s="7"/>
      <c r="F59" s="7"/>
      <c r="G59" s="7"/>
      <c r="H59" s="7"/>
      <c r="I59" s="7"/>
      <c r="J59" s="7"/>
      <c r="K59" s="7"/>
      <c r="L59" s="7"/>
      <c r="M59" s="11"/>
      <c r="N59" s="369"/>
      <c r="O59" s="365"/>
      <c r="P59" s="365"/>
      <c r="Q59" s="365"/>
      <c r="R59" s="365"/>
      <c r="S59" s="365"/>
      <c r="T59" s="365"/>
      <c r="U59" s="365"/>
      <c r="V59" s="365"/>
      <c r="W59" s="365"/>
      <c r="X59" s="365"/>
      <c r="Y59" s="365"/>
      <c r="Z59" s="365"/>
      <c r="AA59" s="365"/>
      <c r="AB59" s="365"/>
      <c r="AC59" s="24"/>
    </row>
    <row r="60" spans="2:29">
      <c r="B60" s="2"/>
      <c r="C60" s="7"/>
      <c r="D60" s="7"/>
      <c r="E60" s="7"/>
      <c r="F60" s="7"/>
      <c r="G60" s="7"/>
      <c r="H60" s="7"/>
      <c r="I60" s="7"/>
      <c r="J60" s="7"/>
      <c r="K60" s="7"/>
      <c r="L60" s="7"/>
      <c r="M60" s="11"/>
      <c r="N60" s="369"/>
      <c r="O60" s="365"/>
      <c r="P60" s="365"/>
      <c r="Q60" s="365"/>
      <c r="R60" s="365"/>
      <c r="S60" s="365"/>
      <c r="T60" s="365"/>
      <c r="U60" s="365"/>
      <c r="V60" s="365"/>
      <c r="W60" s="365"/>
      <c r="X60" s="365"/>
      <c r="Y60" s="365"/>
      <c r="Z60" s="365"/>
      <c r="AA60" s="365"/>
      <c r="AB60" s="365"/>
      <c r="AC60" s="24"/>
    </row>
    <row r="61" spans="2:29">
      <c r="B61" s="2"/>
      <c r="C61" s="7"/>
      <c r="D61" s="7"/>
      <c r="E61" s="7"/>
      <c r="F61" s="7"/>
      <c r="G61" s="7"/>
      <c r="H61" s="7"/>
      <c r="I61" s="7"/>
      <c r="J61" s="7"/>
      <c r="K61" s="7"/>
      <c r="L61" s="7"/>
      <c r="M61" s="11"/>
      <c r="N61" s="369"/>
      <c r="O61" s="365"/>
      <c r="P61" s="365"/>
      <c r="Q61" s="365"/>
      <c r="R61" s="365"/>
      <c r="S61" s="365"/>
      <c r="T61" s="365"/>
      <c r="U61" s="365"/>
      <c r="V61" s="365"/>
      <c r="W61" s="365"/>
      <c r="X61" s="365"/>
      <c r="Y61" s="365"/>
      <c r="Z61" s="365"/>
      <c r="AA61" s="365"/>
      <c r="AB61" s="365"/>
      <c r="AC61" s="24"/>
    </row>
    <row r="62" spans="2:29">
      <c r="B62" s="2"/>
      <c r="C62" s="7"/>
      <c r="D62" s="7"/>
      <c r="E62" s="7"/>
      <c r="F62" s="7"/>
      <c r="G62" s="7"/>
      <c r="H62" s="7"/>
      <c r="I62" s="7"/>
      <c r="J62" s="7"/>
      <c r="K62" s="7"/>
      <c r="L62" s="7"/>
      <c r="M62" s="11"/>
      <c r="N62" s="369"/>
      <c r="O62" s="365"/>
      <c r="P62" s="365"/>
      <c r="Q62" s="365"/>
      <c r="R62" s="365"/>
      <c r="S62" s="365"/>
      <c r="T62" s="365"/>
      <c r="U62" s="365"/>
      <c r="V62" s="365"/>
      <c r="W62" s="365"/>
      <c r="X62" s="365"/>
      <c r="Y62" s="365"/>
      <c r="Z62" s="365"/>
      <c r="AA62" s="365"/>
      <c r="AB62" s="365"/>
      <c r="AC62" s="24"/>
    </row>
    <row r="63" spans="2:29">
      <c r="B63" s="2"/>
      <c r="C63" s="7"/>
      <c r="D63" s="7"/>
      <c r="E63" s="7"/>
      <c r="F63" s="7"/>
      <c r="G63" s="7"/>
      <c r="H63" s="7"/>
      <c r="I63" s="7"/>
      <c r="J63" s="7"/>
      <c r="K63" s="7"/>
      <c r="L63" s="7"/>
      <c r="M63" s="11"/>
      <c r="N63" s="369"/>
      <c r="O63" s="365"/>
      <c r="P63" s="365"/>
      <c r="Q63" s="365"/>
      <c r="R63" s="365"/>
      <c r="S63" s="365"/>
      <c r="T63" s="365"/>
      <c r="U63" s="365"/>
      <c r="V63" s="365"/>
      <c r="W63" s="365"/>
      <c r="X63" s="365"/>
      <c r="Y63" s="365"/>
      <c r="Z63" s="365"/>
      <c r="AA63" s="365"/>
      <c r="AB63" s="365"/>
      <c r="AC63" s="24"/>
    </row>
    <row r="64" spans="2:29">
      <c r="B64" s="2"/>
      <c r="C64" s="7"/>
      <c r="D64" s="7"/>
      <c r="E64" s="7"/>
      <c r="F64" s="7"/>
      <c r="G64" s="7"/>
      <c r="H64" s="7"/>
      <c r="I64" s="7"/>
      <c r="J64" s="7"/>
      <c r="K64" s="7"/>
      <c r="L64" s="7"/>
      <c r="M64" s="11"/>
      <c r="N64" s="369"/>
      <c r="O64" s="365"/>
      <c r="P64" s="365"/>
      <c r="Q64" s="365"/>
      <c r="R64" s="365"/>
      <c r="S64" s="365"/>
      <c r="T64" s="365"/>
      <c r="U64" s="365"/>
      <c r="V64" s="365"/>
      <c r="W64" s="365"/>
      <c r="X64" s="365"/>
      <c r="Y64" s="365"/>
      <c r="Z64" s="365"/>
      <c r="AA64" s="365"/>
      <c r="AB64" s="365"/>
      <c r="AC64" s="24"/>
    </row>
    <row r="65" spans="2:29">
      <c r="B65" s="2"/>
      <c r="C65" s="7"/>
      <c r="D65" s="7"/>
      <c r="E65" s="7"/>
      <c r="F65" s="7"/>
      <c r="G65" s="7"/>
      <c r="H65" s="7"/>
      <c r="I65" s="7"/>
      <c r="J65" s="7"/>
      <c r="K65" s="7"/>
      <c r="L65" s="7"/>
      <c r="M65" s="11"/>
      <c r="N65" s="369"/>
      <c r="O65" s="365"/>
      <c r="P65" s="365"/>
      <c r="Q65" s="365"/>
      <c r="R65" s="365"/>
      <c r="S65" s="365"/>
      <c r="T65" s="365"/>
      <c r="U65" s="365"/>
      <c r="V65" s="365"/>
      <c r="W65" s="365"/>
      <c r="X65" s="365"/>
      <c r="Y65" s="365"/>
      <c r="Z65" s="365"/>
      <c r="AA65" s="365"/>
      <c r="AB65" s="365"/>
      <c r="AC65" s="24"/>
    </row>
    <row r="66" spans="2:29">
      <c r="B66" s="2"/>
      <c r="C66" s="7"/>
      <c r="D66" s="7"/>
      <c r="E66" s="7"/>
      <c r="F66" s="7"/>
      <c r="G66" s="7"/>
      <c r="H66" s="7"/>
      <c r="I66" s="7"/>
      <c r="J66" s="7"/>
      <c r="K66" s="7"/>
      <c r="L66" s="7"/>
      <c r="M66" s="11"/>
      <c r="N66" s="369"/>
      <c r="O66" s="365"/>
      <c r="P66" s="365"/>
      <c r="Q66" s="365"/>
      <c r="R66" s="365"/>
      <c r="S66" s="365"/>
      <c r="T66" s="365"/>
      <c r="U66" s="365"/>
      <c r="V66" s="365"/>
      <c r="W66" s="365"/>
      <c r="X66" s="365"/>
      <c r="Y66" s="365"/>
      <c r="Z66" s="365"/>
      <c r="AA66" s="365"/>
      <c r="AB66" s="365"/>
      <c r="AC66" s="24"/>
    </row>
    <row r="67" spans="2:29">
      <c r="B67" s="2"/>
      <c r="C67" s="7"/>
      <c r="D67" s="7"/>
      <c r="E67" s="7"/>
      <c r="F67" s="7"/>
      <c r="G67" s="7"/>
      <c r="H67" s="7"/>
      <c r="I67" s="7"/>
      <c r="J67" s="7"/>
      <c r="K67" s="7"/>
      <c r="L67" s="7"/>
      <c r="M67" s="11"/>
      <c r="N67" s="369"/>
      <c r="O67" s="365"/>
      <c r="P67" s="365"/>
      <c r="Q67" s="365"/>
      <c r="R67" s="365"/>
      <c r="S67" s="365"/>
      <c r="T67" s="365"/>
      <c r="U67" s="365"/>
      <c r="V67" s="365"/>
      <c r="W67" s="365"/>
      <c r="X67" s="365"/>
      <c r="Y67" s="365"/>
      <c r="Z67" s="365"/>
      <c r="AA67" s="365"/>
      <c r="AB67" s="365"/>
      <c r="AC67" s="24"/>
    </row>
    <row r="68" spans="2:29">
      <c r="B68" s="2"/>
      <c r="C68" s="7"/>
      <c r="D68" s="7"/>
      <c r="E68" s="7"/>
      <c r="F68" s="7"/>
      <c r="G68" s="7"/>
      <c r="H68" s="7"/>
      <c r="I68" s="7"/>
      <c r="J68" s="7"/>
      <c r="K68" s="7"/>
      <c r="L68" s="7"/>
      <c r="M68" s="11"/>
      <c r="N68" s="369"/>
      <c r="O68" s="365"/>
      <c r="P68" s="365"/>
      <c r="Q68" s="365"/>
      <c r="R68" s="365"/>
      <c r="S68" s="365"/>
      <c r="T68" s="365"/>
      <c r="U68" s="365"/>
      <c r="V68" s="365"/>
      <c r="W68" s="365"/>
      <c r="X68" s="365"/>
      <c r="Y68" s="365"/>
      <c r="Z68" s="365"/>
      <c r="AA68" s="365"/>
      <c r="AB68" s="365"/>
      <c r="AC68" s="24"/>
    </row>
    <row r="69" spans="2:29" ht="13.5" thickBot="1">
      <c r="B69" s="3"/>
      <c r="C69" s="28"/>
      <c r="D69" s="28"/>
      <c r="E69" s="28"/>
      <c r="F69" s="28"/>
      <c r="G69" s="28"/>
      <c r="H69" s="28"/>
      <c r="I69" s="28"/>
      <c r="J69" s="28"/>
      <c r="K69" s="28"/>
      <c r="L69" s="28"/>
      <c r="M69" s="29"/>
      <c r="N69" s="86"/>
      <c r="O69" s="373"/>
      <c r="P69" s="373"/>
      <c r="Q69" s="373"/>
      <c r="R69" s="373"/>
      <c r="S69" s="373"/>
      <c r="T69" s="373"/>
      <c r="U69" s="373"/>
      <c r="V69" s="373"/>
      <c r="W69" s="373"/>
      <c r="X69" s="373"/>
      <c r="Y69" s="373"/>
      <c r="Z69" s="373"/>
      <c r="AA69" s="373"/>
      <c r="AB69" s="373"/>
      <c r="AC69" s="368"/>
    </row>
    <row r="72" spans="2:29">
      <c r="B72" t="s">
        <v>345</v>
      </c>
      <c r="N72" t="s">
        <v>83</v>
      </c>
    </row>
    <row r="73" spans="2:29">
      <c r="N73" t="s">
        <v>84</v>
      </c>
    </row>
    <row r="74" spans="2:29" ht="13.5" thickBot="1">
      <c r="B74" t="str">
        <f>点検対象設備一覧表!$E$6</f>
        <v>□□棟</v>
      </c>
      <c r="N74" t="s">
        <v>336</v>
      </c>
    </row>
    <row r="75" spans="2:29" ht="26.5" thickBot="1">
      <c r="B75" s="25" t="s">
        <v>347</v>
      </c>
      <c r="C75" s="26" t="s">
        <v>348</v>
      </c>
      <c r="D75" s="26" t="s">
        <v>349</v>
      </c>
      <c r="E75" s="26" t="s">
        <v>350</v>
      </c>
      <c r="F75" s="26" t="s">
        <v>74</v>
      </c>
      <c r="G75" s="26" t="s">
        <v>75</v>
      </c>
      <c r="H75" s="26" t="s">
        <v>351</v>
      </c>
      <c r="I75" s="26" t="s">
        <v>76</v>
      </c>
      <c r="J75" s="26" t="s">
        <v>352</v>
      </c>
      <c r="K75" s="26" t="s">
        <v>353</v>
      </c>
      <c r="L75" s="26" t="s">
        <v>354</v>
      </c>
      <c r="M75" s="4" t="s">
        <v>399</v>
      </c>
      <c r="N75" s="391" t="s">
        <v>791</v>
      </c>
      <c r="O75" s="392" t="s">
        <v>355</v>
      </c>
      <c r="P75" s="392" t="s">
        <v>356</v>
      </c>
      <c r="Q75" s="392" t="s">
        <v>357</v>
      </c>
      <c r="R75" s="392" t="s">
        <v>782</v>
      </c>
      <c r="S75" s="392" t="s">
        <v>783</v>
      </c>
      <c r="T75" s="392" t="s">
        <v>784</v>
      </c>
      <c r="U75" s="392" t="s">
        <v>785</v>
      </c>
      <c r="V75" s="392" t="s">
        <v>786</v>
      </c>
      <c r="W75" s="392" t="s">
        <v>780</v>
      </c>
      <c r="X75" s="392" t="s">
        <v>781</v>
      </c>
      <c r="Y75" s="392" t="s">
        <v>760</v>
      </c>
      <c r="Z75" s="392" t="s">
        <v>761</v>
      </c>
      <c r="AA75" s="392" t="s">
        <v>603</v>
      </c>
      <c r="AB75" s="392" t="s">
        <v>604</v>
      </c>
      <c r="AC75" s="393" t="s">
        <v>605</v>
      </c>
    </row>
    <row r="76" spans="2:29">
      <c r="B76" s="21"/>
      <c r="C76" s="14"/>
      <c r="D76" s="14"/>
      <c r="E76" s="14"/>
      <c r="F76" s="14"/>
      <c r="G76" s="14"/>
      <c r="H76" s="14"/>
      <c r="I76" s="14"/>
      <c r="J76" s="14"/>
      <c r="K76" s="14"/>
      <c r="L76" s="14"/>
      <c r="M76" s="22"/>
      <c r="N76" s="367"/>
      <c r="O76" s="366"/>
      <c r="P76" s="366"/>
      <c r="Q76" s="366"/>
      <c r="R76" s="366"/>
      <c r="S76" s="366"/>
      <c r="T76" s="366"/>
      <c r="U76" s="366"/>
      <c r="V76" s="366"/>
      <c r="W76" s="366"/>
      <c r="X76" s="366"/>
      <c r="Y76" s="366"/>
      <c r="Z76" s="366"/>
      <c r="AA76" s="366"/>
      <c r="AB76" s="366"/>
      <c r="AC76" s="370"/>
    </row>
    <row r="77" spans="2:29">
      <c r="B77" s="2"/>
      <c r="C77" s="7"/>
      <c r="D77" s="7"/>
      <c r="E77" s="7"/>
      <c r="F77" s="7"/>
      <c r="G77" s="7"/>
      <c r="H77" s="7"/>
      <c r="I77" s="7"/>
      <c r="J77" s="7"/>
      <c r="K77" s="7"/>
      <c r="L77" s="7"/>
      <c r="M77" s="11"/>
      <c r="N77" s="369"/>
      <c r="O77" s="365"/>
      <c r="P77" s="365"/>
      <c r="Q77" s="365"/>
      <c r="R77" s="365"/>
      <c r="S77" s="365"/>
      <c r="T77" s="365"/>
      <c r="U77" s="365"/>
      <c r="V77" s="365"/>
      <c r="W77" s="365"/>
      <c r="X77" s="365"/>
      <c r="Y77" s="365"/>
      <c r="Z77" s="365"/>
      <c r="AA77" s="365"/>
      <c r="AB77" s="365"/>
      <c r="AC77" s="24"/>
    </row>
    <row r="78" spans="2:29">
      <c r="B78" s="2"/>
      <c r="C78" s="7"/>
      <c r="D78" s="7"/>
      <c r="E78" s="7"/>
      <c r="F78" s="7"/>
      <c r="G78" s="7"/>
      <c r="H78" s="7"/>
      <c r="I78" s="7"/>
      <c r="J78" s="7"/>
      <c r="K78" s="7"/>
      <c r="L78" s="7"/>
      <c r="M78" s="11"/>
      <c r="N78" s="369"/>
      <c r="O78" s="365"/>
      <c r="P78" s="365"/>
      <c r="Q78" s="365"/>
      <c r="R78" s="365"/>
      <c r="S78" s="365"/>
      <c r="T78" s="365"/>
      <c r="U78" s="365"/>
      <c r="V78" s="365"/>
      <c r="W78" s="365"/>
      <c r="X78" s="365"/>
      <c r="Y78" s="365"/>
      <c r="Z78" s="365"/>
      <c r="AA78" s="365"/>
      <c r="AB78" s="365"/>
      <c r="AC78" s="24"/>
    </row>
    <row r="79" spans="2:29">
      <c r="B79" s="2"/>
      <c r="C79" s="7"/>
      <c r="D79" s="7"/>
      <c r="E79" s="7"/>
      <c r="F79" s="7"/>
      <c r="G79" s="7"/>
      <c r="H79" s="7"/>
      <c r="I79" s="7"/>
      <c r="J79" s="7"/>
      <c r="K79" s="7"/>
      <c r="L79" s="7"/>
      <c r="M79" s="11"/>
      <c r="N79" s="369"/>
      <c r="O79" s="365"/>
      <c r="P79" s="365"/>
      <c r="Q79" s="365"/>
      <c r="R79" s="365"/>
      <c r="S79" s="365"/>
      <c r="T79" s="365"/>
      <c r="U79" s="365"/>
      <c r="V79" s="365"/>
      <c r="W79" s="365"/>
      <c r="X79" s="365"/>
      <c r="Y79" s="365"/>
      <c r="Z79" s="365"/>
      <c r="AA79" s="365"/>
      <c r="AB79" s="365"/>
      <c r="AC79" s="24"/>
    </row>
    <row r="80" spans="2:29">
      <c r="B80" s="2"/>
      <c r="C80" s="7"/>
      <c r="D80" s="7"/>
      <c r="E80" s="7"/>
      <c r="F80" s="7"/>
      <c r="G80" s="7"/>
      <c r="H80" s="7"/>
      <c r="I80" s="7"/>
      <c r="J80" s="7"/>
      <c r="K80" s="7"/>
      <c r="L80" s="7"/>
      <c r="M80" s="11"/>
      <c r="N80" s="369"/>
      <c r="O80" s="365"/>
      <c r="P80" s="365"/>
      <c r="Q80" s="365"/>
      <c r="R80" s="365"/>
      <c r="S80" s="365"/>
      <c r="T80" s="365"/>
      <c r="U80" s="365"/>
      <c r="V80" s="365"/>
      <c r="W80" s="365"/>
      <c r="X80" s="365"/>
      <c r="Y80" s="365"/>
      <c r="Z80" s="365"/>
      <c r="AA80" s="365"/>
      <c r="AB80" s="365"/>
      <c r="AC80" s="24"/>
    </row>
    <row r="81" spans="2:29">
      <c r="B81" s="2"/>
      <c r="C81" s="7"/>
      <c r="D81" s="7"/>
      <c r="E81" s="7"/>
      <c r="F81" s="7"/>
      <c r="G81" s="7"/>
      <c r="H81" s="7"/>
      <c r="I81" s="7"/>
      <c r="J81" s="7"/>
      <c r="K81" s="7"/>
      <c r="L81" s="7"/>
      <c r="M81" s="11"/>
      <c r="N81" s="369"/>
      <c r="O81" s="365"/>
      <c r="P81" s="365"/>
      <c r="Q81" s="365"/>
      <c r="R81" s="365"/>
      <c r="S81" s="365"/>
      <c r="T81" s="365"/>
      <c r="U81" s="365"/>
      <c r="V81" s="365"/>
      <c r="W81" s="365"/>
      <c r="X81" s="365"/>
      <c r="Y81" s="365"/>
      <c r="Z81" s="365"/>
      <c r="AA81" s="365"/>
      <c r="AB81" s="365"/>
      <c r="AC81" s="24"/>
    </row>
    <row r="82" spans="2:29">
      <c r="B82" s="2"/>
      <c r="C82" s="7"/>
      <c r="D82" s="7"/>
      <c r="E82" s="7"/>
      <c r="F82" s="7"/>
      <c r="G82" s="7"/>
      <c r="H82" s="7"/>
      <c r="I82" s="7"/>
      <c r="J82" s="7"/>
      <c r="K82" s="7"/>
      <c r="L82" s="7"/>
      <c r="M82" s="11"/>
      <c r="N82" s="369"/>
      <c r="O82" s="365"/>
      <c r="P82" s="365"/>
      <c r="Q82" s="365"/>
      <c r="R82" s="365"/>
      <c r="S82" s="365"/>
      <c r="T82" s="365"/>
      <c r="U82" s="365"/>
      <c r="V82" s="365"/>
      <c r="W82" s="365"/>
      <c r="X82" s="365"/>
      <c r="Y82" s="365"/>
      <c r="Z82" s="365"/>
      <c r="AA82" s="365"/>
      <c r="AB82" s="365"/>
      <c r="AC82" s="24"/>
    </row>
    <row r="83" spans="2:29">
      <c r="B83" s="2"/>
      <c r="C83" s="7"/>
      <c r="D83" s="7"/>
      <c r="E83" s="7"/>
      <c r="F83" s="7"/>
      <c r="G83" s="7"/>
      <c r="H83" s="7"/>
      <c r="I83" s="7"/>
      <c r="J83" s="7"/>
      <c r="K83" s="7"/>
      <c r="L83" s="7"/>
      <c r="M83" s="11"/>
      <c r="N83" s="369"/>
      <c r="O83" s="365"/>
      <c r="P83" s="365"/>
      <c r="Q83" s="365"/>
      <c r="R83" s="365"/>
      <c r="S83" s="365"/>
      <c r="T83" s="365"/>
      <c r="U83" s="365"/>
      <c r="V83" s="365"/>
      <c r="W83" s="365"/>
      <c r="X83" s="365"/>
      <c r="Y83" s="365"/>
      <c r="Z83" s="365"/>
      <c r="AA83" s="365"/>
      <c r="AB83" s="365"/>
      <c r="AC83" s="24"/>
    </row>
    <row r="84" spans="2:29">
      <c r="B84" s="2"/>
      <c r="C84" s="7"/>
      <c r="D84" s="7"/>
      <c r="E84" s="7"/>
      <c r="F84" s="7"/>
      <c r="G84" s="7"/>
      <c r="H84" s="7"/>
      <c r="I84" s="7"/>
      <c r="J84" s="7"/>
      <c r="K84" s="7"/>
      <c r="L84" s="7"/>
      <c r="M84" s="11"/>
      <c r="N84" s="369"/>
      <c r="O84" s="365"/>
      <c r="P84" s="365"/>
      <c r="Q84" s="365"/>
      <c r="R84" s="365"/>
      <c r="S84" s="365"/>
      <c r="T84" s="365"/>
      <c r="U84" s="365"/>
      <c r="V84" s="365"/>
      <c r="W84" s="365"/>
      <c r="X84" s="365"/>
      <c r="Y84" s="365"/>
      <c r="Z84" s="365"/>
      <c r="AA84" s="365"/>
      <c r="AB84" s="365"/>
      <c r="AC84" s="24"/>
    </row>
    <row r="85" spans="2:29">
      <c r="B85" s="2"/>
      <c r="C85" s="7"/>
      <c r="D85" s="7"/>
      <c r="E85" s="7"/>
      <c r="F85" s="7"/>
      <c r="G85" s="7"/>
      <c r="H85" s="7"/>
      <c r="I85" s="7"/>
      <c r="J85" s="7"/>
      <c r="K85" s="7"/>
      <c r="L85" s="7"/>
      <c r="M85" s="11"/>
      <c r="N85" s="369"/>
      <c r="O85" s="365"/>
      <c r="P85" s="365"/>
      <c r="Q85" s="365"/>
      <c r="R85" s="365"/>
      <c r="S85" s="365"/>
      <c r="T85" s="365"/>
      <c r="U85" s="365"/>
      <c r="V85" s="365"/>
      <c r="W85" s="365"/>
      <c r="X85" s="365"/>
      <c r="Y85" s="365"/>
      <c r="Z85" s="365"/>
      <c r="AA85" s="365"/>
      <c r="AB85" s="365"/>
      <c r="AC85" s="24"/>
    </row>
    <row r="86" spans="2:29">
      <c r="B86" s="2"/>
      <c r="C86" s="7"/>
      <c r="D86" s="7"/>
      <c r="E86" s="7"/>
      <c r="F86" s="7"/>
      <c r="G86" s="7"/>
      <c r="H86" s="7"/>
      <c r="I86" s="7"/>
      <c r="J86" s="7"/>
      <c r="K86" s="7"/>
      <c r="L86" s="7"/>
      <c r="M86" s="11"/>
      <c r="N86" s="369"/>
      <c r="O86" s="365"/>
      <c r="P86" s="365"/>
      <c r="Q86" s="365"/>
      <c r="R86" s="365"/>
      <c r="S86" s="365"/>
      <c r="T86" s="365"/>
      <c r="U86" s="365"/>
      <c r="V86" s="365"/>
      <c r="W86" s="365"/>
      <c r="X86" s="365"/>
      <c r="Y86" s="365"/>
      <c r="Z86" s="365"/>
      <c r="AA86" s="365"/>
      <c r="AB86" s="365"/>
      <c r="AC86" s="24"/>
    </row>
    <row r="87" spans="2:29">
      <c r="B87" s="2"/>
      <c r="C87" s="7"/>
      <c r="D87" s="7"/>
      <c r="E87" s="7"/>
      <c r="F87" s="7"/>
      <c r="G87" s="7"/>
      <c r="H87" s="7"/>
      <c r="I87" s="7"/>
      <c r="J87" s="7"/>
      <c r="K87" s="7"/>
      <c r="L87" s="7"/>
      <c r="M87" s="11"/>
      <c r="N87" s="369"/>
      <c r="O87" s="365"/>
      <c r="P87" s="365"/>
      <c r="Q87" s="365"/>
      <c r="R87" s="365"/>
      <c r="S87" s="365"/>
      <c r="T87" s="365"/>
      <c r="U87" s="365"/>
      <c r="V87" s="365"/>
      <c r="W87" s="365"/>
      <c r="X87" s="365"/>
      <c r="Y87" s="365"/>
      <c r="Z87" s="365"/>
      <c r="AA87" s="365"/>
      <c r="AB87" s="365"/>
      <c r="AC87" s="24"/>
    </row>
    <row r="88" spans="2:29">
      <c r="B88" s="2"/>
      <c r="C88" s="7"/>
      <c r="D88" s="7"/>
      <c r="E88" s="7"/>
      <c r="F88" s="7"/>
      <c r="G88" s="7"/>
      <c r="H88" s="7"/>
      <c r="I88" s="7"/>
      <c r="J88" s="7"/>
      <c r="K88" s="7"/>
      <c r="L88" s="7"/>
      <c r="M88" s="11"/>
      <c r="N88" s="369"/>
      <c r="O88" s="365"/>
      <c r="P88" s="365"/>
      <c r="Q88" s="365"/>
      <c r="R88" s="365"/>
      <c r="S88" s="365"/>
      <c r="T88" s="365"/>
      <c r="U88" s="365"/>
      <c r="V88" s="365"/>
      <c r="W88" s="365"/>
      <c r="X88" s="365"/>
      <c r="Y88" s="365"/>
      <c r="Z88" s="365"/>
      <c r="AA88" s="365"/>
      <c r="AB88" s="365"/>
      <c r="AC88" s="24"/>
    </row>
    <row r="89" spans="2:29">
      <c r="B89" s="2"/>
      <c r="C89" s="7"/>
      <c r="D89" s="7"/>
      <c r="E89" s="7"/>
      <c r="F89" s="7"/>
      <c r="G89" s="7"/>
      <c r="H89" s="7"/>
      <c r="I89" s="7"/>
      <c r="J89" s="7"/>
      <c r="K89" s="7"/>
      <c r="L89" s="7"/>
      <c r="M89" s="11"/>
      <c r="N89" s="369"/>
      <c r="O89" s="365"/>
      <c r="P89" s="365"/>
      <c r="Q89" s="365"/>
      <c r="R89" s="365"/>
      <c r="S89" s="365"/>
      <c r="T89" s="365"/>
      <c r="U89" s="365"/>
      <c r="V89" s="365"/>
      <c r="W89" s="365"/>
      <c r="X89" s="365"/>
      <c r="Y89" s="365"/>
      <c r="Z89" s="365"/>
      <c r="AA89" s="365"/>
      <c r="AB89" s="365"/>
      <c r="AC89" s="24"/>
    </row>
    <row r="90" spans="2:29">
      <c r="B90" s="2"/>
      <c r="C90" s="7"/>
      <c r="D90" s="7"/>
      <c r="E90" s="7"/>
      <c r="F90" s="7"/>
      <c r="G90" s="7"/>
      <c r="H90" s="7"/>
      <c r="I90" s="7"/>
      <c r="J90" s="7"/>
      <c r="K90" s="7"/>
      <c r="L90" s="7"/>
      <c r="M90" s="11"/>
      <c r="N90" s="369"/>
      <c r="O90" s="365"/>
      <c r="P90" s="365"/>
      <c r="Q90" s="365"/>
      <c r="R90" s="365"/>
      <c r="S90" s="365"/>
      <c r="T90" s="365"/>
      <c r="U90" s="365"/>
      <c r="V90" s="365"/>
      <c r="W90" s="365"/>
      <c r="X90" s="365"/>
      <c r="Y90" s="365"/>
      <c r="Z90" s="365"/>
      <c r="AA90" s="365"/>
      <c r="AB90" s="365"/>
      <c r="AC90" s="24"/>
    </row>
    <row r="91" spans="2:29">
      <c r="B91" s="2"/>
      <c r="C91" s="7"/>
      <c r="D91" s="7"/>
      <c r="E91" s="7"/>
      <c r="F91" s="7"/>
      <c r="G91" s="7"/>
      <c r="H91" s="7"/>
      <c r="I91" s="7"/>
      <c r="J91" s="7"/>
      <c r="K91" s="7"/>
      <c r="L91" s="7"/>
      <c r="M91" s="11"/>
      <c r="N91" s="369"/>
      <c r="O91" s="365"/>
      <c r="P91" s="365"/>
      <c r="Q91" s="365"/>
      <c r="R91" s="365"/>
      <c r="S91" s="365"/>
      <c r="T91" s="365"/>
      <c r="U91" s="365"/>
      <c r="V91" s="365"/>
      <c r="W91" s="365"/>
      <c r="X91" s="365"/>
      <c r="Y91" s="365"/>
      <c r="Z91" s="365"/>
      <c r="AA91" s="365"/>
      <c r="AB91" s="365"/>
      <c r="AC91" s="24"/>
    </row>
    <row r="92" spans="2:29">
      <c r="B92" s="2"/>
      <c r="C92" s="7"/>
      <c r="D92" s="7"/>
      <c r="E92" s="7"/>
      <c r="F92" s="7"/>
      <c r="G92" s="7"/>
      <c r="H92" s="7"/>
      <c r="I92" s="7"/>
      <c r="J92" s="7"/>
      <c r="K92" s="7"/>
      <c r="L92" s="7"/>
      <c r="M92" s="11"/>
      <c r="N92" s="369"/>
      <c r="O92" s="365"/>
      <c r="P92" s="365"/>
      <c r="Q92" s="365"/>
      <c r="R92" s="365"/>
      <c r="S92" s="365"/>
      <c r="T92" s="365"/>
      <c r="U92" s="365"/>
      <c r="V92" s="365"/>
      <c r="W92" s="365"/>
      <c r="X92" s="365"/>
      <c r="Y92" s="365"/>
      <c r="Z92" s="365"/>
      <c r="AA92" s="365"/>
      <c r="AB92" s="365"/>
      <c r="AC92" s="24"/>
    </row>
    <row r="93" spans="2:29">
      <c r="B93" s="2"/>
      <c r="C93" s="7"/>
      <c r="D93" s="7"/>
      <c r="E93" s="7"/>
      <c r="F93" s="7"/>
      <c r="G93" s="7"/>
      <c r="H93" s="7"/>
      <c r="I93" s="7"/>
      <c r="J93" s="7"/>
      <c r="K93" s="7"/>
      <c r="L93" s="7"/>
      <c r="M93" s="11"/>
      <c r="N93" s="369"/>
      <c r="O93" s="365"/>
      <c r="P93" s="365"/>
      <c r="Q93" s="365"/>
      <c r="R93" s="365"/>
      <c r="S93" s="365"/>
      <c r="T93" s="365"/>
      <c r="U93" s="365"/>
      <c r="V93" s="365"/>
      <c r="W93" s="365"/>
      <c r="X93" s="365"/>
      <c r="Y93" s="365"/>
      <c r="Z93" s="365"/>
      <c r="AA93" s="365"/>
      <c r="AB93" s="365"/>
      <c r="AC93" s="24"/>
    </row>
    <row r="94" spans="2:29">
      <c r="B94" s="2"/>
      <c r="C94" s="7"/>
      <c r="D94" s="7"/>
      <c r="E94" s="7"/>
      <c r="F94" s="7"/>
      <c r="G94" s="7"/>
      <c r="H94" s="7"/>
      <c r="I94" s="7"/>
      <c r="J94" s="7"/>
      <c r="K94" s="7"/>
      <c r="L94" s="7"/>
      <c r="M94" s="11"/>
      <c r="N94" s="369"/>
      <c r="O94" s="365"/>
      <c r="P94" s="365"/>
      <c r="Q94" s="365"/>
      <c r="R94" s="365"/>
      <c r="S94" s="365"/>
      <c r="T94" s="365"/>
      <c r="U94" s="365"/>
      <c r="V94" s="365"/>
      <c r="W94" s="365"/>
      <c r="X94" s="365"/>
      <c r="Y94" s="365"/>
      <c r="Z94" s="365"/>
      <c r="AA94" s="365"/>
      <c r="AB94" s="365"/>
      <c r="AC94" s="24"/>
    </row>
    <row r="95" spans="2:29">
      <c r="B95" s="2"/>
      <c r="C95" s="7"/>
      <c r="D95" s="7"/>
      <c r="E95" s="7"/>
      <c r="F95" s="7"/>
      <c r="G95" s="7"/>
      <c r="H95" s="7"/>
      <c r="I95" s="7"/>
      <c r="J95" s="7"/>
      <c r="K95" s="7"/>
      <c r="L95" s="7"/>
      <c r="M95" s="11"/>
      <c r="N95" s="369"/>
      <c r="O95" s="365"/>
      <c r="P95" s="365"/>
      <c r="Q95" s="365"/>
      <c r="R95" s="365"/>
      <c r="S95" s="365"/>
      <c r="T95" s="365"/>
      <c r="U95" s="365"/>
      <c r="V95" s="365"/>
      <c r="W95" s="365"/>
      <c r="X95" s="365"/>
      <c r="Y95" s="365"/>
      <c r="Z95" s="365"/>
      <c r="AA95" s="365"/>
      <c r="AB95" s="365"/>
      <c r="AC95" s="24"/>
    </row>
    <row r="96" spans="2:29">
      <c r="B96" s="2"/>
      <c r="C96" s="7"/>
      <c r="D96" s="7"/>
      <c r="E96" s="7"/>
      <c r="F96" s="7"/>
      <c r="G96" s="7"/>
      <c r="H96" s="7"/>
      <c r="I96" s="7"/>
      <c r="J96" s="7"/>
      <c r="K96" s="7"/>
      <c r="L96" s="7"/>
      <c r="M96" s="11"/>
      <c r="N96" s="369"/>
      <c r="O96" s="365"/>
      <c r="P96" s="365"/>
      <c r="Q96" s="365"/>
      <c r="R96" s="365"/>
      <c r="S96" s="365"/>
      <c r="T96" s="365"/>
      <c r="U96" s="365"/>
      <c r="V96" s="365"/>
      <c r="W96" s="365"/>
      <c r="X96" s="365"/>
      <c r="Y96" s="365"/>
      <c r="Z96" s="365"/>
      <c r="AA96" s="365"/>
      <c r="AB96" s="365"/>
      <c r="AC96" s="24"/>
    </row>
    <row r="97" spans="2:29">
      <c r="B97" s="2"/>
      <c r="C97" s="7"/>
      <c r="D97" s="7"/>
      <c r="E97" s="7"/>
      <c r="F97" s="7"/>
      <c r="G97" s="7"/>
      <c r="H97" s="7"/>
      <c r="I97" s="7"/>
      <c r="J97" s="7"/>
      <c r="K97" s="7"/>
      <c r="L97" s="7"/>
      <c r="M97" s="11"/>
      <c r="N97" s="369"/>
      <c r="O97" s="365"/>
      <c r="P97" s="365"/>
      <c r="Q97" s="365"/>
      <c r="R97" s="365"/>
      <c r="S97" s="365"/>
      <c r="T97" s="365"/>
      <c r="U97" s="365"/>
      <c r="V97" s="365"/>
      <c r="W97" s="365"/>
      <c r="X97" s="365"/>
      <c r="Y97" s="365"/>
      <c r="Z97" s="365"/>
      <c r="AA97" s="365"/>
      <c r="AB97" s="365"/>
      <c r="AC97" s="24"/>
    </row>
    <row r="98" spans="2:29">
      <c r="B98" s="2"/>
      <c r="C98" s="7"/>
      <c r="D98" s="7"/>
      <c r="E98" s="7"/>
      <c r="F98" s="7"/>
      <c r="G98" s="7"/>
      <c r="H98" s="7"/>
      <c r="I98" s="7"/>
      <c r="J98" s="7"/>
      <c r="K98" s="7"/>
      <c r="L98" s="7"/>
      <c r="M98" s="11"/>
      <c r="N98" s="369"/>
      <c r="O98" s="365"/>
      <c r="P98" s="365"/>
      <c r="Q98" s="365"/>
      <c r="R98" s="365"/>
      <c r="S98" s="365"/>
      <c r="T98" s="365"/>
      <c r="U98" s="365"/>
      <c r="V98" s="365"/>
      <c r="W98" s="365"/>
      <c r="X98" s="365"/>
      <c r="Y98" s="365"/>
      <c r="Z98" s="365"/>
      <c r="AA98" s="365"/>
      <c r="AB98" s="365"/>
      <c r="AC98" s="24"/>
    </row>
    <row r="99" spans="2:29">
      <c r="B99" s="2"/>
      <c r="C99" s="7"/>
      <c r="D99" s="7"/>
      <c r="E99" s="7"/>
      <c r="F99" s="7"/>
      <c r="G99" s="7"/>
      <c r="H99" s="7"/>
      <c r="I99" s="7"/>
      <c r="J99" s="7"/>
      <c r="K99" s="7"/>
      <c r="L99" s="7"/>
      <c r="M99" s="11"/>
      <c r="N99" s="369"/>
      <c r="O99" s="365"/>
      <c r="P99" s="365"/>
      <c r="Q99" s="365"/>
      <c r="R99" s="365"/>
      <c r="S99" s="365"/>
      <c r="T99" s="365"/>
      <c r="U99" s="365"/>
      <c r="V99" s="365"/>
      <c r="W99" s="365"/>
      <c r="X99" s="365"/>
      <c r="Y99" s="365"/>
      <c r="Z99" s="365"/>
      <c r="AA99" s="365"/>
      <c r="AB99" s="365"/>
      <c r="AC99" s="24"/>
    </row>
    <row r="100" spans="2:29">
      <c r="B100" s="2"/>
      <c r="C100" s="7"/>
      <c r="D100" s="7"/>
      <c r="E100" s="7"/>
      <c r="F100" s="7"/>
      <c r="G100" s="7"/>
      <c r="H100" s="7"/>
      <c r="I100" s="7"/>
      <c r="J100" s="7"/>
      <c r="K100" s="7"/>
      <c r="L100" s="7"/>
      <c r="M100" s="11"/>
      <c r="N100" s="369"/>
      <c r="O100" s="365"/>
      <c r="P100" s="365"/>
      <c r="Q100" s="365"/>
      <c r="R100" s="365"/>
      <c r="S100" s="365"/>
      <c r="T100" s="365"/>
      <c r="U100" s="365"/>
      <c r="V100" s="365"/>
      <c r="W100" s="365"/>
      <c r="X100" s="365"/>
      <c r="Y100" s="365"/>
      <c r="Z100" s="365"/>
      <c r="AA100" s="365"/>
      <c r="AB100" s="365"/>
      <c r="AC100" s="24"/>
    </row>
    <row r="101" spans="2:29">
      <c r="B101" s="2"/>
      <c r="C101" s="7"/>
      <c r="D101" s="7"/>
      <c r="E101" s="7"/>
      <c r="F101" s="7"/>
      <c r="G101" s="7"/>
      <c r="H101" s="7"/>
      <c r="I101" s="7"/>
      <c r="J101" s="7"/>
      <c r="K101" s="7"/>
      <c r="L101" s="7"/>
      <c r="M101" s="11"/>
      <c r="N101" s="369"/>
      <c r="O101" s="365"/>
      <c r="P101" s="365"/>
      <c r="Q101" s="365"/>
      <c r="R101" s="365"/>
      <c r="S101" s="365"/>
      <c r="T101" s="365"/>
      <c r="U101" s="365"/>
      <c r="V101" s="365"/>
      <c r="W101" s="365"/>
      <c r="X101" s="365"/>
      <c r="Y101" s="365"/>
      <c r="Z101" s="365"/>
      <c r="AA101" s="365"/>
      <c r="AB101" s="365"/>
      <c r="AC101" s="24"/>
    </row>
    <row r="102" spans="2:29">
      <c r="B102" s="2"/>
      <c r="C102" s="7"/>
      <c r="D102" s="7"/>
      <c r="E102" s="7"/>
      <c r="F102" s="7"/>
      <c r="G102" s="7"/>
      <c r="H102" s="7"/>
      <c r="I102" s="7"/>
      <c r="J102" s="7"/>
      <c r="K102" s="7"/>
      <c r="L102" s="7"/>
      <c r="M102" s="11"/>
      <c r="N102" s="369"/>
      <c r="O102" s="365"/>
      <c r="P102" s="365"/>
      <c r="Q102" s="365"/>
      <c r="R102" s="365"/>
      <c r="S102" s="365"/>
      <c r="T102" s="365"/>
      <c r="U102" s="365"/>
      <c r="V102" s="365"/>
      <c r="W102" s="365"/>
      <c r="X102" s="365"/>
      <c r="Y102" s="365"/>
      <c r="Z102" s="365"/>
      <c r="AA102" s="365"/>
      <c r="AB102" s="365"/>
      <c r="AC102" s="24"/>
    </row>
    <row r="103" spans="2:29">
      <c r="B103" s="2"/>
      <c r="C103" s="7"/>
      <c r="D103" s="7"/>
      <c r="E103" s="7"/>
      <c r="F103" s="7"/>
      <c r="G103" s="7"/>
      <c r="H103" s="7"/>
      <c r="I103" s="7"/>
      <c r="J103" s="7"/>
      <c r="K103" s="7"/>
      <c r="L103" s="7"/>
      <c r="M103" s="11"/>
      <c r="N103" s="369"/>
      <c r="O103" s="365"/>
      <c r="P103" s="365"/>
      <c r="Q103" s="365"/>
      <c r="R103" s="365"/>
      <c r="S103" s="365"/>
      <c r="T103" s="365"/>
      <c r="U103" s="365"/>
      <c r="V103" s="365"/>
      <c r="W103" s="365"/>
      <c r="X103" s="365"/>
      <c r="Y103" s="365"/>
      <c r="Z103" s="365"/>
      <c r="AA103" s="365"/>
      <c r="AB103" s="365"/>
      <c r="AC103" s="24"/>
    </row>
    <row r="104" spans="2:29" ht="13.5" thickBot="1">
      <c r="B104" s="3"/>
      <c r="C104" s="28"/>
      <c r="D104" s="28"/>
      <c r="E104" s="28"/>
      <c r="F104" s="28"/>
      <c r="G104" s="28"/>
      <c r="H104" s="28"/>
      <c r="I104" s="28"/>
      <c r="J104" s="28"/>
      <c r="K104" s="28"/>
      <c r="L104" s="28"/>
      <c r="M104" s="29"/>
      <c r="N104" s="86"/>
      <c r="O104" s="373"/>
      <c r="P104" s="373"/>
      <c r="Q104" s="373"/>
      <c r="R104" s="373"/>
      <c r="S104" s="373"/>
      <c r="T104" s="373"/>
      <c r="U104" s="373"/>
      <c r="V104" s="373"/>
      <c r="W104" s="373"/>
      <c r="X104" s="373"/>
      <c r="Y104" s="373"/>
      <c r="Z104" s="373"/>
      <c r="AA104" s="373"/>
      <c r="AB104" s="373"/>
      <c r="AC104" s="368"/>
    </row>
    <row r="107" spans="2:29">
      <c r="B107" t="s">
        <v>345</v>
      </c>
      <c r="N107" t="s">
        <v>83</v>
      </c>
    </row>
    <row r="108" spans="2:29">
      <c r="N108" t="s">
        <v>84</v>
      </c>
    </row>
    <row r="109" spans="2:29" ht="13.5" thickBot="1">
      <c r="B109" t="str">
        <f>点検対象設備一覧表!$F$6</f>
        <v>××棟</v>
      </c>
      <c r="N109" t="s">
        <v>336</v>
      </c>
    </row>
    <row r="110" spans="2:29" ht="26.5" thickBot="1">
      <c r="B110" s="25" t="s">
        <v>347</v>
      </c>
      <c r="C110" s="26" t="s">
        <v>348</v>
      </c>
      <c r="D110" s="26" t="s">
        <v>349</v>
      </c>
      <c r="E110" s="26" t="s">
        <v>350</v>
      </c>
      <c r="F110" s="26" t="s">
        <v>74</v>
      </c>
      <c r="G110" s="26" t="s">
        <v>75</v>
      </c>
      <c r="H110" s="26" t="s">
        <v>351</v>
      </c>
      <c r="I110" s="26" t="s">
        <v>76</v>
      </c>
      <c r="J110" s="26" t="s">
        <v>352</v>
      </c>
      <c r="K110" s="26" t="s">
        <v>353</v>
      </c>
      <c r="L110" s="26" t="s">
        <v>354</v>
      </c>
      <c r="M110" s="4" t="s">
        <v>399</v>
      </c>
      <c r="N110" s="391" t="s">
        <v>791</v>
      </c>
      <c r="O110" s="392" t="s">
        <v>355</v>
      </c>
      <c r="P110" s="392" t="s">
        <v>356</v>
      </c>
      <c r="Q110" s="392" t="s">
        <v>357</v>
      </c>
      <c r="R110" s="392" t="s">
        <v>782</v>
      </c>
      <c r="S110" s="392" t="s">
        <v>783</v>
      </c>
      <c r="T110" s="392" t="s">
        <v>784</v>
      </c>
      <c r="U110" s="392" t="s">
        <v>785</v>
      </c>
      <c r="V110" s="392" t="s">
        <v>786</v>
      </c>
      <c r="W110" s="392" t="s">
        <v>780</v>
      </c>
      <c r="X110" s="392" t="s">
        <v>781</v>
      </c>
      <c r="Y110" s="392" t="s">
        <v>760</v>
      </c>
      <c r="Z110" s="392" t="s">
        <v>761</v>
      </c>
      <c r="AA110" s="392" t="s">
        <v>603</v>
      </c>
      <c r="AB110" s="392" t="s">
        <v>604</v>
      </c>
      <c r="AC110" s="393" t="s">
        <v>605</v>
      </c>
    </row>
    <row r="111" spans="2:29">
      <c r="B111" s="21"/>
      <c r="C111" s="14"/>
      <c r="D111" s="14"/>
      <c r="E111" s="14"/>
      <c r="F111" s="14"/>
      <c r="G111" s="14"/>
      <c r="H111" s="14"/>
      <c r="I111" s="14"/>
      <c r="J111" s="14"/>
      <c r="K111" s="14"/>
      <c r="L111" s="14"/>
      <c r="M111" s="22"/>
      <c r="N111" s="367"/>
      <c r="O111" s="366"/>
      <c r="P111" s="366"/>
      <c r="Q111" s="366"/>
      <c r="R111" s="366"/>
      <c r="S111" s="366"/>
      <c r="T111" s="366"/>
      <c r="U111" s="366"/>
      <c r="V111" s="366"/>
      <c r="W111" s="366"/>
      <c r="X111" s="366"/>
      <c r="Y111" s="366"/>
      <c r="Z111" s="366"/>
      <c r="AA111" s="366"/>
      <c r="AB111" s="366"/>
      <c r="AC111" s="370"/>
    </row>
    <row r="112" spans="2:29">
      <c r="B112" s="2"/>
      <c r="C112" s="7"/>
      <c r="D112" s="7"/>
      <c r="E112" s="7"/>
      <c r="F112" s="7"/>
      <c r="G112" s="7"/>
      <c r="H112" s="7"/>
      <c r="I112" s="7"/>
      <c r="J112" s="7"/>
      <c r="K112" s="7"/>
      <c r="L112" s="7"/>
      <c r="M112" s="11"/>
      <c r="N112" s="369"/>
      <c r="O112" s="365"/>
      <c r="P112" s="365"/>
      <c r="Q112" s="365"/>
      <c r="R112" s="365"/>
      <c r="S112" s="365"/>
      <c r="T112" s="365"/>
      <c r="U112" s="365"/>
      <c r="V112" s="365"/>
      <c r="W112" s="365"/>
      <c r="X112" s="365"/>
      <c r="Y112" s="365"/>
      <c r="Z112" s="365"/>
      <c r="AA112" s="365"/>
      <c r="AB112" s="365"/>
      <c r="AC112" s="24"/>
    </row>
    <row r="113" spans="2:29">
      <c r="B113" s="2"/>
      <c r="C113" s="7"/>
      <c r="D113" s="7"/>
      <c r="E113" s="7"/>
      <c r="F113" s="7"/>
      <c r="G113" s="7"/>
      <c r="H113" s="7"/>
      <c r="I113" s="7"/>
      <c r="J113" s="7"/>
      <c r="K113" s="7"/>
      <c r="L113" s="7"/>
      <c r="M113" s="11"/>
      <c r="N113" s="369"/>
      <c r="O113" s="365"/>
      <c r="P113" s="365"/>
      <c r="Q113" s="365"/>
      <c r="R113" s="365"/>
      <c r="S113" s="365"/>
      <c r="T113" s="365"/>
      <c r="U113" s="365"/>
      <c r="V113" s="365"/>
      <c r="W113" s="365"/>
      <c r="X113" s="365"/>
      <c r="Y113" s="365"/>
      <c r="Z113" s="365"/>
      <c r="AA113" s="365"/>
      <c r="AB113" s="365"/>
      <c r="AC113" s="24"/>
    </row>
    <row r="114" spans="2:29">
      <c r="B114" s="2"/>
      <c r="C114" s="7"/>
      <c r="D114" s="7"/>
      <c r="E114" s="7"/>
      <c r="F114" s="7"/>
      <c r="G114" s="7"/>
      <c r="H114" s="7"/>
      <c r="I114" s="7"/>
      <c r="J114" s="7"/>
      <c r="K114" s="7"/>
      <c r="L114" s="7"/>
      <c r="M114" s="11"/>
      <c r="N114" s="369"/>
      <c r="O114" s="365"/>
      <c r="P114" s="365"/>
      <c r="Q114" s="365"/>
      <c r="R114" s="365"/>
      <c r="S114" s="365"/>
      <c r="T114" s="365"/>
      <c r="U114" s="365"/>
      <c r="V114" s="365"/>
      <c r="W114" s="365"/>
      <c r="X114" s="365"/>
      <c r="Y114" s="365"/>
      <c r="Z114" s="365"/>
      <c r="AA114" s="365"/>
      <c r="AB114" s="365"/>
      <c r="AC114" s="24"/>
    </row>
    <row r="115" spans="2:29">
      <c r="B115" s="2"/>
      <c r="C115" s="7"/>
      <c r="D115" s="7"/>
      <c r="E115" s="7"/>
      <c r="F115" s="7"/>
      <c r="G115" s="7"/>
      <c r="H115" s="7"/>
      <c r="I115" s="7"/>
      <c r="J115" s="7"/>
      <c r="K115" s="7"/>
      <c r="L115" s="7"/>
      <c r="M115" s="11"/>
      <c r="N115" s="369"/>
      <c r="O115" s="365"/>
      <c r="P115" s="365"/>
      <c r="Q115" s="365"/>
      <c r="R115" s="365"/>
      <c r="S115" s="365"/>
      <c r="T115" s="365"/>
      <c r="U115" s="365"/>
      <c r="V115" s="365"/>
      <c r="W115" s="365"/>
      <c r="X115" s="365"/>
      <c r="Y115" s="365"/>
      <c r="Z115" s="365"/>
      <c r="AA115" s="365"/>
      <c r="AB115" s="365"/>
      <c r="AC115" s="24"/>
    </row>
    <row r="116" spans="2:29">
      <c r="B116" s="2"/>
      <c r="C116" s="7"/>
      <c r="D116" s="7"/>
      <c r="E116" s="7"/>
      <c r="F116" s="7"/>
      <c r="G116" s="7"/>
      <c r="H116" s="7"/>
      <c r="I116" s="7"/>
      <c r="J116" s="7"/>
      <c r="K116" s="7"/>
      <c r="L116" s="7"/>
      <c r="M116" s="11"/>
      <c r="N116" s="369"/>
      <c r="O116" s="365"/>
      <c r="P116" s="365"/>
      <c r="Q116" s="365"/>
      <c r="R116" s="365"/>
      <c r="S116" s="365"/>
      <c r="T116" s="365"/>
      <c r="U116" s="365"/>
      <c r="V116" s="365"/>
      <c r="W116" s="365"/>
      <c r="X116" s="365"/>
      <c r="Y116" s="365"/>
      <c r="Z116" s="365"/>
      <c r="AA116" s="365"/>
      <c r="AB116" s="365"/>
      <c r="AC116" s="24"/>
    </row>
    <row r="117" spans="2:29">
      <c r="B117" s="2"/>
      <c r="C117" s="7"/>
      <c r="D117" s="7"/>
      <c r="E117" s="7"/>
      <c r="F117" s="7"/>
      <c r="G117" s="7"/>
      <c r="H117" s="7"/>
      <c r="I117" s="7"/>
      <c r="J117" s="7"/>
      <c r="K117" s="7"/>
      <c r="L117" s="7"/>
      <c r="M117" s="11"/>
      <c r="N117" s="369"/>
      <c r="O117" s="365"/>
      <c r="P117" s="365"/>
      <c r="Q117" s="365"/>
      <c r="R117" s="365"/>
      <c r="S117" s="365"/>
      <c r="T117" s="365"/>
      <c r="U117" s="365"/>
      <c r="V117" s="365"/>
      <c r="W117" s="365"/>
      <c r="X117" s="365"/>
      <c r="Y117" s="365"/>
      <c r="Z117" s="365"/>
      <c r="AA117" s="365"/>
      <c r="AB117" s="365"/>
      <c r="AC117" s="24"/>
    </row>
    <row r="118" spans="2:29">
      <c r="B118" s="2"/>
      <c r="C118" s="7"/>
      <c r="D118" s="7"/>
      <c r="E118" s="7"/>
      <c r="F118" s="7"/>
      <c r="G118" s="7"/>
      <c r="H118" s="7"/>
      <c r="I118" s="7"/>
      <c r="J118" s="7"/>
      <c r="K118" s="7"/>
      <c r="L118" s="7"/>
      <c r="M118" s="11"/>
      <c r="N118" s="369"/>
      <c r="O118" s="365"/>
      <c r="P118" s="365"/>
      <c r="Q118" s="365"/>
      <c r="R118" s="365"/>
      <c r="S118" s="365"/>
      <c r="T118" s="365"/>
      <c r="U118" s="365"/>
      <c r="V118" s="365"/>
      <c r="W118" s="365"/>
      <c r="X118" s="365"/>
      <c r="Y118" s="365"/>
      <c r="Z118" s="365"/>
      <c r="AA118" s="365"/>
      <c r="AB118" s="365"/>
      <c r="AC118" s="24"/>
    </row>
    <row r="119" spans="2:29">
      <c r="B119" s="2"/>
      <c r="C119" s="7"/>
      <c r="D119" s="7"/>
      <c r="E119" s="7"/>
      <c r="F119" s="7"/>
      <c r="G119" s="7"/>
      <c r="H119" s="7"/>
      <c r="I119" s="7"/>
      <c r="J119" s="7"/>
      <c r="K119" s="7"/>
      <c r="L119" s="7"/>
      <c r="M119" s="11"/>
      <c r="N119" s="369"/>
      <c r="O119" s="365"/>
      <c r="P119" s="365"/>
      <c r="Q119" s="365"/>
      <c r="R119" s="365"/>
      <c r="S119" s="365"/>
      <c r="T119" s="365"/>
      <c r="U119" s="365"/>
      <c r="V119" s="365"/>
      <c r="W119" s="365"/>
      <c r="X119" s="365"/>
      <c r="Y119" s="365"/>
      <c r="Z119" s="365"/>
      <c r="AA119" s="365"/>
      <c r="AB119" s="365"/>
      <c r="AC119" s="24"/>
    </row>
    <row r="120" spans="2:29">
      <c r="B120" s="2"/>
      <c r="C120" s="7"/>
      <c r="D120" s="7"/>
      <c r="E120" s="7"/>
      <c r="F120" s="7"/>
      <c r="G120" s="7"/>
      <c r="H120" s="7"/>
      <c r="I120" s="7"/>
      <c r="J120" s="7"/>
      <c r="K120" s="7"/>
      <c r="L120" s="7"/>
      <c r="M120" s="11"/>
      <c r="N120" s="369"/>
      <c r="O120" s="365"/>
      <c r="P120" s="365"/>
      <c r="Q120" s="365"/>
      <c r="R120" s="365"/>
      <c r="S120" s="365"/>
      <c r="T120" s="365"/>
      <c r="U120" s="365"/>
      <c r="V120" s="365"/>
      <c r="W120" s="365"/>
      <c r="X120" s="365"/>
      <c r="Y120" s="365"/>
      <c r="Z120" s="365"/>
      <c r="AA120" s="365"/>
      <c r="AB120" s="365"/>
      <c r="AC120" s="24"/>
    </row>
    <row r="121" spans="2:29">
      <c r="B121" s="2"/>
      <c r="C121" s="7"/>
      <c r="D121" s="7"/>
      <c r="E121" s="7"/>
      <c r="F121" s="7"/>
      <c r="G121" s="7"/>
      <c r="H121" s="7"/>
      <c r="I121" s="7"/>
      <c r="J121" s="7"/>
      <c r="K121" s="7"/>
      <c r="L121" s="7"/>
      <c r="M121" s="11"/>
      <c r="N121" s="369"/>
      <c r="O121" s="365"/>
      <c r="P121" s="365"/>
      <c r="Q121" s="365"/>
      <c r="R121" s="365"/>
      <c r="S121" s="365"/>
      <c r="T121" s="365"/>
      <c r="U121" s="365"/>
      <c r="V121" s="365"/>
      <c r="W121" s="365"/>
      <c r="X121" s="365"/>
      <c r="Y121" s="365"/>
      <c r="Z121" s="365"/>
      <c r="AA121" s="365"/>
      <c r="AB121" s="365"/>
      <c r="AC121" s="24"/>
    </row>
    <row r="122" spans="2:29">
      <c r="B122" s="2"/>
      <c r="C122" s="7"/>
      <c r="D122" s="7"/>
      <c r="E122" s="7"/>
      <c r="F122" s="7"/>
      <c r="G122" s="7"/>
      <c r="H122" s="7"/>
      <c r="I122" s="7"/>
      <c r="J122" s="7"/>
      <c r="K122" s="7"/>
      <c r="L122" s="7"/>
      <c r="M122" s="11"/>
      <c r="N122" s="369"/>
      <c r="O122" s="365"/>
      <c r="P122" s="365"/>
      <c r="Q122" s="365"/>
      <c r="R122" s="365"/>
      <c r="S122" s="365"/>
      <c r="T122" s="365"/>
      <c r="U122" s="365"/>
      <c r="V122" s="365"/>
      <c r="W122" s="365"/>
      <c r="X122" s="365"/>
      <c r="Y122" s="365"/>
      <c r="Z122" s="365"/>
      <c r="AA122" s="365"/>
      <c r="AB122" s="365"/>
      <c r="AC122" s="24"/>
    </row>
    <row r="123" spans="2:29">
      <c r="B123" s="2"/>
      <c r="C123" s="7"/>
      <c r="D123" s="7"/>
      <c r="E123" s="7"/>
      <c r="F123" s="7"/>
      <c r="G123" s="7"/>
      <c r="H123" s="7"/>
      <c r="I123" s="7"/>
      <c r="J123" s="7"/>
      <c r="K123" s="7"/>
      <c r="L123" s="7"/>
      <c r="M123" s="11"/>
      <c r="N123" s="369"/>
      <c r="O123" s="365"/>
      <c r="P123" s="365"/>
      <c r="Q123" s="365"/>
      <c r="R123" s="365"/>
      <c r="S123" s="365"/>
      <c r="T123" s="365"/>
      <c r="U123" s="365"/>
      <c r="V123" s="365"/>
      <c r="W123" s="365"/>
      <c r="X123" s="365"/>
      <c r="Y123" s="365"/>
      <c r="Z123" s="365"/>
      <c r="AA123" s="365"/>
      <c r="AB123" s="365"/>
      <c r="AC123" s="24"/>
    </row>
    <row r="124" spans="2:29">
      <c r="B124" s="2"/>
      <c r="C124" s="7"/>
      <c r="D124" s="7"/>
      <c r="E124" s="7"/>
      <c r="F124" s="7"/>
      <c r="G124" s="7"/>
      <c r="H124" s="7"/>
      <c r="I124" s="7"/>
      <c r="J124" s="7"/>
      <c r="K124" s="7"/>
      <c r="L124" s="7"/>
      <c r="M124" s="11"/>
      <c r="N124" s="369"/>
      <c r="O124" s="365"/>
      <c r="P124" s="365"/>
      <c r="Q124" s="365"/>
      <c r="R124" s="365"/>
      <c r="S124" s="365"/>
      <c r="T124" s="365"/>
      <c r="U124" s="365"/>
      <c r="V124" s="365"/>
      <c r="W124" s="365"/>
      <c r="X124" s="365"/>
      <c r="Y124" s="365"/>
      <c r="Z124" s="365"/>
      <c r="AA124" s="365"/>
      <c r="AB124" s="365"/>
      <c r="AC124" s="24"/>
    </row>
    <row r="125" spans="2:29">
      <c r="B125" s="2"/>
      <c r="C125" s="7"/>
      <c r="D125" s="7"/>
      <c r="E125" s="7"/>
      <c r="F125" s="7"/>
      <c r="G125" s="7"/>
      <c r="H125" s="7"/>
      <c r="I125" s="7"/>
      <c r="J125" s="7"/>
      <c r="K125" s="7"/>
      <c r="L125" s="7"/>
      <c r="M125" s="11"/>
      <c r="N125" s="369"/>
      <c r="O125" s="365"/>
      <c r="P125" s="365"/>
      <c r="Q125" s="365"/>
      <c r="R125" s="365"/>
      <c r="S125" s="365"/>
      <c r="T125" s="365"/>
      <c r="U125" s="365"/>
      <c r="V125" s="365"/>
      <c r="W125" s="365"/>
      <c r="X125" s="365"/>
      <c r="Y125" s="365"/>
      <c r="Z125" s="365"/>
      <c r="AA125" s="365"/>
      <c r="AB125" s="365"/>
      <c r="AC125" s="24"/>
    </row>
    <row r="126" spans="2:29">
      <c r="B126" s="2"/>
      <c r="C126" s="7"/>
      <c r="D126" s="7"/>
      <c r="E126" s="7"/>
      <c r="F126" s="7"/>
      <c r="G126" s="7"/>
      <c r="H126" s="7"/>
      <c r="I126" s="7"/>
      <c r="J126" s="7"/>
      <c r="K126" s="7"/>
      <c r="L126" s="7"/>
      <c r="M126" s="11"/>
      <c r="N126" s="369"/>
      <c r="O126" s="365"/>
      <c r="P126" s="365"/>
      <c r="Q126" s="365"/>
      <c r="R126" s="365"/>
      <c r="S126" s="365"/>
      <c r="T126" s="365"/>
      <c r="U126" s="365"/>
      <c r="V126" s="365"/>
      <c r="W126" s="365"/>
      <c r="X126" s="365"/>
      <c r="Y126" s="365"/>
      <c r="Z126" s="365"/>
      <c r="AA126" s="365"/>
      <c r="AB126" s="365"/>
      <c r="AC126" s="24"/>
    </row>
    <row r="127" spans="2:29">
      <c r="B127" s="2"/>
      <c r="C127" s="7"/>
      <c r="D127" s="7"/>
      <c r="E127" s="7"/>
      <c r="F127" s="7"/>
      <c r="G127" s="7"/>
      <c r="H127" s="7"/>
      <c r="I127" s="7"/>
      <c r="J127" s="7"/>
      <c r="K127" s="7"/>
      <c r="L127" s="7"/>
      <c r="M127" s="11"/>
      <c r="N127" s="369"/>
      <c r="O127" s="365"/>
      <c r="P127" s="365"/>
      <c r="Q127" s="365"/>
      <c r="R127" s="365"/>
      <c r="S127" s="365"/>
      <c r="T127" s="365"/>
      <c r="U127" s="365"/>
      <c r="V127" s="365"/>
      <c r="W127" s="365"/>
      <c r="X127" s="365"/>
      <c r="Y127" s="365"/>
      <c r="Z127" s="365"/>
      <c r="AA127" s="365"/>
      <c r="AB127" s="365"/>
      <c r="AC127" s="24"/>
    </row>
    <row r="128" spans="2:29">
      <c r="B128" s="2"/>
      <c r="C128" s="7"/>
      <c r="D128" s="7"/>
      <c r="E128" s="7"/>
      <c r="F128" s="7"/>
      <c r="G128" s="7"/>
      <c r="H128" s="7"/>
      <c r="I128" s="7"/>
      <c r="J128" s="7"/>
      <c r="K128" s="7"/>
      <c r="L128" s="7"/>
      <c r="M128" s="11"/>
      <c r="N128" s="369"/>
      <c r="O128" s="365"/>
      <c r="P128" s="365"/>
      <c r="Q128" s="365"/>
      <c r="R128" s="365"/>
      <c r="S128" s="365"/>
      <c r="T128" s="365"/>
      <c r="U128" s="365"/>
      <c r="V128" s="365"/>
      <c r="W128" s="365"/>
      <c r="X128" s="365"/>
      <c r="Y128" s="365"/>
      <c r="Z128" s="365"/>
      <c r="AA128" s="365"/>
      <c r="AB128" s="365"/>
      <c r="AC128" s="24"/>
    </row>
    <row r="129" spans="2:29">
      <c r="B129" s="2"/>
      <c r="C129" s="7"/>
      <c r="D129" s="7"/>
      <c r="E129" s="7"/>
      <c r="F129" s="7"/>
      <c r="G129" s="7"/>
      <c r="H129" s="7"/>
      <c r="I129" s="7"/>
      <c r="J129" s="7"/>
      <c r="K129" s="7"/>
      <c r="L129" s="7"/>
      <c r="M129" s="11"/>
      <c r="N129" s="369"/>
      <c r="O129" s="365"/>
      <c r="P129" s="365"/>
      <c r="Q129" s="365"/>
      <c r="R129" s="365"/>
      <c r="S129" s="365"/>
      <c r="T129" s="365"/>
      <c r="U129" s="365"/>
      <c r="V129" s="365"/>
      <c r="W129" s="365"/>
      <c r="X129" s="365"/>
      <c r="Y129" s="365"/>
      <c r="Z129" s="365"/>
      <c r="AA129" s="365"/>
      <c r="AB129" s="365"/>
      <c r="AC129" s="24"/>
    </row>
    <row r="130" spans="2:29">
      <c r="B130" s="2"/>
      <c r="C130" s="7"/>
      <c r="D130" s="7"/>
      <c r="E130" s="7"/>
      <c r="F130" s="7"/>
      <c r="G130" s="7"/>
      <c r="H130" s="7"/>
      <c r="I130" s="7"/>
      <c r="J130" s="7"/>
      <c r="K130" s="7"/>
      <c r="L130" s="7"/>
      <c r="M130" s="11"/>
      <c r="N130" s="369"/>
      <c r="O130" s="365"/>
      <c r="P130" s="365"/>
      <c r="Q130" s="365"/>
      <c r="R130" s="365"/>
      <c r="S130" s="365"/>
      <c r="T130" s="365"/>
      <c r="U130" s="365"/>
      <c r="V130" s="365"/>
      <c r="W130" s="365"/>
      <c r="X130" s="365"/>
      <c r="Y130" s="365"/>
      <c r="Z130" s="365"/>
      <c r="AA130" s="365"/>
      <c r="AB130" s="365"/>
      <c r="AC130" s="24"/>
    </row>
    <row r="131" spans="2:29">
      <c r="B131" s="2"/>
      <c r="C131" s="7"/>
      <c r="D131" s="7"/>
      <c r="E131" s="7"/>
      <c r="F131" s="7"/>
      <c r="G131" s="7"/>
      <c r="H131" s="7"/>
      <c r="I131" s="7"/>
      <c r="J131" s="7"/>
      <c r="K131" s="7"/>
      <c r="L131" s="7"/>
      <c r="M131" s="11"/>
      <c r="N131" s="369"/>
      <c r="O131" s="365"/>
      <c r="P131" s="365"/>
      <c r="Q131" s="365"/>
      <c r="R131" s="365"/>
      <c r="S131" s="365"/>
      <c r="T131" s="365"/>
      <c r="U131" s="365"/>
      <c r="V131" s="365"/>
      <c r="W131" s="365"/>
      <c r="X131" s="365"/>
      <c r="Y131" s="365"/>
      <c r="Z131" s="365"/>
      <c r="AA131" s="365"/>
      <c r="AB131" s="365"/>
      <c r="AC131" s="24"/>
    </row>
    <row r="132" spans="2:29">
      <c r="B132" s="2"/>
      <c r="C132" s="7"/>
      <c r="D132" s="7"/>
      <c r="E132" s="7"/>
      <c r="F132" s="7"/>
      <c r="G132" s="7"/>
      <c r="H132" s="7"/>
      <c r="I132" s="7"/>
      <c r="J132" s="7"/>
      <c r="K132" s="7"/>
      <c r="L132" s="7"/>
      <c r="M132" s="11"/>
      <c r="N132" s="369"/>
      <c r="O132" s="365"/>
      <c r="P132" s="365"/>
      <c r="Q132" s="365"/>
      <c r="R132" s="365"/>
      <c r="S132" s="365"/>
      <c r="T132" s="365"/>
      <c r="U132" s="365"/>
      <c r="V132" s="365"/>
      <c r="W132" s="365"/>
      <c r="X132" s="365"/>
      <c r="Y132" s="365"/>
      <c r="Z132" s="365"/>
      <c r="AA132" s="365"/>
      <c r="AB132" s="365"/>
      <c r="AC132" s="24"/>
    </row>
    <row r="133" spans="2:29">
      <c r="B133" s="2"/>
      <c r="C133" s="7"/>
      <c r="D133" s="7"/>
      <c r="E133" s="7"/>
      <c r="F133" s="7"/>
      <c r="G133" s="7"/>
      <c r="H133" s="7"/>
      <c r="I133" s="7"/>
      <c r="J133" s="7"/>
      <c r="K133" s="7"/>
      <c r="L133" s="7"/>
      <c r="M133" s="11"/>
      <c r="N133" s="369"/>
      <c r="O133" s="365"/>
      <c r="P133" s="365"/>
      <c r="Q133" s="365"/>
      <c r="R133" s="365"/>
      <c r="S133" s="365"/>
      <c r="T133" s="365"/>
      <c r="U133" s="365"/>
      <c r="V133" s="365"/>
      <c r="W133" s="365"/>
      <c r="X133" s="365"/>
      <c r="Y133" s="365"/>
      <c r="Z133" s="365"/>
      <c r="AA133" s="365"/>
      <c r="AB133" s="365"/>
      <c r="AC133" s="24"/>
    </row>
    <row r="134" spans="2:29">
      <c r="B134" s="2"/>
      <c r="C134" s="7"/>
      <c r="D134" s="7"/>
      <c r="E134" s="7"/>
      <c r="F134" s="7"/>
      <c r="G134" s="7"/>
      <c r="H134" s="7"/>
      <c r="I134" s="7"/>
      <c r="J134" s="7"/>
      <c r="K134" s="7"/>
      <c r="L134" s="7"/>
      <c r="M134" s="11"/>
      <c r="N134" s="369"/>
      <c r="O134" s="365"/>
      <c r="P134" s="365"/>
      <c r="Q134" s="365"/>
      <c r="R134" s="365"/>
      <c r="S134" s="365"/>
      <c r="T134" s="365"/>
      <c r="U134" s="365"/>
      <c r="V134" s="365"/>
      <c r="W134" s="365"/>
      <c r="X134" s="365"/>
      <c r="Y134" s="365"/>
      <c r="Z134" s="365"/>
      <c r="AA134" s="365"/>
      <c r="AB134" s="365"/>
      <c r="AC134" s="24"/>
    </row>
    <row r="135" spans="2:29">
      <c r="B135" s="2"/>
      <c r="C135" s="7"/>
      <c r="D135" s="7"/>
      <c r="E135" s="7"/>
      <c r="F135" s="7"/>
      <c r="G135" s="7"/>
      <c r="H135" s="7"/>
      <c r="I135" s="7"/>
      <c r="J135" s="7"/>
      <c r="K135" s="7"/>
      <c r="L135" s="7"/>
      <c r="M135" s="11"/>
      <c r="N135" s="369"/>
      <c r="O135" s="365"/>
      <c r="P135" s="365"/>
      <c r="Q135" s="365"/>
      <c r="R135" s="365"/>
      <c r="S135" s="365"/>
      <c r="T135" s="365"/>
      <c r="U135" s="365"/>
      <c r="V135" s="365"/>
      <c r="W135" s="365"/>
      <c r="X135" s="365"/>
      <c r="Y135" s="365"/>
      <c r="Z135" s="365"/>
      <c r="AA135" s="365"/>
      <c r="AB135" s="365"/>
      <c r="AC135" s="24"/>
    </row>
    <row r="136" spans="2:29">
      <c r="B136" s="2"/>
      <c r="C136" s="7"/>
      <c r="D136" s="7"/>
      <c r="E136" s="7"/>
      <c r="F136" s="7"/>
      <c r="G136" s="7"/>
      <c r="H136" s="7"/>
      <c r="I136" s="7"/>
      <c r="J136" s="7"/>
      <c r="K136" s="7"/>
      <c r="L136" s="7"/>
      <c r="M136" s="11"/>
      <c r="N136" s="369"/>
      <c r="O136" s="365"/>
      <c r="P136" s="365"/>
      <c r="Q136" s="365"/>
      <c r="R136" s="365"/>
      <c r="S136" s="365"/>
      <c r="T136" s="365"/>
      <c r="U136" s="365"/>
      <c r="V136" s="365"/>
      <c r="W136" s="365"/>
      <c r="X136" s="365"/>
      <c r="Y136" s="365"/>
      <c r="Z136" s="365"/>
      <c r="AA136" s="365"/>
      <c r="AB136" s="365"/>
      <c r="AC136" s="24"/>
    </row>
    <row r="137" spans="2:29">
      <c r="B137" s="2"/>
      <c r="C137" s="7"/>
      <c r="D137" s="7"/>
      <c r="E137" s="7"/>
      <c r="F137" s="7"/>
      <c r="G137" s="7"/>
      <c r="H137" s="7"/>
      <c r="I137" s="7"/>
      <c r="J137" s="7"/>
      <c r="K137" s="7"/>
      <c r="L137" s="7"/>
      <c r="M137" s="11"/>
      <c r="N137" s="369"/>
      <c r="O137" s="365"/>
      <c r="P137" s="365"/>
      <c r="Q137" s="365"/>
      <c r="R137" s="365"/>
      <c r="S137" s="365"/>
      <c r="T137" s="365"/>
      <c r="U137" s="365"/>
      <c r="V137" s="365"/>
      <c r="W137" s="365"/>
      <c r="X137" s="365"/>
      <c r="Y137" s="365"/>
      <c r="Z137" s="365"/>
      <c r="AA137" s="365"/>
      <c r="AB137" s="365"/>
      <c r="AC137" s="24"/>
    </row>
    <row r="138" spans="2:29">
      <c r="B138" s="2"/>
      <c r="C138" s="7"/>
      <c r="D138" s="7"/>
      <c r="E138" s="7"/>
      <c r="F138" s="7"/>
      <c r="G138" s="7"/>
      <c r="H138" s="7"/>
      <c r="I138" s="7"/>
      <c r="J138" s="7"/>
      <c r="K138" s="7"/>
      <c r="L138" s="7"/>
      <c r="M138" s="11"/>
      <c r="N138" s="369"/>
      <c r="O138" s="365"/>
      <c r="P138" s="365"/>
      <c r="Q138" s="365"/>
      <c r="R138" s="365"/>
      <c r="S138" s="365"/>
      <c r="T138" s="365"/>
      <c r="U138" s="365"/>
      <c r="V138" s="365"/>
      <c r="W138" s="365"/>
      <c r="X138" s="365"/>
      <c r="Y138" s="365"/>
      <c r="Z138" s="365"/>
      <c r="AA138" s="365"/>
      <c r="AB138" s="365"/>
      <c r="AC138" s="24"/>
    </row>
    <row r="139" spans="2:29" ht="13.5" thickBot="1">
      <c r="B139" s="3"/>
      <c r="C139" s="28"/>
      <c r="D139" s="28"/>
      <c r="E139" s="28"/>
      <c r="F139" s="28"/>
      <c r="G139" s="28"/>
      <c r="H139" s="28"/>
      <c r="I139" s="28"/>
      <c r="J139" s="28"/>
      <c r="K139" s="28"/>
      <c r="L139" s="28"/>
      <c r="M139" s="29"/>
      <c r="N139" s="86"/>
      <c r="O139" s="373"/>
      <c r="P139" s="373"/>
      <c r="Q139" s="373"/>
      <c r="R139" s="373"/>
      <c r="S139" s="373"/>
      <c r="T139" s="373"/>
      <c r="U139" s="373"/>
      <c r="V139" s="373"/>
      <c r="W139" s="373"/>
      <c r="X139" s="373"/>
      <c r="Y139" s="373"/>
      <c r="Z139" s="373"/>
      <c r="AA139" s="373"/>
      <c r="AB139" s="373"/>
      <c r="AC139" s="368"/>
    </row>
    <row r="142" spans="2:29">
      <c r="B142" t="s">
        <v>345</v>
      </c>
      <c r="N142" t="s">
        <v>83</v>
      </c>
    </row>
    <row r="143" spans="2:29">
      <c r="N143" t="s">
        <v>84</v>
      </c>
    </row>
    <row r="144" spans="2:29" ht="13.5" thickBot="1">
      <c r="B144" t="str">
        <f>点検対象設備一覧表!$G$6</f>
        <v>――棟</v>
      </c>
      <c r="N144" t="s">
        <v>336</v>
      </c>
    </row>
    <row r="145" spans="2:29" ht="26.5" thickBot="1">
      <c r="B145" s="25" t="s">
        <v>347</v>
      </c>
      <c r="C145" s="26" t="s">
        <v>348</v>
      </c>
      <c r="D145" s="26" t="s">
        <v>349</v>
      </c>
      <c r="E145" s="26" t="s">
        <v>350</v>
      </c>
      <c r="F145" s="26" t="s">
        <v>74</v>
      </c>
      <c r="G145" s="26" t="s">
        <v>75</v>
      </c>
      <c r="H145" s="26" t="s">
        <v>351</v>
      </c>
      <c r="I145" s="26" t="s">
        <v>76</v>
      </c>
      <c r="J145" s="26" t="s">
        <v>352</v>
      </c>
      <c r="K145" s="26" t="s">
        <v>353</v>
      </c>
      <c r="L145" s="26" t="s">
        <v>354</v>
      </c>
      <c r="M145" s="4" t="s">
        <v>399</v>
      </c>
      <c r="N145" s="391" t="s">
        <v>791</v>
      </c>
      <c r="O145" s="392" t="s">
        <v>355</v>
      </c>
      <c r="P145" s="392" t="s">
        <v>356</v>
      </c>
      <c r="Q145" s="392" t="s">
        <v>357</v>
      </c>
      <c r="R145" s="392" t="s">
        <v>782</v>
      </c>
      <c r="S145" s="392" t="s">
        <v>783</v>
      </c>
      <c r="T145" s="392" t="s">
        <v>784</v>
      </c>
      <c r="U145" s="392" t="s">
        <v>785</v>
      </c>
      <c r="V145" s="392" t="s">
        <v>786</v>
      </c>
      <c r="W145" s="392" t="s">
        <v>780</v>
      </c>
      <c r="X145" s="392" t="s">
        <v>781</v>
      </c>
      <c r="Y145" s="392" t="s">
        <v>760</v>
      </c>
      <c r="Z145" s="392" t="s">
        <v>761</v>
      </c>
      <c r="AA145" s="392" t="s">
        <v>603</v>
      </c>
      <c r="AB145" s="392" t="s">
        <v>604</v>
      </c>
      <c r="AC145" s="393" t="s">
        <v>605</v>
      </c>
    </row>
    <row r="146" spans="2:29">
      <c r="B146" s="21"/>
      <c r="C146" s="14"/>
      <c r="D146" s="14"/>
      <c r="E146" s="14"/>
      <c r="F146" s="14"/>
      <c r="G146" s="14"/>
      <c r="H146" s="14"/>
      <c r="I146" s="14"/>
      <c r="J146" s="14"/>
      <c r="K146" s="14"/>
      <c r="L146" s="14"/>
      <c r="M146" s="22"/>
      <c r="N146" s="367"/>
      <c r="O146" s="366"/>
      <c r="P146" s="366"/>
      <c r="Q146" s="366"/>
      <c r="R146" s="366"/>
      <c r="S146" s="366"/>
      <c r="T146" s="366"/>
      <c r="U146" s="366"/>
      <c r="V146" s="366"/>
      <c r="W146" s="366"/>
      <c r="X146" s="366"/>
      <c r="Y146" s="366"/>
      <c r="Z146" s="366"/>
      <c r="AA146" s="366"/>
      <c r="AB146" s="366"/>
      <c r="AC146" s="370"/>
    </row>
    <row r="147" spans="2:29">
      <c r="B147" s="2"/>
      <c r="C147" s="7"/>
      <c r="D147" s="7"/>
      <c r="E147" s="7"/>
      <c r="F147" s="7"/>
      <c r="G147" s="7"/>
      <c r="H147" s="7"/>
      <c r="I147" s="7"/>
      <c r="J147" s="7"/>
      <c r="K147" s="7"/>
      <c r="L147" s="7"/>
      <c r="M147" s="11"/>
      <c r="N147" s="369"/>
      <c r="O147" s="365"/>
      <c r="P147" s="365"/>
      <c r="Q147" s="365"/>
      <c r="R147" s="365"/>
      <c r="S147" s="365"/>
      <c r="T147" s="365"/>
      <c r="U147" s="365"/>
      <c r="V147" s="365"/>
      <c r="W147" s="365"/>
      <c r="X147" s="365"/>
      <c r="Y147" s="365"/>
      <c r="Z147" s="365"/>
      <c r="AA147" s="365"/>
      <c r="AB147" s="365"/>
      <c r="AC147" s="24"/>
    </row>
    <row r="148" spans="2:29">
      <c r="B148" s="2"/>
      <c r="C148" s="7"/>
      <c r="D148" s="7"/>
      <c r="E148" s="7"/>
      <c r="F148" s="7"/>
      <c r="G148" s="7"/>
      <c r="H148" s="7"/>
      <c r="I148" s="7"/>
      <c r="J148" s="7"/>
      <c r="K148" s="7"/>
      <c r="L148" s="7"/>
      <c r="M148" s="11"/>
      <c r="N148" s="369"/>
      <c r="O148" s="365"/>
      <c r="P148" s="365"/>
      <c r="Q148" s="365"/>
      <c r="R148" s="365"/>
      <c r="S148" s="365"/>
      <c r="T148" s="365"/>
      <c r="U148" s="365"/>
      <c r="V148" s="365"/>
      <c r="W148" s="365"/>
      <c r="X148" s="365"/>
      <c r="Y148" s="365"/>
      <c r="Z148" s="365"/>
      <c r="AA148" s="365"/>
      <c r="AB148" s="365"/>
      <c r="AC148" s="24"/>
    </row>
    <row r="149" spans="2:29">
      <c r="B149" s="2"/>
      <c r="C149" s="7"/>
      <c r="D149" s="7"/>
      <c r="E149" s="7"/>
      <c r="F149" s="7"/>
      <c r="G149" s="7"/>
      <c r="H149" s="7"/>
      <c r="I149" s="7"/>
      <c r="J149" s="7"/>
      <c r="K149" s="7"/>
      <c r="L149" s="7"/>
      <c r="M149" s="11"/>
      <c r="N149" s="369"/>
      <c r="O149" s="365"/>
      <c r="P149" s="365"/>
      <c r="Q149" s="365"/>
      <c r="R149" s="365"/>
      <c r="S149" s="365"/>
      <c r="T149" s="365"/>
      <c r="U149" s="365"/>
      <c r="V149" s="365"/>
      <c r="W149" s="365"/>
      <c r="X149" s="365"/>
      <c r="Y149" s="365"/>
      <c r="Z149" s="365"/>
      <c r="AA149" s="365"/>
      <c r="AB149" s="365"/>
      <c r="AC149" s="24"/>
    </row>
    <row r="150" spans="2:29">
      <c r="B150" s="2"/>
      <c r="C150" s="7"/>
      <c r="D150" s="7"/>
      <c r="E150" s="7"/>
      <c r="F150" s="7"/>
      <c r="G150" s="7"/>
      <c r="H150" s="7"/>
      <c r="I150" s="7"/>
      <c r="J150" s="7"/>
      <c r="K150" s="7"/>
      <c r="L150" s="7"/>
      <c r="M150" s="11"/>
      <c r="N150" s="369"/>
      <c r="O150" s="365"/>
      <c r="P150" s="365"/>
      <c r="Q150" s="365"/>
      <c r="R150" s="365"/>
      <c r="S150" s="365"/>
      <c r="T150" s="365"/>
      <c r="U150" s="365"/>
      <c r="V150" s="365"/>
      <c r="W150" s="365"/>
      <c r="X150" s="365"/>
      <c r="Y150" s="365"/>
      <c r="Z150" s="365"/>
      <c r="AA150" s="365"/>
      <c r="AB150" s="365"/>
      <c r="AC150" s="24"/>
    </row>
    <row r="151" spans="2:29">
      <c r="B151" s="2"/>
      <c r="C151" s="7"/>
      <c r="D151" s="7"/>
      <c r="E151" s="7"/>
      <c r="F151" s="7"/>
      <c r="G151" s="7"/>
      <c r="H151" s="7"/>
      <c r="I151" s="7"/>
      <c r="J151" s="7"/>
      <c r="K151" s="7"/>
      <c r="L151" s="7"/>
      <c r="M151" s="11"/>
      <c r="N151" s="369"/>
      <c r="O151" s="365"/>
      <c r="P151" s="365"/>
      <c r="Q151" s="365"/>
      <c r="R151" s="365"/>
      <c r="S151" s="365"/>
      <c r="T151" s="365"/>
      <c r="U151" s="365"/>
      <c r="V151" s="365"/>
      <c r="W151" s="365"/>
      <c r="X151" s="365"/>
      <c r="Y151" s="365"/>
      <c r="Z151" s="365"/>
      <c r="AA151" s="365"/>
      <c r="AB151" s="365"/>
      <c r="AC151" s="24"/>
    </row>
    <row r="152" spans="2:29">
      <c r="B152" s="2"/>
      <c r="C152" s="7"/>
      <c r="D152" s="7"/>
      <c r="E152" s="7"/>
      <c r="F152" s="7"/>
      <c r="G152" s="7"/>
      <c r="H152" s="7"/>
      <c r="I152" s="7"/>
      <c r="J152" s="7"/>
      <c r="K152" s="7"/>
      <c r="L152" s="7"/>
      <c r="M152" s="11"/>
      <c r="N152" s="369"/>
      <c r="O152" s="365"/>
      <c r="P152" s="365"/>
      <c r="Q152" s="365"/>
      <c r="R152" s="365"/>
      <c r="S152" s="365"/>
      <c r="T152" s="365"/>
      <c r="U152" s="365"/>
      <c r="V152" s="365"/>
      <c r="W152" s="365"/>
      <c r="X152" s="365"/>
      <c r="Y152" s="365"/>
      <c r="Z152" s="365"/>
      <c r="AA152" s="365"/>
      <c r="AB152" s="365"/>
      <c r="AC152" s="24"/>
    </row>
    <row r="153" spans="2:29">
      <c r="B153" s="2"/>
      <c r="C153" s="7"/>
      <c r="D153" s="7"/>
      <c r="E153" s="7"/>
      <c r="F153" s="7"/>
      <c r="G153" s="7"/>
      <c r="H153" s="7"/>
      <c r="I153" s="7"/>
      <c r="J153" s="7"/>
      <c r="K153" s="7"/>
      <c r="L153" s="7"/>
      <c r="M153" s="11"/>
      <c r="N153" s="369"/>
      <c r="O153" s="365"/>
      <c r="P153" s="365"/>
      <c r="Q153" s="365"/>
      <c r="R153" s="365"/>
      <c r="S153" s="365"/>
      <c r="T153" s="365"/>
      <c r="U153" s="365"/>
      <c r="V153" s="365"/>
      <c r="W153" s="365"/>
      <c r="X153" s="365"/>
      <c r="Y153" s="365"/>
      <c r="Z153" s="365"/>
      <c r="AA153" s="365"/>
      <c r="AB153" s="365"/>
      <c r="AC153" s="24"/>
    </row>
    <row r="154" spans="2:29">
      <c r="B154" s="2"/>
      <c r="C154" s="7"/>
      <c r="D154" s="7"/>
      <c r="E154" s="7"/>
      <c r="F154" s="7"/>
      <c r="G154" s="7"/>
      <c r="H154" s="7"/>
      <c r="I154" s="7"/>
      <c r="J154" s="7"/>
      <c r="K154" s="7"/>
      <c r="L154" s="7"/>
      <c r="M154" s="11"/>
      <c r="N154" s="369"/>
      <c r="O154" s="365"/>
      <c r="P154" s="365"/>
      <c r="Q154" s="365"/>
      <c r="R154" s="365"/>
      <c r="S154" s="365"/>
      <c r="T154" s="365"/>
      <c r="U154" s="365"/>
      <c r="V154" s="365"/>
      <c r="W154" s="365"/>
      <c r="X154" s="365"/>
      <c r="Y154" s="365"/>
      <c r="Z154" s="365"/>
      <c r="AA154" s="365"/>
      <c r="AB154" s="365"/>
      <c r="AC154" s="24"/>
    </row>
    <row r="155" spans="2:29">
      <c r="B155" s="2"/>
      <c r="C155" s="7"/>
      <c r="D155" s="7"/>
      <c r="E155" s="7"/>
      <c r="F155" s="7"/>
      <c r="G155" s="7"/>
      <c r="H155" s="7"/>
      <c r="I155" s="7"/>
      <c r="J155" s="7"/>
      <c r="K155" s="7"/>
      <c r="L155" s="7"/>
      <c r="M155" s="11"/>
      <c r="N155" s="369"/>
      <c r="O155" s="365"/>
      <c r="P155" s="365"/>
      <c r="Q155" s="365"/>
      <c r="R155" s="365"/>
      <c r="S155" s="365"/>
      <c r="T155" s="365"/>
      <c r="U155" s="365"/>
      <c r="V155" s="365"/>
      <c r="W155" s="365"/>
      <c r="X155" s="365"/>
      <c r="Y155" s="365"/>
      <c r="Z155" s="365"/>
      <c r="AA155" s="365"/>
      <c r="AB155" s="365"/>
      <c r="AC155" s="24"/>
    </row>
    <row r="156" spans="2:29">
      <c r="B156" s="2"/>
      <c r="C156" s="7"/>
      <c r="D156" s="7"/>
      <c r="E156" s="7"/>
      <c r="F156" s="7"/>
      <c r="G156" s="7"/>
      <c r="H156" s="7"/>
      <c r="I156" s="7"/>
      <c r="J156" s="7"/>
      <c r="K156" s="7"/>
      <c r="L156" s="7"/>
      <c r="M156" s="11"/>
      <c r="N156" s="369"/>
      <c r="O156" s="365"/>
      <c r="P156" s="365"/>
      <c r="Q156" s="365"/>
      <c r="R156" s="365"/>
      <c r="S156" s="365"/>
      <c r="T156" s="365"/>
      <c r="U156" s="365"/>
      <c r="V156" s="365"/>
      <c r="W156" s="365"/>
      <c r="X156" s="365"/>
      <c r="Y156" s="365"/>
      <c r="Z156" s="365"/>
      <c r="AA156" s="365"/>
      <c r="AB156" s="365"/>
      <c r="AC156" s="24"/>
    </row>
    <row r="157" spans="2:29">
      <c r="B157" s="2"/>
      <c r="C157" s="7"/>
      <c r="D157" s="7"/>
      <c r="E157" s="7"/>
      <c r="F157" s="7"/>
      <c r="G157" s="7"/>
      <c r="H157" s="7"/>
      <c r="I157" s="7"/>
      <c r="J157" s="7"/>
      <c r="K157" s="7"/>
      <c r="L157" s="7"/>
      <c r="M157" s="11"/>
      <c r="N157" s="369"/>
      <c r="O157" s="365"/>
      <c r="P157" s="365"/>
      <c r="Q157" s="365"/>
      <c r="R157" s="365"/>
      <c r="S157" s="365"/>
      <c r="T157" s="365"/>
      <c r="U157" s="365"/>
      <c r="V157" s="365"/>
      <c r="W157" s="365"/>
      <c r="X157" s="365"/>
      <c r="Y157" s="365"/>
      <c r="Z157" s="365"/>
      <c r="AA157" s="365"/>
      <c r="AB157" s="365"/>
      <c r="AC157" s="24"/>
    </row>
    <row r="158" spans="2:29">
      <c r="B158" s="2"/>
      <c r="C158" s="7"/>
      <c r="D158" s="7"/>
      <c r="E158" s="7"/>
      <c r="F158" s="7"/>
      <c r="G158" s="7"/>
      <c r="H158" s="7"/>
      <c r="I158" s="7"/>
      <c r="J158" s="7"/>
      <c r="K158" s="7"/>
      <c r="L158" s="7"/>
      <c r="M158" s="11"/>
      <c r="N158" s="369"/>
      <c r="O158" s="365"/>
      <c r="P158" s="365"/>
      <c r="Q158" s="365"/>
      <c r="R158" s="365"/>
      <c r="S158" s="365"/>
      <c r="T158" s="365"/>
      <c r="U158" s="365"/>
      <c r="V158" s="365"/>
      <c r="W158" s="365"/>
      <c r="X158" s="365"/>
      <c r="Y158" s="365"/>
      <c r="Z158" s="365"/>
      <c r="AA158" s="365"/>
      <c r="AB158" s="365"/>
      <c r="AC158" s="24"/>
    </row>
    <row r="159" spans="2:29">
      <c r="B159" s="2"/>
      <c r="C159" s="7"/>
      <c r="D159" s="7"/>
      <c r="E159" s="7"/>
      <c r="F159" s="7"/>
      <c r="G159" s="7"/>
      <c r="H159" s="7"/>
      <c r="I159" s="7"/>
      <c r="J159" s="7"/>
      <c r="K159" s="7"/>
      <c r="L159" s="7"/>
      <c r="M159" s="11"/>
      <c r="N159" s="369"/>
      <c r="O159" s="365"/>
      <c r="P159" s="365"/>
      <c r="Q159" s="365"/>
      <c r="R159" s="365"/>
      <c r="S159" s="365"/>
      <c r="T159" s="365"/>
      <c r="U159" s="365"/>
      <c r="V159" s="365"/>
      <c r="W159" s="365"/>
      <c r="X159" s="365"/>
      <c r="Y159" s="365"/>
      <c r="Z159" s="365"/>
      <c r="AA159" s="365"/>
      <c r="AB159" s="365"/>
      <c r="AC159" s="24"/>
    </row>
    <row r="160" spans="2:29">
      <c r="B160" s="2"/>
      <c r="C160" s="7"/>
      <c r="D160" s="7"/>
      <c r="E160" s="7"/>
      <c r="F160" s="7"/>
      <c r="G160" s="7"/>
      <c r="H160" s="7"/>
      <c r="I160" s="7"/>
      <c r="J160" s="7"/>
      <c r="K160" s="7"/>
      <c r="L160" s="7"/>
      <c r="M160" s="11"/>
      <c r="N160" s="369"/>
      <c r="O160" s="365"/>
      <c r="P160" s="365"/>
      <c r="Q160" s="365"/>
      <c r="R160" s="365"/>
      <c r="S160" s="365"/>
      <c r="T160" s="365"/>
      <c r="U160" s="365"/>
      <c r="V160" s="365"/>
      <c r="W160" s="365"/>
      <c r="X160" s="365"/>
      <c r="Y160" s="365"/>
      <c r="Z160" s="365"/>
      <c r="AA160" s="365"/>
      <c r="AB160" s="365"/>
      <c r="AC160" s="24"/>
    </row>
    <row r="161" spans="2:29">
      <c r="B161" s="2"/>
      <c r="C161" s="7"/>
      <c r="D161" s="7"/>
      <c r="E161" s="7"/>
      <c r="F161" s="7"/>
      <c r="G161" s="7"/>
      <c r="H161" s="7"/>
      <c r="I161" s="7"/>
      <c r="J161" s="7"/>
      <c r="K161" s="7"/>
      <c r="L161" s="7"/>
      <c r="M161" s="11"/>
      <c r="N161" s="369"/>
      <c r="O161" s="365"/>
      <c r="P161" s="365"/>
      <c r="Q161" s="365"/>
      <c r="R161" s="365"/>
      <c r="S161" s="365"/>
      <c r="T161" s="365"/>
      <c r="U161" s="365"/>
      <c r="V161" s="365"/>
      <c r="W161" s="365"/>
      <c r="X161" s="365"/>
      <c r="Y161" s="365"/>
      <c r="Z161" s="365"/>
      <c r="AA161" s="365"/>
      <c r="AB161" s="365"/>
      <c r="AC161" s="24"/>
    </row>
    <row r="162" spans="2:29">
      <c r="B162" s="2"/>
      <c r="C162" s="7"/>
      <c r="D162" s="7"/>
      <c r="E162" s="7"/>
      <c r="F162" s="7"/>
      <c r="G162" s="7"/>
      <c r="H162" s="7"/>
      <c r="I162" s="7"/>
      <c r="J162" s="7"/>
      <c r="K162" s="7"/>
      <c r="L162" s="7"/>
      <c r="M162" s="11"/>
      <c r="N162" s="369"/>
      <c r="O162" s="365"/>
      <c r="P162" s="365"/>
      <c r="Q162" s="365"/>
      <c r="R162" s="365"/>
      <c r="S162" s="365"/>
      <c r="T162" s="365"/>
      <c r="U162" s="365"/>
      <c r="V162" s="365"/>
      <c r="W162" s="365"/>
      <c r="X162" s="365"/>
      <c r="Y162" s="365"/>
      <c r="Z162" s="365"/>
      <c r="AA162" s="365"/>
      <c r="AB162" s="365"/>
      <c r="AC162" s="24"/>
    </row>
    <row r="163" spans="2:29">
      <c r="B163" s="2"/>
      <c r="C163" s="7"/>
      <c r="D163" s="7"/>
      <c r="E163" s="7"/>
      <c r="F163" s="7"/>
      <c r="G163" s="7"/>
      <c r="H163" s="7"/>
      <c r="I163" s="7"/>
      <c r="J163" s="7"/>
      <c r="K163" s="7"/>
      <c r="L163" s="7"/>
      <c r="M163" s="11"/>
      <c r="N163" s="369"/>
      <c r="O163" s="365"/>
      <c r="P163" s="365"/>
      <c r="Q163" s="365"/>
      <c r="R163" s="365"/>
      <c r="S163" s="365"/>
      <c r="T163" s="365"/>
      <c r="U163" s="365"/>
      <c r="V163" s="365"/>
      <c r="W163" s="365"/>
      <c r="X163" s="365"/>
      <c r="Y163" s="365"/>
      <c r="Z163" s="365"/>
      <c r="AA163" s="365"/>
      <c r="AB163" s="365"/>
      <c r="AC163" s="24"/>
    </row>
    <row r="164" spans="2:29">
      <c r="B164" s="2"/>
      <c r="C164" s="7"/>
      <c r="D164" s="7"/>
      <c r="E164" s="7"/>
      <c r="F164" s="7"/>
      <c r="G164" s="7"/>
      <c r="H164" s="7"/>
      <c r="I164" s="7"/>
      <c r="J164" s="7"/>
      <c r="K164" s="7"/>
      <c r="L164" s="7"/>
      <c r="M164" s="11"/>
      <c r="N164" s="369"/>
      <c r="O164" s="365"/>
      <c r="P164" s="365"/>
      <c r="Q164" s="365"/>
      <c r="R164" s="365"/>
      <c r="S164" s="365"/>
      <c r="T164" s="365"/>
      <c r="U164" s="365"/>
      <c r="V164" s="365"/>
      <c r="W164" s="365"/>
      <c r="X164" s="365"/>
      <c r="Y164" s="365"/>
      <c r="Z164" s="365"/>
      <c r="AA164" s="365"/>
      <c r="AB164" s="365"/>
      <c r="AC164" s="24"/>
    </row>
    <row r="165" spans="2:29">
      <c r="B165" s="2"/>
      <c r="C165" s="7"/>
      <c r="D165" s="7"/>
      <c r="E165" s="7"/>
      <c r="F165" s="7"/>
      <c r="G165" s="7"/>
      <c r="H165" s="7"/>
      <c r="I165" s="7"/>
      <c r="J165" s="7"/>
      <c r="K165" s="7"/>
      <c r="L165" s="7"/>
      <c r="M165" s="11"/>
      <c r="N165" s="369"/>
      <c r="O165" s="365"/>
      <c r="P165" s="365"/>
      <c r="Q165" s="365"/>
      <c r="R165" s="365"/>
      <c r="S165" s="365"/>
      <c r="T165" s="365"/>
      <c r="U165" s="365"/>
      <c r="V165" s="365"/>
      <c r="W165" s="365"/>
      <c r="X165" s="365"/>
      <c r="Y165" s="365"/>
      <c r="Z165" s="365"/>
      <c r="AA165" s="365"/>
      <c r="AB165" s="365"/>
      <c r="AC165" s="24"/>
    </row>
    <row r="166" spans="2:29">
      <c r="B166" s="2"/>
      <c r="C166" s="7"/>
      <c r="D166" s="7"/>
      <c r="E166" s="7"/>
      <c r="F166" s="7"/>
      <c r="G166" s="7"/>
      <c r="H166" s="7"/>
      <c r="I166" s="7"/>
      <c r="J166" s="7"/>
      <c r="K166" s="7"/>
      <c r="L166" s="7"/>
      <c r="M166" s="11"/>
      <c r="N166" s="369"/>
      <c r="O166" s="365"/>
      <c r="P166" s="365"/>
      <c r="Q166" s="365"/>
      <c r="R166" s="365"/>
      <c r="S166" s="365"/>
      <c r="T166" s="365"/>
      <c r="U166" s="365"/>
      <c r="V166" s="365"/>
      <c r="W166" s="365"/>
      <c r="X166" s="365"/>
      <c r="Y166" s="365"/>
      <c r="Z166" s="365"/>
      <c r="AA166" s="365"/>
      <c r="AB166" s="365"/>
      <c r="AC166" s="24"/>
    </row>
    <row r="167" spans="2:29">
      <c r="B167" s="2"/>
      <c r="C167" s="7"/>
      <c r="D167" s="7"/>
      <c r="E167" s="7"/>
      <c r="F167" s="7"/>
      <c r="G167" s="7"/>
      <c r="H167" s="7"/>
      <c r="I167" s="7"/>
      <c r="J167" s="7"/>
      <c r="K167" s="7"/>
      <c r="L167" s="7"/>
      <c r="M167" s="11"/>
      <c r="N167" s="369"/>
      <c r="O167" s="365"/>
      <c r="P167" s="365"/>
      <c r="Q167" s="365"/>
      <c r="R167" s="365"/>
      <c r="S167" s="365"/>
      <c r="T167" s="365"/>
      <c r="U167" s="365"/>
      <c r="V167" s="365"/>
      <c r="W167" s="365"/>
      <c r="X167" s="365"/>
      <c r="Y167" s="365"/>
      <c r="Z167" s="365"/>
      <c r="AA167" s="365"/>
      <c r="AB167" s="365"/>
      <c r="AC167" s="24"/>
    </row>
    <row r="168" spans="2:29">
      <c r="B168" s="2"/>
      <c r="C168" s="7"/>
      <c r="D168" s="7"/>
      <c r="E168" s="7"/>
      <c r="F168" s="7"/>
      <c r="G168" s="7"/>
      <c r="H168" s="7"/>
      <c r="I168" s="7"/>
      <c r="J168" s="7"/>
      <c r="K168" s="7"/>
      <c r="L168" s="7"/>
      <c r="M168" s="11"/>
      <c r="N168" s="369"/>
      <c r="O168" s="365"/>
      <c r="P168" s="365"/>
      <c r="Q168" s="365"/>
      <c r="R168" s="365"/>
      <c r="S168" s="365"/>
      <c r="T168" s="365"/>
      <c r="U168" s="365"/>
      <c r="V168" s="365"/>
      <c r="W168" s="365"/>
      <c r="X168" s="365"/>
      <c r="Y168" s="365"/>
      <c r="Z168" s="365"/>
      <c r="AA168" s="365"/>
      <c r="AB168" s="365"/>
      <c r="AC168" s="24"/>
    </row>
    <row r="169" spans="2:29">
      <c r="B169" s="2"/>
      <c r="C169" s="7"/>
      <c r="D169" s="7"/>
      <c r="E169" s="7"/>
      <c r="F169" s="7"/>
      <c r="G169" s="7"/>
      <c r="H169" s="7"/>
      <c r="I169" s="7"/>
      <c r="J169" s="7"/>
      <c r="K169" s="7"/>
      <c r="L169" s="7"/>
      <c r="M169" s="11"/>
      <c r="N169" s="369"/>
      <c r="O169" s="365"/>
      <c r="P169" s="365"/>
      <c r="Q169" s="365"/>
      <c r="R169" s="365"/>
      <c r="S169" s="365"/>
      <c r="T169" s="365"/>
      <c r="U169" s="365"/>
      <c r="V169" s="365"/>
      <c r="W169" s="365"/>
      <c r="X169" s="365"/>
      <c r="Y169" s="365"/>
      <c r="Z169" s="365"/>
      <c r="AA169" s="365"/>
      <c r="AB169" s="365"/>
      <c r="AC169" s="24"/>
    </row>
    <row r="170" spans="2:29">
      <c r="B170" s="2"/>
      <c r="C170" s="7"/>
      <c r="D170" s="7"/>
      <c r="E170" s="7"/>
      <c r="F170" s="7"/>
      <c r="G170" s="7"/>
      <c r="H170" s="7"/>
      <c r="I170" s="7"/>
      <c r="J170" s="7"/>
      <c r="K170" s="7"/>
      <c r="L170" s="7"/>
      <c r="M170" s="11"/>
      <c r="N170" s="369"/>
      <c r="O170" s="365"/>
      <c r="P170" s="365"/>
      <c r="Q170" s="365"/>
      <c r="R170" s="365"/>
      <c r="S170" s="365"/>
      <c r="T170" s="365"/>
      <c r="U170" s="365"/>
      <c r="V170" s="365"/>
      <c r="W170" s="365"/>
      <c r="X170" s="365"/>
      <c r="Y170" s="365"/>
      <c r="Z170" s="365"/>
      <c r="AA170" s="365"/>
      <c r="AB170" s="365"/>
      <c r="AC170" s="24"/>
    </row>
    <row r="171" spans="2:29">
      <c r="B171" s="2"/>
      <c r="C171" s="7"/>
      <c r="D171" s="7"/>
      <c r="E171" s="7"/>
      <c r="F171" s="7"/>
      <c r="G171" s="7"/>
      <c r="H171" s="7"/>
      <c r="I171" s="7"/>
      <c r="J171" s="7"/>
      <c r="K171" s="7"/>
      <c r="L171" s="7"/>
      <c r="M171" s="11"/>
      <c r="N171" s="369"/>
      <c r="O171" s="365"/>
      <c r="P171" s="365"/>
      <c r="Q171" s="365"/>
      <c r="R171" s="365"/>
      <c r="S171" s="365"/>
      <c r="T171" s="365"/>
      <c r="U171" s="365"/>
      <c r="V171" s="365"/>
      <c r="W171" s="365"/>
      <c r="X171" s="365"/>
      <c r="Y171" s="365"/>
      <c r="Z171" s="365"/>
      <c r="AA171" s="365"/>
      <c r="AB171" s="365"/>
      <c r="AC171" s="24"/>
    </row>
    <row r="172" spans="2:29">
      <c r="B172" s="2"/>
      <c r="C172" s="7"/>
      <c r="D172" s="7"/>
      <c r="E172" s="7"/>
      <c r="F172" s="7"/>
      <c r="G172" s="7"/>
      <c r="H172" s="7"/>
      <c r="I172" s="7"/>
      <c r="J172" s="7"/>
      <c r="K172" s="7"/>
      <c r="L172" s="7"/>
      <c r="M172" s="11"/>
      <c r="N172" s="369"/>
      <c r="O172" s="365"/>
      <c r="P172" s="365"/>
      <c r="Q172" s="365"/>
      <c r="R172" s="365"/>
      <c r="S172" s="365"/>
      <c r="T172" s="365"/>
      <c r="U172" s="365"/>
      <c r="V172" s="365"/>
      <c r="W172" s="365"/>
      <c r="X172" s="365"/>
      <c r="Y172" s="365"/>
      <c r="Z172" s="365"/>
      <c r="AA172" s="365"/>
      <c r="AB172" s="365"/>
      <c r="AC172" s="24"/>
    </row>
    <row r="173" spans="2:29">
      <c r="B173" s="2"/>
      <c r="C173" s="7"/>
      <c r="D173" s="7"/>
      <c r="E173" s="7"/>
      <c r="F173" s="7"/>
      <c r="G173" s="7"/>
      <c r="H173" s="7"/>
      <c r="I173" s="7"/>
      <c r="J173" s="7"/>
      <c r="K173" s="7"/>
      <c r="L173" s="7"/>
      <c r="M173" s="11"/>
      <c r="N173" s="369"/>
      <c r="O173" s="365"/>
      <c r="P173" s="365"/>
      <c r="Q173" s="365"/>
      <c r="R173" s="365"/>
      <c r="S173" s="365"/>
      <c r="T173" s="365"/>
      <c r="U173" s="365"/>
      <c r="V173" s="365"/>
      <c r="W173" s="365"/>
      <c r="X173" s="365"/>
      <c r="Y173" s="365"/>
      <c r="Z173" s="365"/>
      <c r="AA173" s="365"/>
      <c r="AB173" s="365"/>
      <c r="AC173" s="24"/>
    </row>
    <row r="174" spans="2:29" ht="13.5" thickBot="1">
      <c r="B174" s="3"/>
      <c r="C174" s="28"/>
      <c r="D174" s="28"/>
      <c r="E174" s="28"/>
      <c r="F174" s="28"/>
      <c r="G174" s="28"/>
      <c r="H174" s="28"/>
      <c r="I174" s="28"/>
      <c r="J174" s="28"/>
      <c r="K174" s="28"/>
      <c r="L174" s="28"/>
      <c r="M174" s="29"/>
      <c r="N174" s="86"/>
      <c r="O174" s="373"/>
      <c r="P174" s="373"/>
      <c r="Q174" s="373"/>
      <c r="R174" s="373"/>
      <c r="S174" s="373"/>
      <c r="T174" s="373"/>
      <c r="U174" s="373"/>
      <c r="V174" s="373"/>
      <c r="W174" s="373"/>
      <c r="X174" s="373"/>
      <c r="Y174" s="373"/>
      <c r="Z174" s="373"/>
      <c r="AA174" s="373"/>
      <c r="AB174" s="373"/>
      <c r="AC174" s="368"/>
    </row>
  </sheetData>
  <phoneticPr fontId="3"/>
  <pageMargins left="0.75" right="0.75" top="1" bottom="1" header="0.51200000000000001" footer="0.51200000000000001"/>
  <pageSetup paperSize="9" scale="55" orientation="landscape" r:id="rId1"/>
  <headerFooter alignWithMargins="0"/>
  <rowBreaks count="4" manualBreakCount="4">
    <brk id="35" min="1" max="29" man="1"/>
    <brk id="70" min="1" max="29" man="1"/>
    <brk id="105" min="1" max="29" man="1"/>
    <brk id="140" min="1" max="29"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46"/>
  <sheetViews>
    <sheetView view="pageBreakPreview" zoomScaleNormal="85" zoomScaleSheetLayoutView="100" workbookViewId="0">
      <selection activeCell="N27" sqref="N27"/>
    </sheetView>
  </sheetViews>
  <sheetFormatPr defaultRowHeight="13"/>
  <cols>
    <col min="1" max="1" width="2.6328125" customWidth="1"/>
    <col min="2" max="3" width="6.6328125" customWidth="1"/>
    <col min="4" max="4" width="15.6328125" customWidth="1"/>
    <col min="12" max="27" width="3.6328125" customWidth="1"/>
  </cols>
  <sheetData>
    <row r="2" spans="2:27">
      <c r="B2" t="s">
        <v>358</v>
      </c>
    </row>
    <row r="4" spans="2:27" ht="13.5" thickBot="1">
      <c r="B4" t="s">
        <v>346</v>
      </c>
      <c r="L4" t="s">
        <v>82</v>
      </c>
    </row>
    <row r="5" spans="2:27">
      <c r="B5" s="657" t="s">
        <v>347</v>
      </c>
      <c r="C5" s="617" t="s">
        <v>348</v>
      </c>
      <c r="D5" s="617" t="s">
        <v>349</v>
      </c>
      <c r="E5" s="617" t="s">
        <v>77</v>
      </c>
      <c r="F5" s="617"/>
      <c r="G5" s="617"/>
      <c r="H5" s="617"/>
      <c r="I5" s="617"/>
      <c r="J5" s="617"/>
      <c r="K5" s="655" t="s">
        <v>359</v>
      </c>
      <c r="L5" s="653" t="s">
        <v>759</v>
      </c>
      <c r="M5" s="649" t="s">
        <v>762</v>
      </c>
      <c r="N5" s="649" t="s">
        <v>760</v>
      </c>
      <c r="O5" s="649" t="s">
        <v>761</v>
      </c>
      <c r="P5" s="649" t="s">
        <v>603</v>
      </c>
      <c r="Q5" s="649" t="s">
        <v>604</v>
      </c>
      <c r="R5" s="649" t="s">
        <v>605</v>
      </c>
      <c r="S5" s="649" t="s">
        <v>606</v>
      </c>
      <c r="T5" s="649" t="s">
        <v>607</v>
      </c>
      <c r="U5" s="649" t="s">
        <v>608</v>
      </c>
      <c r="V5" s="649" t="s">
        <v>609</v>
      </c>
      <c r="W5" s="649" t="s">
        <v>763</v>
      </c>
      <c r="X5" s="649" t="s">
        <v>764</v>
      </c>
      <c r="Y5" s="649" t="s">
        <v>765</v>
      </c>
      <c r="Z5" s="649" t="s">
        <v>766</v>
      </c>
      <c r="AA5" s="651" t="s">
        <v>767</v>
      </c>
    </row>
    <row r="6" spans="2:27" ht="13.5" thickBot="1">
      <c r="B6" s="658"/>
      <c r="C6" s="618"/>
      <c r="D6" s="618"/>
      <c r="E6" s="10" t="s">
        <v>78</v>
      </c>
      <c r="F6" s="10" t="s">
        <v>79</v>
      </c>
      <c r="G6" s="10" t="s">
        <v>80</v>
      </c>
      <c r="H6" s="10" t="s">
        <v>74</v>
      </c>
      <c r="I6" s="10" t="s">
        <v>81</v>
      </c>
      <c r="J6" s="10" t="s">
        <v>351</v>
      </c>
      <c r="K6" s="656"/>
      <c r="L6" s="654"/>
      <c r="M6" s="650"/>
      <c r="N6" s="650"/>
      <c r="O6" s="650"/>
      <c r="P6" s="650"/>
      <c r="Q6" s="650"/>
      <c r="R6" s="650"/>
      <c r="S6" s="650"/>
      <c r="T6" s="650"/>
      <c r="U6" s="650"/>
      <c r="V6" s="650"/>
      <c r="W6" s="650"/>
      <c r="X6" s="650"/>
      <c r="Y6" s="650"/>
      <c r="Z6" s="650"/>
      <c r="AA6" s="652"/>
    </row>
    <row r="7" spans="2:27">
      <c r="B7" s="1"/>
      <c r="C7" s="12"/>
      <c r="D7" s="12"/>
      <c r="E7" s="12"/>
      <c r="F7" s="12"/>
      <c r="G7" s="12"/>
      <c r="H7" s="12"/>
      <c r="I7" s="12"/>
      <c r="J7" s="12"/>
      <c r="K7" s="142"/>
      <c r="L7" s="137"/>
      <c r="M7" s="85"/>
      <c r="N7" s="85"/>
      <c r="O7" s="85"/>
      <c r="P7" s="85"/>
      <c r="Q7" s="85"/>
      <c r="R7" s="85"/>
      <c r="S7" s="85"/>
      <c r="T7" s="85"/>
      <c r="U7" s="85"/>
      <c r="V7" s="85"/>
      <c r="W7" s="85"/>
      <c r="X7" s="85"/>
      <c r="Y7" s="85"/>
      <c r="Z7" s="85"/>
      <c r="AA7" s="138"/>
    </row>
    <row r="8" spans="2:27">
      <c r="B8" s="2"/>
      <c r="C8" s="7"/>
      <c r="D8" s="7"/>
      <c r="E8" s="7"/>
      <c r="F8" s="7"/>
      <c r="G8" s="7"/>
      <c r="H8" s="7"/>
      <c r="I8" s="7"/>
      <c r="J8" s="7"/>
      <c r="K8" s="140"/>
      <c r="L8" s="139"/>
      <c r="M8" s="15"/>
      <c r="N8" s="15"/>
      <c r="O8" s="15"/>
      <c r="P8" s="15"/>
      <c r="Q8" s="15"/>
      <c r="R8" s="15"/>
      <c r="S8" s="15"/>
      <c r="T8" s="15"/>
      <c r="U8" s="15"/>
      <c r="V8" s="15"/>
      <c r="W8" s="15"/>
      <c r="X8" s="15"/>
      <c r="Y8" s="15"/>
      <c r="Z8" s="15"/>
      <c r="AA8" s="24"/>
    </row>
    <row r="9" spans="2:27">
      <c r="B9" s="2"/>
      <c r="C9" s="7"/>
      <c r="D9" s="7"/>
      <c r="E9" s="7"/>
      <c r="F9" s="7"/>
      <c r="G9" s="7"/>
      <c r="H9" s="7"/>
      <c r="I9" s="7"/>
      <c r="J9" s="7"/>
      <c r="K9" s="140"/>
      <c r="L9" s="139"/>
      <c r="M9" s="15"/>
      <c r="N9" s="15"/>
      <c r="O9" s="15"/>
      <c r="P9" s="15"/>
      <c r="Q9" s="15"/>
      <c r="R9" s="15"/>
      <c r="S9" s="15"/>
      <c r="T9" s="15"/>
      <c r="U9" s="15"/>
      <c r="V9" s="15"/>
      <c r="W9" s="15"/>
      <c r="X9" s="15"/>
      <c r="Y9" s="15"/>
      <c r="Z9" s="15"/>
      <c r="AA9" s="24"/>
    </row>
    <row r="10" spans="2:27">
      <c r="B10" s="2"/>
      <c r="C10" s="7"/>
      <c r="D10" s="7"/>
      <c r="E10" s="7"/>
      <c r="F10" s="7"/>
      <c r="G10" s="7"/>
      <c r="H10" s="7"/>
      <c r="I10" s="7"/>
      <c r="J10" s="7"/>
      <c r="K10" s="140"/>
      <c r="L10" s="139"/>
      <c r="M10" s="15"/>
      <c r="N10" s="15"/>
      <c r="O10" s="15"/>
      <c r="P10" s="15"/>
      <c r="Q10" s="15"/>
      <c r="R10" s="15"/>
      <c r="S10" s="15"/>
      <c r="T10" s="15"/>
      <c r="U10" s="15"/>
      <c r="V10" s="15"/>
      <c r="W10" s="15"/>
      <c r="X10" s="15"/>
      <c r="Y10" s="15"/>
      <c r="Z10" s="15"/>
      <c r="AA10" s="24"/>
    </row>
    <row r="11" spans="2:27">
      <c r="B11" s="2"/>
      <c r="C11" s="7"/>
      <c r="D11" s="7"/>
      <c r="E11" s="7"/>
      <c r="F11" s="7"/>
      <c r="G11" s="7"/>
      <c r="H11" s="7"/>
      <c r="I11" s="7"/>
      <c r="J11" s="7"/>
      <c r="K11" s="140"/>
      <c r="L11" s="139"/>
      <c r="M11" s="15"/>
      <c r="N11" s="15"/>
      <c r="O11" s="15"/>
      <c r="P11" s="15"/>
      <c r="Q11" s="15"/>
      <c r="R11" s="15"/>
      <c r="S11" s="15"/>
      <c r="T11" s="15"/>
      <c r="U11" s="15"/>
      <c r="V11" s="15"/>
      <c r="W11" s="15"/>
      <c r="X11" s="15"/>
      <c r="Y11" s="15"/>
      <c r="Z11" s="15"/>
      <c r="AA11" s="24"/>
    </row>
    <row r="12" spans="2:27">
      <c r="B12" s="2"/>
      <c r="C12" s="7"/>
      <c r="D12" s="7"/>
      <c r="E12" s="7"/>
      <c r="F12" s="7"/>
      <c r="G12" s="7"/>
      <c r="H12" s="7"/>
      <c r="I12" s="7"/>
      <c r="J12" s="7"/>
      <c r="K12" s="140"/>
      <c r="L12" s="139"/>
      <c r="M12" s="15"/>
      <c r="N12" s="15"/>
      <c r="O12" s="15"/>
      <c r="P12" s="15"/>
      <c r="Q12" s="15"/>
      <c r="R12" s="15"/>
      <c r="S12" s="15"/>
      <c r="T12" s="15"/>
      <c r="U12" s="15"/>
      <c r="V12" s="15"/>
      <c r="W12" s="15"/>
      <c r="X12" s="15"/>
      <c r="Y12" s="15"/>
      <c r="Z12" s="15"/>
      <c r="AA12" s="24"/>
    </row>
    <row r="13" spans="2:27">
      <c r="B13" s="2"/>
      <c r="C13" s="7"/>
      <c r="D13" s="7"/>
      <c r="E13" s="7"/>
      <c r="F13" s="7"/>
      <c r="G13" s="7"/>
      <c r="H13" s="7"/>
      <c r="I13" s="7"/>
      <c r="J13" s="7"/>
      <c r="K13" s="140"/>
      <c r="L13" s="139"/>
      <c r="M13" s="15"/>
      <c r="N13" s="15"/>
      <c r="O13" s="15"/>
      <c r="P13" s="15"/>
      <c r="Q13" s="15"/>
      <c r="R13" s="15"/>
      <c r="S13" s="15"/>
      <c r="T13" s="15"/>
      <c r="U13" s="15"/>
      <c r="V13" s="15"/>
      <c r="W13" s="15"/>
      <c r="X13" s="15"/>
      <c r="Y13" s="15"/>
      <c r="Z13" s="15"/>
      <c r="AA13" s="24"/>
    </row>
    <row r="14" spans="2:27">
      <c r="B14" s="2"/>
      <c r="C14" s="7"/>
      <c r="D14" s="7"/>
      <c r="E14" s="7"/>
      <c r="F14" s="7"/>
      <c r="G14" s="7"/>
      <c r="H14" s="7"/>
      <c r="I14" s="7"/>
      <c r="J14" s="7"/>
      <c r="K14" s="140"/>
      <c r="L14" s="139"/>
      <c r="M14" s="15"/>
      <c r="N14" s="15"/>
      <c r="O14" s="15"/>
      <c r="P14" s="15"/>
      <c r="Q14" s="15"/>
      <c r="R14" s="15"/>
      <c r="S14" s="15"/>
      <c r="T14" s="15"/>
      <c r="U14" s="15"/>
      <c r="V14" s="15"/>
      <c r="W14" s="15"/>
      <c r="X14" s="15"/>
      <c r="Y14" s="15"/>
      <c r="Z14" s="15"/>
      <c r="AA14" s="24"/>
    </row>
    <row r="15" spans="2:27">
      <c r="B15" s="2"/>
      <c r="C15" s="7"/>
      <c r="D15" s="7"/>
      <c r="E15" s="7"/>
      <c r="F15" s="7"/>
      <c r="G15" s="7"/>
      <c r="H15" s="7"/>
      <c r="I15" s="7"/>
      <c r="J15" s="7"/>
      <c r="K15" s="140"/>
      <c r="L15" s="139"/>
      <c r="M15" s="15"/>
      <c r="N15" s="15"/>
      <c r="O15" s="15"/>
      <c r="P15" s="15"/>
      <c r="Q15" s="15"/>
      <c r="R15" s="15"/>
      <c r="S15" s="15"/>
      <c r="T15" s="15"/>
      <c r="U15" s="15"/>
      <c r="V15" s="15"/>
      <c r="W15" s="15"/>
      <c r="X15" s="15"/>
      <c r="Y15" s="15"/>
      <c r="Z15" s="15"/>
      <c r="AA15" s="24"/>
    </row>
    <row r="16" spans="2:27">
      <c r="B16" s="2"/>
      <c r="C16" s="7"/>
      <c r="D16" s="7"/>
      <c r="E16" s="7"/>
      <c r="F16" s="7"/>
      <c r="G16" s="7"/>
      <c r="H16" s="7"/>
      <c r="I16" s="7"/>
      <c r="J16" s="7"/>
      <c r="K16" s="140"/>
      <c r="L16" s="139"/>
      <c r="M16" s="15"/>
      <c r="N16" s="15"/>
      <c r="O16" s="15"/>
      <c r="P16" s="15"/>
      <c r="Q16" s="15"/>
      <c r="R16" s="15"/>
      <c r="S16" s="15"/>
      <c r="T16" s="15"/>
      <c r="U16" s="15"/>
      <c r="V16" s="15"/>
      <c r="W16" s="15"/>
      <c r="X16" s="15"/>
      <c r="Y16" s="15"/>
      <c r="Z16" s="15"/>
      <c r="AA16" s="24"/>
    </row>
    <row r="17" spans="2:27">
      <c r="B17" s="2"/>
      <c r="C17" s="7"/>
      <c r="D17" s="7"/>
      <c r="E17" s="7"/>
      <c r="F17" s="7"/>
      <c r="G17" s="7"/>
      <c r="H17" s="7"/>
      <c r="I17" s="7"/>
      <c r="J17" s="7"/>
      <c r="K17" s="140"/>
      <c r="L17" s="139"/>
      <c r="M17" s="15"/>
      <c r="N17" s="15"/>
      <c r="O17" s="15"/>
      <c r="P17" s="15"/>
      <c r="Q17" s="15"/>
      <c r="R17" s="15"/>
      <c r="S17" s="15"/>
      <c r="T17" s="15"/>
      <c r="U17" s="15"/>
      <c r="V17" s="15"/>
      <c r="W17" s="15"/>
      <c r="X17" s="15"/>
      <c r="Y17" s="15"/>
      <c r="Z17" s="15"/>
      <c r="AA17" s="24"/>
    </row>
    <row r="18" spans="2:27">
      <c r="B18" s="2"/>
      <c r="C18" s="7"/>
      <c r="D18" s="7"/>
      <c r="E18" s="7"/>
      <c r="F18" s="7"/>
      <c r="G18" s="7"/>
      <c r="H18" s="7"/>
      <c r="I18" s="7"/>
      <c r="J18" s="7"/>
      <c r="K18" s="140"/>
      <c r="L18" s="139"/>
      <c r="M18" s="15"/>
      <c r="N18" s="15"/>
      <c r="O18" s="15"/>
      <c r="P18" s="15"/>
      <c r="Q18" s="15"/>
      <c r="R18" s="15"/>
      <c r="S18" s="15"/>
      <c r="T18" s="15"/>
      <c r="U18" s="15"/>
      <c r="V18" s="15"/>
      <c r="W18" s="15"/>
      <c r="X18" s="15"/>
      <c r="Y18" s="15"/>
      <c r="Z18" s="15"/>
      <c r="AA18" s="24"/>
    </row>
    <row r="19" spans="2:27">
      <c r="B19" s="2"/>
      <c r="C19" s="7"/>
      <c r="D19" s="7"/>
      <c r="E19" s="7"/>
      <c r="F19" s="7"/>
      <c r="G19" s="7"/>
      <c r="H19" s="7"/>
      <c r="I19" s="7"/>
      <c r="J19" s="7"/>
      <c r="K19" s="140"/>
      <c r="L19" s="139"/>
      <c r="M19" s="15"/>
      <c r="N19" s="15"/>
      <c r="O19" s="15"/>
      <c r="P19" s="15"/>
      <c r="Q19" s="15"/>
      <c r="R19" s="15"/>
      <c r="S19" s="15"/>
      <c r="T19" s="15"/>
      <c r="U19" s="15"/>
      <c r="V19" s="15"/>
      <c r="W19" s="15"/>
      <c r="X19" s="15"/>
      <c r="Y19" s="15"/>
      <c r="Z19" s="15"/>
      <c r="AA19" s="24"/>
    </row>
    <row r="20" spans="2:27">
      <c r="B20" s="2"/>
      <c r="C20" s="7"/>
      <c r="D20" s="7"/>
      <c r="E20" s="7"/>
      <c r="F20" s="7"/>
      <c r="G20" s="7"/>
      <c r="H20" s="7"/>
      <c r="I20" s="7"/>
      <c r="J20" s="7"/>
      <c r="K20" s="140"/>
      <c r="L20" s="139"/>
      <c r="M20" s="15"/>
      <c r="N20" s="15"/>
      <c r="O20" s="15"/>
      <c r="P20" s="15"/>
      <c r="Q20" s="15"/>
      <c r="R20" s="15"/>
      <c r="S20" s="15"/>
      <c r="T20" s="15"/>
      <c r="U20" s="15"/>
      <c r="V20" s="15"/>
      <c r="W20" s="15"/>
      <c r="X20" s="15"/>
      <c r="Y20" s="15"/>
      <c r="Z20" s="15"/>
      <c r="AA20" s="24"/>
    </row>
    <row r="21" spans="2:27">
      <c r="B21" s="2"/>
      <c r="C21" s="7"/>
      <c r="D21" s="7"/>
      <c r="E21" s="7"/>
      <c r="F21" s="7"/>
      <c r="G21" s="7"/>
      <c r="H21" s="7"/>
      <c r="I21" s="7"/>
      <c r="J21" s="7"/>
      <c r="K21" s="140"/>
      <c r="L21" s="139"/>
      <c r="M21" s="15"/>
      <c r="N21" s="15"/>
      <c r="O21" s="15"/>
      <c r="P21" s="15"/>
      <c r="Q21" s="15"/>
      <c r="R21" s="15"/>
      <c r="S21" s="15"/>
      <c r="T21" s="15"/>
      <c r="U21" s="15"/>
      <c r="V21" s="15"/>
      <c r="W21" s="15"/>
      <c r="X21" s="15"/>
      <c r="Y21" s="15"/>
      <c r="Z21" s="15"/>
      <c r="AA21" s="24"/>
    </row>
    <row r="22" spans="2:27">
      <c r="B22" s="2"/>
      <c r="C22" s="7"/>
      <c r="D22" s="7"/>
      <c r="E22" s="7"/>
      <c r="F22" s="7"/>
      <c r="G22" s="7"/>
      <c r="H22" s="7"/>
      <c r="I22" s="7"/>
      <c r="J22" s="7"/>
      <c r="K22" s="140"/>
      <c r="L22" s="139"/>
      <c r="M22" s="15"/>
      <c r="N22" s="15"/>
      <c r="O22" s="15"/>
      <c r="P22" s="15"/>
      <c r="Q22" s="15"/>
      <c r="R22" s="15"/>
      <c r="S22" s="15"/>
      <c r="T22" s="15"/>
      <c r="U22" s="15"/>
      <c r="V22" s="15"/>
      <c r="W22" s="15"/>
      <c r="X22" s="15"/>
      <c r="Y22" s="15"/>
      <c r="Z22" s="15"/>
      <c r="AA22" s="24"/>
    </row>
    <row r="23" spans="2:27">
      <c r="B23" s="2"/>
      <c r="C23" s="7"/>
      <c r="D23" s="7"/>
      <c r="E23" s="7"/>
      <c r="F23" s="7"/>
      <c r="G23" s="7"/>
      <c r="H23" s="7"/>
      <c r="I23" s="7"/>
      <c r="J23" s="7"/>
      <c r="K23" s="140"/>
      <c r="L23" s="139"/>
      <c r="M23" s="15"/>
      <c r="N23" s="15"/>
      <c r="O23" s="15"/>
      <c r="P23" s="15"/>
      <c r="Q23" s="15"/>
      <c r="R23" s="15"/>
      <c r="S23" s="15"/>
      <c r="T23" s="15"/>
      <c r="U23" s="15"/>
      <c r="V23" s="15"/>
      <c r="W23" s="15"/>
      <c r="X23" s="15"/>
      <c r="Y23" s="15"/>
      <c r="Z23" s="15"/>
      <c r="AA23" s="24"/>
    </row>
    <row r="24" spans="2:27">
      <c r="B24" s="2"/>
      <c r="C24" s="7"/>
      <c r="D24" s="7"/>
      <c r="E24" s="7"/>
      <c r="F24" s="7"/>
      <c r="G24" s="7"/>
      <c r="H24" s="7"/>
      <c r="I24" s="7"/>
      <c r="J24" s="7"/>
      <c r="K24" s="140"/>
      <c r="L24" s="139"/>
      <c r="M24" s="15"/>
      <c r="N24" s="15"/>
      <c r="O24" s="15"/>
      <c r="P24" s="15"/>
      <c r="Q24" s="15"/>
      <c r="R24" s="15"/>
      <c r="S24" s="15"/>
      <c r="T24" s="15"/>
      <c r="U24" s="15"/>
      <c r="V24" s="15"/>
      <c r="W24" s="15"/>
      <c r="X24" s="15"/>
      <c r="Y24" s="15"/>
      <c r="Z24" s="15"/>
      <c r="AA24" s="24"/>
    </row>
    <row r="25" spans="2:27">
      <c r="B25" s="2"/>
      <c r="C25" s="7"/>
      <c r="D25" s="7"/>
      <c r="E25" s="7"/>
      <c r="F25" s="7"/>
      <c r="G25" s="7"/>
      <c r="H25" s="7"/>
      <c r="I25" s="7"/>
      <c r="J25" s="7"/>
      <c r="K25" s="140"/>
      <c r="L25" s="139"/>
      <c r="M25" s="15"/>
      <c r="N25" s="15"/>
      <c r="O25" s="15"/>
      <c r="P25" s="15"/>
      <c r="Q25" s="15"/>
      <c r="R25" s="15"/>
      <c r="S25" s="15"/>
      <c r="T25" s="15"/>
      <c r="U25" s="15"/>
      <c r="V25" s="15"/>
      <c r="W25" s="15"/>
      <c r="X25" s="15"/>
      <c r="Y25" s="15"/>
      <c r="Z25" s="15"/>
      <c r="AA25" s="24"/>
    </row>
    <row r="26" spans="2:27">
      <c r="B26" s="2"/>
      <c r="C26" s="7"/>
      <c r="D26" s="7"/>
      <c r="E26" s="7"/>
      <c r="F26" s="7"/>
      <c r="G26" s="7"/>
      <c r="H26" s="7"/>
      <c r="I26" s="7"/>
      <c r="J26" s="7"/>
      <c r="K26" s="140"/>
      <c r="L26" s="139"/>
      <c r="M26" s="15"/>
      <c r="N26" s="15"/>
      <c r="O26" s="15"/>
      <c r="P26" s="15"/>
      <c r="Q26" s="15"/>
      <c r="R26" s="15"/>
      <c r="S26" s="15"/>
      <c r="T26" s="15"/>
      <c r="U26" s="15"/>
      <c r="V26" s="15"/>
      <c r="W26" s="15"/>
      <c r="X26" s="15"/>
      <c r="Y26" s="15"/>
      <c r="Z26" s="15"/>
      <c r="AA26" s="24"/>
    </row>
    <row r="27" spans="2:27">
      <c r="B27" s="2"/>
      <c r="C27" s="7"/>
      <c r="D27" s="7"/>
      <c r="E27" s="7"/>
      <c r="F27" s="7"/>
      <c r="G27" s="7"/>
      <c r="H27" s="7"/>
      <c r="I27" s="7"/>
      <c r="J27" s="7"/>
      <c r="K27" s="140"/>
      <c r="L27" s="139"/>
      <c r="M27" s="15"/>
      <c r="N27" s="15"/>
      <c r="O27" s="15"/>
      <c r="P27" s="15"/>
      <c r="Q27" s="15"/>
      <c r="R27" s="15"/>
      <c r="S27" s="15"/>
      <c r="T27" s="15"/>
      <c r="U27" s="15"/>
      <c r="V27" s="15"/>
      <c r="W27" s="15"/>
      <c r="X27" s="15"/>
      <c r="Y27" s="15"/>
      <c r="Z27" s="15"/>
      <c r="AA27" s="24"/>
    </row>
    <row r="28" spans="2:27">
      <c r="B28" s="2"/>
      <c r="C28" s="7"/>
      <c r="D28" s="7"/>
      <c r="E28" s="7"/>
      <c r="F28" s="7"/>
      <c r="G28" s="7"/>
      <c r="H28" s="7"/>
      <c r="I28" s="7"/>
      <c r="J28" s="7"/>
      <c r="K28" s="140"/>
      <c r="L28" s="139"/>
      <c r="M28" s="15"/>
      <c r="N28" s="15"/>
      <c r="O28" s="15"/>
      <c r="P28" s="15"/>
      <c r="Q28" s="15"/>
      <c r="R28" s="15"/>
      <c r="S28" s="15"/>
      <c r="T28" s="15"/>
      <c r="U28" s="15"/>
      <c r="V28" s="15"/>
      <c r="W28" s="15"/>
      <c r="X28" s="15"/>
      <c r="Y28" s="15"/>
      <c r="Z28" s="15"/>
      <c r="AA28" s="24"/>
    </row>
    <row r="29" spans="2:27">
      <c r="B29" s="2"/>
      <c r="C29" s="7"/>
      <c r="D29" s="7"/>
      <c r="E29" s="7"/>
      <c r="F29" s="7"/>
      <c r="G29" s="7"/>
      <c r="H29" s="7"/>
      <c r="I29" s="7"/>
      <c r="J29" s="7"/>
      <c r="K29" s="140"/>
      <c r="L29" s="139"/>
      <c r="M29" s="15"/>
      <c r="N29" s="15"/>
      <c r="O29" s="15"/>
      <c r="P29" s="15"/>
      <c r="Q29" s="15"/>
      <c r="R29" s="15"/>
      <c r="S29" s="15"/>
      <c r="T29" s="15"/>
      <c r="U29" s="15"/>
      <c r="V29" s="15"/>
      <c r="W29" s="15"/>
      <c r="X29" s="15"/>
      <c r="Y29" s="15"/>
      <c r="Z29" s="15"/>
      <c r="AA29" s="24"/>
    </row>
    <row r="30" spans="2:27">
      <c r="B30" s="2"/>
      <c r="C30" s="7"/>
      <c r="D30" s="7"/>
      <c r="E30" s="7"/>
      <c r="F30" s="7"/>
      <c r="G30" s="7"/>
      <c r="H30" s="7"/>
      <c r="I30" s="7"/>
      <c r="J30" s="7"/>
      <c r="K30" s="140"/>
      <c r="L30" s="139"/>
      <c r="M30" s="15"/>
      <c r="N30" s="15"/>
      <c r="O30" s="15"/>
      <c r="P30" s="15"/>
      <c r="Q30" s="15"/>
      <c r="R30" s="15"/>
      <c r="S30" s="15"/>
      <c r="T30" s="15"/>
      <c r="U30" s="15"/>
      <c r="V30" s="15"/>
      <c r="W30" s="15"/>
      <c r="X30" s="15"/>
      <c r="Y30" s="15"/>
      <c r="Z30" s="15"/>
      <c r="AA30" s="24"/>
    </row>
    <row r="31" spans="2:27">
      <c r="B31" s="2"/>
      <c r="C31" s="7"/>
      <c r="D31" s="7"/>
      <c r="E31" s="7"/>
      <c r="F31" s="7"/>
      <c r="G31" s="7"/>
      <c r="H31" s="7"/>
      <c r="I31" s="7"/>
      <c r="J31" s="7"/>
      <c r="K31" s="140"/>
      <c r="L31" s="139"/>
      <c r="M31" s="15"/>
      <c r="N31" s="15"/>
      <c r="O31" s="15"/>
      <c r="P31" s="15"/>
      <c r="Q31" s="15"/>
      <c r="R31" s="15"/>
      <c r="S31" s="15"/>
      <c r="T31" s="15"/>
      <c r="U31" s="15"/>
      <c r="V31" s="15"/>
      <c r="W31" s="15"/>
      <c r="X31" s="15"/>
      <c r="Y31" s="15"/>
      <c r="Z31" s="15"/>
      <c r="AA31" s="24"/>
    </row>
    <row r="32" spans="2:27">
      <c r="B32" s="2"/>
      <c r="C32" s="7"/>
      <c r="D32" s="7"/>
      <c r="E32" s="7"/>
      <c r="F32" s="7"/>
      <c r="G32" s="7"/>
      <c r="H32" s="7"/>
      <c r="I32" s="7"/>
      <c r="J32" s="7"/>
      <c r="K32" s="140"/>
      <c r="L32" s="139"/>
      <c r="M32" s="15"/>
      <c r="N32" s="15"/>
      <c r="O32" s="15"/>
      <c r="P32" s="15"/>
      <c r="Q32" s="15"/>
      <c r="R32" s="15"/>
      <c r="S32" s="15"/>
      <c r="T32" s="15"/>
      <c r="U32" s="15"/>
      <c r="V32" s="15"/>
      <c r="W32" s="15"/>
      <c r="X32" s="15"/>
      <c r="Y32" s="15"/>
      <c r="Z32" s="15"/>
      <c r="AA32" s="24"/>
    </row>
    <row r="33" spans="2:27">
      <c r="B33" s="2"/>
      <c r="C33" s="7"/>
      <c r="D33" s="7"/>
      <c r="E33" s="7"/>
      <c r="F33" s="7"/>
      <c r="G33" s="7"/>
      <c r="H33" s="7"/>
      <c r="I33" s="7"/>
      <c r="J33" s="7"/>
      <c r="K33" s="140"/>
      <c r="L33" s="139"/>
      <c r="M33" s="15"/>
      <c r="N33" s="15"/>
      <c r="O33" s="15"/>
      <c r="P33" s="15"/>
      <c r="Q33" s="15"/>
      <c r="R33" s="15"/>
      <c r="S33" s="15"/>
      <c r="T33" s="15"/>
      <c r="U33" s="15"/>
      <c r="V33" s="15"/>
      <c r="W33" s="15"/>
      <c r="X33" s="15"/>
      <c r="Y33" s="15"/>
      <c r="Z33" s="15"/>
      <c r="AA33" s="24"/>
    </row>
    <row r="34" spans="2:27">
      <c r="B34" s="2"/>
      <c r="C34" s="7"/>
      <c r="D34" s="7"/>
      <c r="E34" s="7"/>
      <c r="F34" s="7"/>
      <c r="G34" s="7"/>
      <c r="H34" s="7"/>
      <c r="I34" s="7"/>
      <c r="J34" s="7"/>
      <c r="K34" s="140"/>
      <c r="L34" s="139"/>
      <c r="M34" s="15"/>
      <c r="N34" s="15"/>
      <c r="O34" s="15"/>
      <c r="P34" s="15"/>
      <c r="Q34" s="15"/>
      <c r="R34" s="15"/>
      <c r="S34" s="15"/>
      <c r="T34" s="15"/>
      <c r="U34" s="15"/>
      <c r="V34" s="15"/>
      <c r="W34" s="15"/>
      <c r="X34" s="15"/>
      <c r="Y34" s="15"/>
      <c r="Z34" s="15"/>
      <c r="AA34" s="24"/>
    </row>
    <row r="35" spans="2:27">
      <c r="B35" s="2"/>
      <c r="C35" s="7"/>
      <c r="D35" s="7"/>
      <c r="E35" s="7"/>
      <c r="F35" s="7"/>
      <c r="G35" s="7"/>
      <c r="H35" s="7"/>
      <c r="I35" s="7"/>
      <c r="J35" s="7"/>
      <c r="K35" s="140"/>
      <c r="L35" s="139"/>
      <c r="M35" s="15"/>
      <c r="N35" s="15"/>
      <c r="O35" s="15"/>
      <c r="P35" s="15"/>
      <c r="Q35" s="15"/>
      <c r="R35" s="15"/>
      <c r="S35" s="15"/>
      <c r="T35" s="15"/>
      <c r="U35" s="15"/>
      <c r="V35" s="15"/>
      <c r="W35" s="15"/>
      <c r="X35" s="15"/>
      <c r="Y35" s="15"/>
      <c r="Z35" s="15"/>
      <c r="AA35" s="24"/>
    </row>
    <row r="36" spans="2:27">
      <c r="B36" s="2"/>
      <c r="C36" s="7"/>
      <c r="D36" s="7"/>
      <c r="E36" s="7"/>
      <c r="F36" s="7"/>
      <c r="G36" s="7"/>
      <c r="H36" s="7"/>
      <c r="I36" s="7"/>
      <c r="J36" s="7"/>
      <c r="K36" s="140"/>
      <c r="L36" s="2"/>
      <c r="M36" s="7"/>
      <c r="N36" s="7"/>
      <c r="O36" s="7"/>
      <c r="P36" s="7"/>
      <c r="Q36" s="7"/>
      <c r="R36" s="7"/>
      <c r="S36" s="7"/>
      <c r="T36" s="7"/>
      <c r="U36" s="7"/>
      <c r="V36" s="7"/>
      <c r="W36" s="7"/>
      <c r="X36" s="7"/>
      <c r="Y36" s="7"/>
      <c r="Z36" s="7"/>
      <c r="AA36" s="11"/>
    </row>
    <row r="37" spans="2:27">
      <c r="B37" s="2"/>
      <c r="C37" s="7"/>
      <c r="D37" s="7"/>
      <c r="E37" s="7"/>
      <c r="F37" s="7"/>
      <c r="G37" s="7"/>
      <c r="H37" s="7"/>
      <c r="I37" s="7"/>
      <c r="J37" s="7"/>
      <c r="K37" s="140"/>
      <c r="L37" s="2"/>
      <c r="M37" s="7"/>
      <c r="N37" s="7"/>
      <c r="O37" s="7"/>
      <c r="P37" s="7"/>
      <c r="Q37" s="7"/>
      <c r="R37" s="7"/>
      <c r="S37" s="7"/>
      <c r="T37" s="7"/>
      <c r="U37" s="7"/>
      <c r="V37" s="7"/>
      <c r="W37" s="7"/>
      <c r="X37" s="7"/>
      <c r="Y37" s="7"/>
      <c r="Z37" s="7"/>
      <c r="AA37" s="11"/>
    </row>
    <row r="38" spans="2:27">
      <c r="B38" s="2"/>
      <c r="C38" s="7"/>
      <c r="D38" s="7"/>
      <c r="E38" s="7"/>
      <c r="F38" s="7"/>
      <c r="G38" s="7"/>
      <c r="H38" s="7"/>
      <c r="I38" s="7"/>
      <c r="J38" s="7"/>
      <c r="K38" s="140"/>
      <c r="L38" s="2"/>
      <c r="M38" s="7"/>
      <c r="N38" s="7"/>
      <c r="O38" s="7"/>
      <c r="P38" s="7"/>
      <c r="Q38" s="7"/>
      <c r="R38" s="7"/>
      <c r="S38" s="7"/>
      <c r="T38" s="7"/>
      <c r="U38" s="7"/>
      <c r="V38" s="7"/>
      <c r="W38" s="7"/>
      <c r="X38" s="7"/>
      <c r="Y38" s="7"/>
      <c r="Z38" s="7"/>
      <c r="AA38" s="11"/>
    </row>
    <row r="39" spans="2:27">
      <c r="B39" s="2"/>
      <c r="C39" s="7"/>
      <c r="D39" s="7"/>
      <c r="E39" s="7"/>
      <c r="F39" s="7"/>
      <c r="G39" s="7"/>
      <c r="H39" s="7"/>
      <c r="I39" s="7"/>
      <c r="J39" s="7"/>
      <c r="K39" s="140"/>
      <c r="L39" s="2"/>
      <c r="M39" s="7"/>
      <c r="N39" s="7"/>
      <c r="O39" s="7"/>
      <c r="P39" s="7"/>
      <c r="Q39" s="7"/>
      <c r="R39" s="7"/>
      <c r="S39" s="7"/>
      <c r="T39" s="7"/>
      <c r="U39" s="7"/>
      <c r="V39" s="7"/>
      <c r="W39" s="7"/>
      <c r="X39" s="7"/>
      <c r="Y39" s="7"/>
      <c r="Z39" s="7"/>
      <c r="AA39" s="11"/>
    </row>
    <row r="40" spans="2:27">
      <c r="B40" s="2"/>
      <c r="C40" s="7"/>
      <c r="D40" s="7"/>
      <c r="E40" s="7"/>
      <c r="F40" s="7"/>
      <c r="G40" s="7"/>
      <c r="H40" s="7"/>
      <c r="I40" s="7"/>
      <c r="J40" s="7"/>
      <c r="K40" s="140"/>
      <c r="L40" s="2"/>
      <c r="M40" s="7"/>
      <c r="N40" s="7"/>
      <c r="O40" s="7"/>
      <c r="P40" s="7"/>
      <c r="Q40" s="7"/>
      <c r="R40" s="7"/>
      <c r="S40" s="7"/>
      <c r="T40" s="7"/>
      <c r="U40" s="7"/>
      <c r="V40" s="7"/>
      <c r="W40" s="7"/>
      <c r="X40" s="7"/>
      <c r="Y40" s="7"/>
      <c r="Z40" s="7"/>
      <c r="AA40" s="11"/>
    </row>
    <row r="41" spans="2:27">
      <c r="B41" s="2"/>
      <c r="C41" s="7"/>
      <c r="D41" s="7"/>
      <c r="E41" s="7"/>
      <c r="F41" s="7"/>
      <c r="G41" s="7"/>
      <c r="H41" s="7"/>
      <c r="I41" s="7"/>
      <c r="J41" s="7"/>
      <c r="K41" s="140"/>
      <c r="L41" s="2"/>
      <c r="M41" s="7"/>
      <c r="N41" s="7"/>
      <c r="O41" s="7"/>
      <c r="P41" s="7"/>
      <c r="Q41" s="7"/>
      <c r="R41" s="7"/>
      <c r="S41" s="7"/>
      <c r="T41" s="7"/>
      <c r="U41" s="7"/>
      <c r="V41" s="7"/>
      <c r="W41" s="7"/>
      <c r="X41" s="7"/>
      <c r="Y41" s="7"/>
      <c r="Z41" s="7"/>
      <c r="AA41" s="11"/>
    </row>
    <row r="42" spans="2:27">
      <c r="B42" s="2"/>
      <c r="C42" s="7"/>
      <c r="D42" s="7"/>
      <c r="E42" s="7"/>
      <c r="F42" s="7"/>
      <c r="G42" s="7"/>
      <c r="H42" s="7"/>
      <c r="I42" s="7"/>
      <c r="J42" s="7"/>
      <c r="K42" s="140"/>
      <c r="L42" s="2"/>
      <c r="M42" s="7"/>
      <c r="N42" s="7"/>
      <c r="O42" s="7"/>
      <c r="P42" s="7"/>
      <c r="Q42" s="7"/>
      <c r="R42" s="7"/>
      <c r="S42" s="7"/>
      <c r="T42" s="7"/>
      <c r="U42" s="7"/>
      <c r="V42" s="7"/>
      <c r="W42" s="7"/>
      <c r="X42" s="7"/>
      <c r="Y42" s="7"/>
      <c r="Z42" s="7"/>
      <c r="AA42" s="11"/>
    </row>
    <row r="43" spans="2:27">
      <c r="B43" s="2"/>
      <c r="C43" s="7"/>
      <c r="D43" s="7"/>
      <c r="E43" s="7"/>
      <c r="F43" s="7"/>
      <c r="G43" s="7"/>
      <c r="H43" s="7"/>
      <c r="I43" s="7"/>
      <c r="J43" s="7"/>
      <c r="K43" s="140"/>
      <c r="L43" s="2"/>
      <c r="M43" s="7"/>
      <c r="N43" s="7"/>
      <c r="O43" s="7"/>
      <c r="P43" s="7"/>
      <c r="Q43" s="7"/>
      <c r="R43" s="7"/>
      <c r="S43" s="7"/>
      <c r="T43" s="7"/>
      <c r="U43" s="7"/>
      <c r="V43" s="7"/>
      <c r="W43" s="7"/>
      <c r="X43" s="7"/>
      <c r="Y43" s="7"/>
      <c r="Z43" s="7"/>
      <c r="AA43" s="11"/>
    </row>
    <row r="44" spans="2:27">
      <c r="B44" s="2"/>
      <c r="C44" s="7"/>
      <c r="D44" s="7"/>
      <c r="E44" s="7"/>
      <c r="F44" s="7"/>
      <c r="G44" s="7"/>
      <c r="H44" s="7"/>
      <c r="I44" s="7"/>
      <c r="J44" s="7"/>
      <c r="K44" s="140"/>
      <c r="L44" s="2"/>
      <c r="M44" s="7"/>
      <c r="N44" s="7"/>
      <c r="O44" s="7"/>
      <c r="P44" s="7"/>
      <c r="Q44" s="7"/>
      <c r="R44" s="7"/>
      <c r="S44" s="7"/>
      <c r="T44" s="7"/>
      <c r="U44" s="7"/>
      <c r="V44" s="7"/>
      <c r="W44" s="7"/>
      <c r="X44" s="7"/>
      <c r="Y44" s="7"/>
      <c r="Z44" s="7"/>
      <c r="AA44" s="11"/>
    </row>
    <row r="45" spans="2:27">
      <c r="B45" s="2"/>
      <c r="C45" s="7"/>
      <c r="D45" s="7"/>
      <c r="E45" s="7"/>
      <c r="F45" s="7"/>
      <c r="G45" s="7"/>
      <c r="H45" s="7"/>
      <c r="I45" s="7"/>
      <c r="J45" s="7"/>
      <c r="K45" s="140"/>
      <c r="L45" s="2"/>
      <c r="M45" s="7"/>
      <c r="N45" s="7"/>
      <c r="O45" s="7"/>
      <c r="P45" s="7"/>
      <c r="Q45" s="7"/>
      <c r="R45" s="7"/>
      <c r="S45" s="7"/>
      <c r="T45" s="7"/>
      <c r="U45" s="7"/>
      <c r="V45" s="7"/>
      <c r="W45" s="7"/>
      <c r="X45" s="7"/>
      <c r="Y45" s="7"/>
      <c r="Z45" s="7"/>
      <c r="AA45" s="11"/>
    </row>
    <row r="46" spans="2:27" ht="13.5" thickBot="1">
      <c r="B46" s="3"/>
      <c r="C46" s="28"/>
      <c r="D46" s="28"/>
      <c r="E46" s="28"/>
      <c r="F46" s="28"/>
      <c r="G46" s="28"/>
      <c r="H46" s="28"/>
      <c r="I46" s="28"/>
      <c r="J46" s="28"/>
      <c r="K46" s="141"/>
      <c r="L46" s="3"/>
      <c r="M46" s="28"/>
      <c r="N46" s="28"/>
      <c r="O46" s="28"/>
      <c r="P46" s="28"/>
      <c r="Q46" s="28"/>
      <c r="R46" s="28"/>
      <c r="S46" s="28"/>
      <c r="T46" s="28"/>
      <c r="U46" s="28"/>
      <c r="V46" s="28"/>
      <c r="W46" s="28"/>
      <c r="X46" s="28"/>
      <c r="Y46" s="28"/>
      <c r="Z46" s="28"/>
      <c r="AA46" s="29"/>
    </row>
  </sheetData>
  <mergeCells count="21">
    <mergeCell ref="K5:K6"/>
    <mergeCell ref="E5:J5"/>
    <mergeCell ref="B5:B6"/>
    <mergeCell ref="C5:C6"/>
    <mergeCell ref="D5:D6"/>
    <mergeCell ref="P5:P6"/>
    <mergeCell ref="Q5:Q6"/>
    <mergeCell ref="R5:R6"/>
    <mergeCell ref="S5:S6"/>
    <mergeCell ref="L5:L6"/>
    <mergeCell ref="M5:M6"/>
    <mergeCell ref="N5:N6"/>
    <mergeCell ref="O5:O6"/>
    <mergeCell ref="X5:X6"/>
    <mergeCell ref="Y5:Y6"/>
    <mergeCell ref="Z5:Z6"/>
    <mergeCell ref="AA5:AA6"/>
    <mergeCell ref="T5:T6"/>
    <mergeCell ref="U5:U6"/>
    <mergeCell ref="V5:V6"/>
    <mergeCell ref="W5:W6"/>
  </mergeCells>
  <phoneticPr fontId="3"/>
  <pageMargins left="0.75" right="0.75" top="1" bottom="1" header="0.51200000000000001" footer="0.51200000000000001"/>
  <pageSetup paperSize="9" scale="76"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H34"/>
  <sheetViews>
    <sheetView view="pageBreakPreview" zoomScaleNormal="70" workbookViewId="0"/>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7" customWidth="1"/>
    <col min="8" max="8" width="41.6328125" style="37" customWidth="1"/>
    <col min="9" max="16384" width="9" style="37"/>
  </cols>
  <sheetData>
    <row r="2" spans="2:8" ht="13.5" customHeight="1">
      <c r="B2" s="37" t="s">
        <v>100</v>
      </c>
      <c r="C2" s="37" t="s">
        <v>389</v>
      </c>
      <c r="F2" s="38"/>
      <c r="G2" s="38"/>
    </row>
    <row r="3" spans="2:8" ht="13.5" customHeight="1">
      <c r="F3" s="63" t="s">
        <v>340</v>
      </c>
      <c r="G3" s="48"/>
    </row>
    <row r="4" spans="2:8" ht="13.5" customHeight="1" thickBot="1">
      <c r="B4" s="37" t="s">
        <v>191</v>
      </c>
      <c r="F4" s="63" t="s">
        <v>341</v>
      </c>
      <c r="G4" s="48"/>
    </row>
    <row r="5" spans="2:8" ht="13.5" customHeight="1">
      <c r="B5" s="551" t="s">
        <v>342</v>
      </c>
      <c r="C5" s="552"/>
      <c r="D5" s="552"/>
      <c r="E5" s="552"/>
      <c r="F5" s="565" t="s">
        <v>441</v>
      </c>
      <c r="G5" s="552"/>
      <c r="H5" s="566" t="s">
        <v>399</v>
      </c>
    </row>
    <row r="6" spans="2:8" ht="13.5" customHeight="1" thickBot="1">
      <c r="B6" s="49" t="s">
        <v>362</v>
      </c>
      <c r="C6" s="50" t="s">
        <v>344</v>
      </c>
      <c r="D6" s="50" t="s">
        <v>205</v>
      </c>
      <c r="E6" s="50" t="s">
        <v>398</v>
      </c>
      <c r="F6" s="50" t="s">
        <v>497</v>
      </c>
      <c r="G6" s="50" t="s">
        <v>498</v>
      </c>
      <c r="H6" s="567"/>
    </row>
    <row r="7" spans="2:8" ht="13.5" customHeight="1">
      <c r="B7" s="66" t="s">
        <v>389</v>
      </c>
      <c r="C7" s="67" t="s">
        <v>245</v>
      </c>
      <c r="D7" s="175">
        <v>3</v>
      </c>
      <c r="E7" s="69" t="s">
        <v>254</v>
      </c>
      <c r="F7" s="177">
        <v>2</v>
      </c>
      <c r="G7" s="375"/>
      <c r="H7" s="189"/>
    </row>
    <row r="8" spans="2:8" ht="13.5" customHeight="1">
      <c r="B8" s="65"/>
      <c r="C8" s="52" t="s">
        <v>246</v>
      </c>
      <c r="D8" s="187"/>
      <c r="E8" s="54" t="s">
        <v>258</v>
      </c>
      <c r="F8" s="188"/>
      <c r="G8" s="376"/>
      <c r="H8" s="168"/>
    </row>
    <row r="9" spans="2:8" ht="13.5" customHeight="1">
      <c r="B9" s="65"/>
      <c r="C9" s="52"/>
      <c r="D9" s="52"/>
      <c r="E9" s="54"/>
      <c r="F9" s="57"/>
      <c r="G9" s="54"/>
      <c r="H9" s="58"/>
    </row>
    <row r="10" spans="2:8" ht="13.5" customHeight="1">
      <c r="B10" s="56"/>
      <c r="C10" s="52"/>
      <c r="D10" s="52"/>
      <c r="E10" s="54"/>
      <c r="F10" s="57"/>
      <c r="G10" s="54"/>
      <c r="H10" s="58"/>
    </row>
    <row r="11" spans="2:8" ht="13.5" customHeight="1">
      <c r="B11" s="56"/>
      <c r="C11" s="52"/>
      <c r="D11" s="52"/>
      <c r="E11" s="54"/>
      <c r="F11" s="57"/>
      <c r="G11" s="54"/>
      <c r="H11" s="58"/>
    </row>
    <row r="12" spans="2:8" ht="13.5" customHeight="1">
      <c r="B12" s="56"/>
      <c r="C12" s="52"/>
      <c r="D12" s="52"/>
      <c r="E12" s="54"/>
      <c r="F12" s="57"/>
      <c r="G12" s="54"/>
      <c r="H12" s="58"/>
    </row>
    <row r="13" spans="2:8" ht="13.5" customHeight="1">
      <c r="B13" s="56"/>
      <c r="C13" s="52"/>
      <c r="D13" s="52"/>
      <c r="E13" s="54"/>
      <c r="F13" s="57"/>
      <c r="G13" s="54"/>
      <c r="H13" s="58"/>
    </row>
    <row r="14" spans="2:8" ht="13.5" customHeight="1">
      <c r="B14" s="56"/>
      <c r="C14" s="52"/>
      <c r="D14" s="52"/>
      <c r="E14" s="54"/>
      <c r="F14" s="57"/>
      <c r="G14" s="54"/>
      <c r="H14" s="58"/>
    </row>
    <row r="15" spans="2:8" ht="13.5" customHeight="1">
      <c r="B15" s="56"/>
      <c r="C15" s="52"/>
      <c r="D15" s="52"/>
      <c r="E15" s="54"/>
      <c r="F15" s="57"/>
      <c r="G15" s="54"/>
      <c r="H15" s="58"/>
    </row>
    <row r="16" spans="2:8" ht="13.5" customHeight="1">
      <c r="B16" s="56"/>
      <c r="C16" s="52"/>
      <c r="D16" s="52"/>
      <c r="E16" s="54"/>
      <c r="F16" s="57"/>
      <c r="G16" s="54"/>
      <c r="H16" s="58"/>
    </row>
    <row r="17" spans="2:8" ht="13.5" customHeight="1">
      <c r="B17" s="56"/>
      <c r="C17" s="52"/>
      <c r="D17" s="52"/>
      <c r="E17" s="54"/>
      <c r="F17" s="57"/>
      <c r="G17" s="54"/>
      <c r="H17" s="58"/>
    </row>
    <row r="18" spans="2:8" ht="13.5" customHeight="1">
      <c r="B18" s="56"/>
      <c r="C18" s="52"/>
      <c r="D18" s="52"/>
      <c r="E18" s="54"/>
      <c r="F18" s="57"/>
      <c r="G18" s="54"/>
      <c r="H18" s="58"/>
    </row>
    <row r="19" spans="2:8" ht="13.5" customHeight="1">
      <c r="B19" s="56"/>
      <c r="C19" s="52"/>
      <c r="D19" s="52"/>
      <c r="E19" s="54"/>
      <c r="F19" s="57"/>
      <c r="G19" s="54"/>
      <c r="H19" s="58"/>
    </row>
    <row r="20" spans="2:8" ht="13.5" customHeight="1">
      <c r="B20" s="56"/>
      <c r="C20" s="52"/>
      <c r="D20" s="52"/>
      <c r="E20" s="54"/>
      <c r="F20" s="57"/>
      <c r="G20" s="54"/>
      <c r="H20" s="58"/>
    </row>
    <row r="21" spans="2:8" ht="13.5" customHeight="1">
      <c r="B21" s="56"/>
      <c r="C21" s="52"/>
      <c r="D21" s="52"/>
      <c r="E21" s="54"/>
      <c r="F21" s="57"/>
      <c r="G21" s="54"/>
      <c r="H21" s="58"/>
    </row>
    <row r="22" spans="2:8" ht="13.5" customHeight="1">
      <c r="B22" s="56"/>
      <c r="C22" s="52"/>
      <c r="D22" s="52"/>
      <c r="E22" s="54"/>
      <c r="F22" s="57"/>
      <c r="G22" s="54"/>
      <c r="H22" s="58"/>
    </row>
    <row r="23" spans="2:8" ht="13.5" customHeight="1">
      <c r="B23" s="56"/>
      <c r="C23" s="52"/>
      <c r="D23" s="52"/>
      <c r="E23" s="54"/>
      <c r="F23" s="57"/>
      <c r="G23" s="54"/>
      <c r="H23" s="58"/>
    </row>
    <row r="24" spans="2:8" ht="13.5" customHeight="1">
      <c r="B24" s="56"/>
      <c r="C24" s="52"/>
      <c r="D24" s="52"/>
      <c r="E24" s="54"/>
      <c r="F24" s="57"/>
      <c r="G24" s="54"/>
      <c r="H24" s="58"/>
    </row>
    <row r="25" spans="2:8" ht="13.5" customHeight="1">
      <c r="B25" s="56"/>
      <c r="C25" s="52"/>
      <c r="D25" s="52"/>
      <c r="E25" s="54"/>
      <c r="F25" s="57"/>
      <c r="G25" s="54"/>
      <c r="H25" s="58"/>
    </row>
    <row r="26" spans="2:8" ht="13.5" customHeight="1">
      <c r="B26" s="56"/>
      <c r="C26" s="52"/>
      <c r="D26" s="52"/>
      <c r="E26" s="54"/>
      <c r="F26" s="57"/>
      <c r="G26" s="54"/>
      <c r="H26" s="58"/>
    </row>
    <row r="27" spans="2:8" ht="13.5" customHeight="1">
      <c r="B27" s="56"/>
      <c r="C27" s="52"/>
      <c r="D27" s="52"/>
      <c r="E27" s="54"/>
      <c r="F27" s="57"/>
      <c r="G27" s="54"/>
      <c r="H27" s="58"/>
    </row>
    <row r="28" spans="2:8" ht="13.5" customHeight="1">
      <c r="B28" s="56"/>
      <c r="C28" s="52"/>
      <c r="D28" s="52"/>
      <c r="E28" s="54"/>
      <c r="F28" s="57"/>
      <c r="G28" s="54"/>
      <c r="H28" s="58"/>
    </row>
    <row r="29" spans="2:8" ht="13.5" customHeight="1">
      <c r="B29" s="56"/>
      <c r="C29" s="52"/>
      <c r="D29" s="52"/>
      <c r="E29" s="54"/>
      <c r="F29" s="57"/>
      <c r="G29" s="54"/>
      <c r="H29" s="58"/>
    </row>
    <row r="30" spans="2:8" ht="13.5" customHeight="1">
      <c r="B30" s="56"/>
      <c r="C30" s="57"/>
      <c r="D30" s="52"/>
      <c r="E30" s="54"/>
      <c r="F30" s="57"/>
      <c r="G30" s="54"/>
      <c r="H30" s="58"/>
    </row>
    <row r="31" spans="2:8" ht="13.5" customHeight="1">
      <c r="B31" s="56"/>
      <c r="C31" s="57"/>
      <c r="D31" s="52"/>
      <c r="E31" s="54"/>
      <c r="F31" s="57"/>
      <c r="G31" s="54"/>
      <c r="H31" s="58"/>
    </row>
    <row r="32" spans="2:8" ht="13.5" customHeight="1">
      <c r="B32" s="56"/>
      <c r="C32" s="57"/>
      <c r="D32" s="52"/>
      <c r="E32" s="54"/>
      <c r="F32" s="57"/>
      <c r="G32" s="54"/>
      <c r="H32" s="58"/>
    </row>
    <row r="33" spans="2:8" ht="13.5" customHeight="1">
      <c r="B33" s="56"/>
      <c r="C33" s="57"/>
      <c r="D33" s="52"/>
      <c r="E33" s="54"/>
      <c r="F33" s="57"/>
      <c r="G33" s="54"/>
      <c r="H33" s="58"/>
    </row>
    <row r="34" spans="2:8" ht="13.5" customHeight="1" thickBot="1">
      <c r="B34" s="59"/>
      <c r="C34" s="60"/>
      <c r="D34" s="61"/>
      <c r="E34" s="50"/>
      <c r="F34" s="60"/>
      <c r="G34" s="50"/>
      <c r="H34" s="62"/>
    </row>
  </sheetData>
  <mergeCells count="3">
    <mergeCell ref="B5:E5"/>
    <mergeCell ref="F5:G5"/>
    <mergeCell ref="H5:H6"/>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2:K35"/>
  <sheetViews>
    <sheetView view="pageBreakPreview" zoomScaleNormal="85" workbookViewId="0"/>
  </sheetViews>
  <sheetFormatPr defaultRowHeight="13.5" customHeight="1"/>
  <cols>
    <col min="2" max="2" width="25.6328125" style="222" customWidth="1"/>
    <col min="3" max="3" width="41.6328125" style="222" customWidth="1"/>
    <col min="4" max="4" width="5.6328125" style="222" customWidth="1"/>
    <col min="5" max="5" width="5.6328125" style="294" customWidth="1"/>
    <col min="6" max="7" width="3.6328125" style="222" customWidth="1"/>
    <col min="8" max="8" width="41.6328125" style="222" customWidth="1"/>
    <col min="9" max="9" width="9.90625" customWidth="1"/>
  </cols>
  <sheetData>
    <row r="2" spans="2:11" ht="13.5" customHeight="1">
      <c r="B2" s="248" t="s">
        <v>100</v>
      </c>
      <c r="C2" s="222" t="s">
        <v>385</v>
      </c>
      <c r="F2" s="294"/>
      <c r="G2" s="294"/>
    </row>
    <row r="3" spans="2:11" ht="13.5" customHeight="1">
      <c r="C3" s="230" t="s">
        <v>602</v>
      </c>
      <c r="F3" s="250" t="s">
        <v>340</v>
      </c>
      <c r="G3" s="295"/>
    </row>
    <row r="4" spans="2:11" ht="13.5" customHeight="1" thickBot="1">
      <c r="B4" s="222" t="s">
        <v>191</v>
      </c>
      <c r="C4" s="232">
        <v>3150</v>
      </c>
      <c r="F4" s="250" t="s">
        <v>341</v>
      </c>
      <c r="G4" s="295"/>
    </row>
    <row r="5" spans="2:11" ht="13.5" customHeight="1">
      <c r="B5" s="568" t="s">
        <v>342</v>
      </c>
      <c r="C5" s="569"/>
      <c r="D5" s="569"/>
      <c r="E5" s="569"/>
      <c r="F5" s="565" t="s">
        <v>441</v>
      </c>
      <c r="G5" s="552"/>
      <c r="H5" s="570" t="s">
        <v>399</v>
      </c>
    </row>
    <row r="6" spans="2:11" ht="13.5" customHeight="1" thickBot="1">
      <c r="B6" s="354" t="s">
        <v>362</v>
      </c>
      <c r="C6" s="356" t="s">
        <v>344</v>
      </c>
      <c r="D6" s="356" t="s">
        <v>205</v>
      </c>
      <c r="E6" s="356" t="s">
        <v>398</v>
      </c>
      <c r="F6" s="356" t="s">
        <v>60</v>
      </c>
      <c r="G6" s="356" t="s">
        <v>61</v>
      </c>
      <c r="H6" s="571"/>
    </row>
    <row r="7" spans="2:11" ht="13.5" customHeight="1">
      <c r="B7" s="242" t="s">
        <v>385</v>
      </c>
      <c r="C7" s="243" t="s">
        <v>410</v>
      </c>
      <c r="D7" s="378"/>
      <c r="E7" s="254" t="s">
        <v>252</v>
      </c>
      <c r="F7" s="379"/>
      <c r="G7" s="360"/>
      <c r="H7" s="454"/>
      <c r="I7" t="s">
        <v>92</v>
      </c>
      <c r="J7" t="s">
        <v>86</v>
      </c>
      <c r="K7" t="s">
        <v>87</v>
      </c>
    </row>
    <row r="8" spans="2:11" ht="13.5" customHeight="1">
      <c r="B8" s="244"/>
      <c r="C8" s="245" t="s">
        <v>453</v>
      </c>
      <c r="D8" s="224"/>
      <c r="E8" s="355" t="s">
        <v>442</v>
      </c>
      <c r="F8" s="380"/>
      <c r="G8" s="315"/>
      <c r="H8" s="455"/>
      <c r="K8" t="s">
        <v>88</v>
      </c>
    </row>
    <row r="9" spans="2:11" ht="13.5" customHeight="1">
      <c r="B9" s="244"/>
      <c r="C9" s="205" t="s">
        <v>305</v>
      </c>
      <c r="D9" s="381"/>
      <c r="E9" s="226" t="s">
        <v>253</v>
      </c>
      <c r="F9" s="380"/>
      <c r="G9" s="315"/>
      <c r="H9" s="455"/>
      <c r="K9" t="s">
        <v>89</v>
      </c>
    </row>
    <row r="10" spans="2:11" ht="13.5" customHeight="1">
      <c r="B10" s="244"/>
      <c r="C10" s="205" t="s">
        <v>306</v>
      </c>
      <c r="D10" s="381"/>
      <c r="E10" s="226" t="s">
        <v>253</v>
      </c>
      <c r="F10" s="380"/>
      <c r="G10" s="315"/>
      <c r="H10" s="455"/>
      <c r="K10" t="s">
        <v>90</v>
      </c>
    </row>
    <row r="11" spans="2:11" ht="13.5" customHeight="1">
      <c r="B11" s="244"/>
      <c r="C11" s="205" t="s">
        <v>371</v>
      </c>
      <c r="D11" s="381"/>
      <c r="E11" s="226" t="s">
        <v>253</v>
      </c>
      <c r="F11" s="380"/>
      <c r="G11" s="315"/>
      <c r="H11" s="455"/>
      <c r="J11" t="s">
        <v>91</v>
      </c>
      <c r="K11" t="s">
        <v>93</v>
      </c>
    </row>
    <row r="12" spans="2:11" ht="13.5" customHeight="1">
      <c r="B12" s="244"/>
      <c r="C12" s="205" t="s">
        <v>288</v>
      </c>
      <c r="D12" s="381"/>
      <c r="E12" s="226" t="s">
        <v>253</v>
      </c>
      <c r="F12" s="380"/>
      <c r="G12" s="315"/>
      <c r="H12" s="455"/>
    </row>
    <row r="13" spans="2:11" ht="13.5" customHeight="1">
      <c r="B13" s="225" t="s">
        <v>572</v>
      </c>
      <c r="C13" s="205" t="s">
        <v>640</v>
      </c>
      <c r="D13" s="381">
        <v>1</v>
      </c>
      <c r="E13" s="226" t="s">
        <v>258</v>
      </c>
      <c r="F13" s="380">
        <v>2</v>
      </c>
      <c r="G13" s="315"/>
      <c r="H13" s="455"/>
      <c r="I13" t="s">
        <v>95</v>
      </c>
      <c r="J13" t="s">
        <v>94</v>
      </c>
      <c r="K13" t="s">
        <v>96</v>
      </c>
    </row>
    <row r="14" spans="2:11" ht="13.5" customHeight="1">
      <c r="B14" s="225" t="s">
        <v>572</v>
      </c>
      <c r="C14" s="205" t="s">
        <v>639</v>
      </c>
      <c r="D14" s="381">
        <v>1</v>
      </c>
      <c r="E14" s="226" t="s">
        <v>258</v>
      </c>
      <c r="F14" s="380">
        <v>2</v>
      </c>
      <c r="G14" s="315"/>
      <c r="H14" s="455"/>
      <c r="J14" t="s">
        <v>97</v>
      </c>
      <c r="K14" t="s">
        <v>98</v>
      </c>
    </row>
    <row r="15" spans="2:11" ht="13.5" customHeight="1">
      <c r="B15" s="225" t="s">
        <v>572</v>
      </c>
      <c r="C15" s="205" t="s">
        <v>638</v>
      </c>
      <c r="D15" s="381"/>
      <c r="E15" s="226" t="s">
        <v>258</v>
      </c>
      <c r="F15" s="380"/>
      <c r="G15" s="315"/>
      <c r="H15" s="455"/>
    </row>
    <row r="16" spans="2:11" ht="13.5" customHeight="1">
      <c r="B16" s="225" t="s">
        <v>572</v>
      </c>
      <c r="C16" s="205" t="s">
        <v>307</v>
      </c>
      <c r="D16" s="381">
        <v>1</v>
      </c>
      <c r="E16" s="226" t="s">
        <v>258</v>
      </c>
      <c r="F16" s="380">
        <v>2</v>
      </c>
      <c r="G16" s="315"/>
      <c r="H16" s="455"/>
    </row>
    <row r="17" spans="2:8" ht="13.5" customHeight="1">
      <c r="B17" s="225" t="s">
        <v>572</v>
      </c>
      <c r="C17" s="205" t="s">
        <v>259</v>
      </c>
      <c r="D17" s="381">
        <v>1</v>
      </c>
      <c r="E17" s="226" t="s">
        <v>258</v>
      </c>
      <c r="F17" s="380">
        <v>2</v>
      </c>
      <c r="G17" s="315"/>
      <c r="H17" s="455"/>
    </row>
    <row r="18" spans="2:8" ht="13.5" customHeight="1">
      <c r="B18" s="225" t="s">
        <v>572</v>
      </c>
      <c r="C18" s="205" t="s">
        <v>260</v>
      </c>
      <c r="D18" s="381">
        <v>1</v>
      </c>
      <c r="E18" s="226" t="s">
        <v>258</v>
      </c>
      <c r="F18" s="380">
        <v>2</v>
      </c>
      <c r="G18" s="315"/>
      <c r="H18" s="455"/>
    </row>
    <row r="19" spans="2:8" ht="13.5" customHeight="1">
      <c r="B19" s="225" t="s">
        <v>572</v>
      </c>
      <c r="C19" s="205" t="s">
        <v>261</v>
      </c>
      <c r="D19" s="381">
        <v>1</v>
      </c>
      <c r="E19" s="226" t="s">
        <v>258</v>
      </c>
      <c r="F19" s="380">
        <v>2</v>
      </c>
      <c r="G19" s="315"/>
      <c r="H19" s="455"/>
    </row>
    <row r="20" spans="2:8" ht="13.5" customHeight="1">
      <c r="B20" s="225" t="s">
        <v>572</v>
      </c>
      <c r="C20" s="205" t="s">
        <v>262</v>
      </c>
      <c r="D20" s="381">
        <v>1</v>
      </c>
      <c r="E20" s="226" t="s">
        <v>258</v>
      </c>
      <c r="F20" s="380">
        <v>2</v>
      </c>
      <c r="G20" s="315"/>
      <c r="H20" s="455"/>
    </row>
    <row r="21" spans="2:8" ht="13.5" customHeight="1">
      <c r="B21" s="225" t="s">
        <v>572</v>
      </c>
      <c r="C21" s="205" t="s">
        <v>289</v>
      </c>
      <c r="D21" s="381">
        <v>1</v>
      </c>
      <c r="E21" s="226" t="s">
        <v>258</v>
      </c>
      <c r="F21" s="380">
        <v>2</v>
      </c>
      <c r="G21" s="315"/>
      <c r="H21" s="455"/>
    </row>
    <row r="22" spans="2:8" ht="13.5" customHeight="1">
      <c r="B22" s="225" t="s">
        <v>572</v>
      </c>
      <c r="C22" s="205" t="s">
        <v>263</v>
      </c>
      <c r="D22" s="381">
        <v>1</v>
      </c>
      <c r="E22" s="226" t="s">
        <v>258</v>
      </c>
      <c r="F22" s="380">
        <v>2</v>
      </c>
      <c r="G22" s="315"/>
      <c r="H22" s="455"/>
    </row>
    <row r="23" spans="2:8" ht="13.5" customHeight="1">
      <c r="B23" s="225" t="s">
        <v>572</v>
      </c>
      <c r="C23" s="205" t="s">
        <v>290</v>
      </c>
      <c r="D23" s="381">
        <v>1</v>
      </c>
      <c r="E23" s="226" t="s">
        <v>258</v>
      </c>
      <c r="F23" s="380">
        <v>2</v>
      </c>
      <c r="G23" s="315"/>
      <c r="H23" s="455"/>
    </row>
    <row r="24" spans="2:8" ht="13.5" customHeight="1">
      <c r="B24" s="244"/>
      <c r="C24" s="205" t="s">
        <v>813</v>
      </c>
      <c r="D24" s="381"/>
      <c r="E24" s="226" t="s">
        <v>264</v>
      </c>
      <c r="F24" s="380"/>
      <c r="G24" s="315"/>
      <c r="H24" s="455"/>
    </row>
    <row r="25" spans="2:8" ht="13.5" customHeight="1">
      <c r="B25" s="244"/>
      <c r="C25" s="205" t="s">
        <v>814</v>
      </c>
      <c r="D25" s="381"/>
      <c r="E25" s="226" t="s">
        <v>258</v>
      </c>
      <c r="F25" s="380"/>
      <c r="G25" s="315"/>
      <c r="H25" s="455"/>
    </row>
    <row r="26" spans="2:8" ht="13.5" customHeight="1">
      <c r="B26" s="244"/>
      <c r="C26" s="205" t="s">
        <v>308</v>
      </c>
      <c r="D26" s="381"/>
      <c r="E26" s="226" t="s">
        <v>257</v>
      </c>
      <c r="F26" s="380"/>
      <c r="G26" s="315"/>
      <c r="H26" s="455"/>
    </row>
    <row r="27" spans="2:8" ht="13.5" customHeight="1">
      <c r="B27" s="244"/>
      <c r="C27" s="205" t="s">
        <v>265</v>
      </c>
      <c r="D27" s="381"/>
      <c r="E27" s="226" t="s">
        <v>257</v>
      </c>
      <c r="F27" s="380"/>
      <c r="G27" s="315"/>
      <c r="H27" s="455"/>
    </row>
    <row r="28" spans="2:8" ht="13.5" customHeight="1">
      <c r="B28" s="244"/>
      <c r="C28" s="205" t="s">
        <v>815</v>
      </c>
      <c r="D28" s="381"/>
      <c r="E28" s="226" t="s">
        <v>251</v>
      </c>
      <c r="F28" s="380"/>
      <c r="G28" s="315"/>
      <c r="H28" s="455"/>
    </row>
    <row r="29" spans="2:8" ht="13.5" customHeight="1">
      <c r="B29" s="244"/>
      <c r="C29" s="205" t="s">
        <v>634</v>
      </c>
      <c r="D29" s="381"/>
      <c r="E29" s="226" t="s">
        <v>257</v>
      </c>
      <c r="F29" s="380"/>
      <c r="G29" s="315"/>
      <c r="H29" s="455"/>
    </row>
    <row r="30" spans="2:8" ht="13.5" customHeight="1">
      <c r="B30" s="244"/>
      <c r="C30" s="205" t="s">
        <v>635</v>
      </c>
      <c r="D30" s="381"/>
      <c r="E30" s="226" t="s">
        <v>257</v>
      </c>
      <c r="F30" s="380"/>
      <c r="G30" s="315"/>
      <c r="H30" s="455"/>
    </row>
    <row r="31" spans="2:8" ht="13.5" customHeight="1">
      <c r="B31" s="244"/>
      <c r="C31" s="205" t="s">
        <v>636</v>
      </c>
      <c r="D31" s="381"/>
      <c r="E31" s="226" t="s">
        <v>257</v>
      </c>
      <c r="F31" s="380"/>
      <c r="G31" s="315"/>
      <c r="H31" s="455"/>
    </row>
    <row r="32" spans="2:8" ht="13.5" customHeight="1">
      <c r="B32" s="244"/>
      <c r="C32" s="205" t="s">
        <v>637</v>
      </c>
      <c r="D32" s="381"/>
      <c r="E32" s="226" t="s">
        <v>252</v>
      </c>
      <c r="F32" s="380"/>
      <c r="G32" s="315"/>
      <c r="H32" s="455"/>
    </row>
    <row r="33" spans="2:9" ht="13.5" customHeight="1">
      <c r="B33" s="296"/>
      <c r="C33" s="297" t="s">
        <v>827</v>
      </c>
      <c r="D33" s="381">
        <v>1</v>
      </c>
      <c r="E33" s="226" t="s">
        <v>828</v>
      </c>
      <c r="F33" s="424"/>
      <c r="G33" s="380">
        <v>1</v>
      </c>
      <c r="H33" s="455"/>
      <c r="I33" s="236" t="s">
        <v>85</v>
      </c>
    </row>
    <row r="34" spans="2:9" ht="13.5" customHeight="1" thickBot="1">
      <c r="B34" s="298"/>
      <c r="C34" s="233"/>
      <c r="D34" s="425"/>
      <c r="E34" s="426"/>
      <c r="F34" s="427"/>
      <c r="G34" s="425"/>
      <c r="H34" s="261"/>
      <c r="I34" s="236"/>
    </row>
    <row r="35" spans="2:9" ht="13.5" customHeight="1">
      <c r="B35" s="383"/>
      <c r="C35" s="309"/>
      <c r="D35" s="309"/>
      <c r="E35" s="309"/>
      <c r="F35" s="309"/>
      <c r="G35" s="309"/>
      <c r="H35" s="309"/>
      <c r="I35" s="236"/>
    </row>
  </sheetData>
  <mergeCells count="3">
    <mergeCell ref="B5:E5"/>
    <mergeCell ref="F5:G5"/>
    <mergeCell ref="H5:H6"/>
  </mergeCells>
  <phoneticPr fontId="3"/>
  <printOptions horizontalCentered="1"/>
  <pageMargins left="0.74803149606299213" right="0.74803149606299213" top="0.98425196850393704" bottom="0.98425196850393704" header="0.51181102362204722" footer="0.51181102362204722"/>
  <pageSetup paperSize="9" scale="98" orientation="landscape" horizontalDpi="200" verticalDpi="200" r:id="rId1"/>
  <headerFooter alignWithMargins="0"/>
  <rowBreaks count="4" manualBreakCount="4">
    <brk id="35" min="1" max="7" man="1"/>
    <brk id="71" min="1" max="7" man="1"/>
    <brk id="107" min="1" max="7" man="1"/>
    <brk id="143" min="1" max="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4:R34"/>
  <sheetViews>
    <sheetView view="pageBreakPreview" zoomScaleNormal="100" zoomScaleSheetLayoutView="100" workbookViewId="0"/>
  </sheetViews>
  <sheetFormatPr defaultRowHeight="13"/>
  <cols>
    <col min="2" max="2" width="9.453125" customWidth="1"/>
    <col min="3" max="3" width="13" customWidth="1"/>
    <col min="4" max="9" width="19.36328125" customWidth="1"/>
  </cols>
  <sheetData>
    <row r="4" spans="2:18">
      <c r="B4" t="s">
        <v>427</v>
      </c>
      <c r="K4" t="s">
        <v>469</v>
      </c>
      <c r="L4" t="s">
        <v>470</v>
      </c>
      <c r="M4" t="s">
        <v>471</v>
      </c>
      <c r="N4" t="s">
        <v>472</v>
      </c>
      <c r="O4" t="s">
        <v>473</v>
      </c>
      <c r="P4" t="s">
        <v>474</v>
      </c>
      <c r="Q4" t="s">
        <v>489</v>
      </c>
      <c r="R4" t="s">
        <v>441</v>
      </c>
    </row>
    <row r="5" spans="2:18">
      <c r="B5" s="524"/>
      <c r="C5" s="524"/>
      <c r="D5" s="15" t="s">
        <v>191</v>
      </c>
      <c r="E5" s="15" t="s">
        <v>192</v>
      </c>
      <c r="F5" s="15"/>
      <c r="G5" s="15"/>
      <c r="H5" s="15"/>
    </row>
    <row r="6" spans="2:18">
      <c r="B6" s="572" t="s">
        <v>469</v>
      </c>
      <c r="C6" s="572"/>
      <c r="D6" s="190" t="s">
        <v>476</v>
      </c>
      <c r="E6" s="184" t="s">
        <v>316</v>
      </c>
      <c r="F6" s="7"/>
      <c r="G6" s="7"/>
      <c r="H6" s="7"/>
      <c r="K6" t="s">
        <v>476</v>
      </c>
      <c r="L6" t="s">
        <v>479</v>
      </c>
      <c r="M6" t="s">
        <v>481</v>
      </c>
      <c r="N6" t="s">
        <v>483</v>
      </c>
      <c r="O6">
        <v>4</v>
      </c>
      <c r="P6" t="s">
        <v>486</v>
      </c>
      <c r="Q6" t="s">
        <v>490</v>
      </c>
      <c r="R6">
        <v>1</v>
      </c>
    </row>
    <row r="7" spans="2:18">
      <c r="B7" s="572" t="s">
        <v>492</v>
      </c>
      <c r="C7" s="572"/>
      <c r="D7" s="190">
        <v>1</v>
      </c>
      <c r="E7" s="7"/>
      <c r="F7" s="7"/>
      <c r="G7" s="7"/>
      <c r="H7" s="7"/>
      <c r="K7" t="s">
        <v>477</v>
      </c>
      <c r="L7" t="s">
        <v>480</v>
      </c>
      <c r="M7" t="s">
        <v>482</v>
      </c>
      <c r="N7" t="s">
        <v>484</v>
      </c>
      <c r="O7">
        <v>6</v>
      </c>
      <c r="P7" t="s">
        <v>487</v>
      </c>
      <c r="Q7" t="s">
        <v>491</v>
      </c>
    </row>
    <row r="8" spans="2:18">
      <c r="B8" s="572" t="s">
        <v>470</v>
      </c>
      <c r="C8" s="572"/>
      <c r="D8" s="190" t="s">
        <v>479</v>
      </c>
      <c r="E8" s="184" t="s">
        <v>316</v>
      </c>
      <c r="F8" s="7"/>
      <c r="G8" s="7"/>
      <c r="H8" s="7"/>
      <c r="K8" t="s">
        <v>363</v>
      </c>
      <c r="N8" t="s">
        <v>485</v>
      </c>
      <c r="O8">
        <v>8</v>
      </c>
      <c r="P8" t="s">
        <v>488</v>
      </c>
    </row>
    <row r="9" spans="2:18">
      <c r="B9" s="572" t="s">
        <v>471</v>
      </c>
      <c r="C9" s="572"/>
      <c r="D9" s="190" t="s">
        <v>481</v>
      </c>
      <c r="E9" s="184" t="s">
        <v>316</v>
      </c>
      <c r="F9" s="7"/>
      <c r="G9" s="7"/>
      <c r="H9" s="7"/>
      <c r="O9">
        <v>12</v>
      </c>
    </row>
    <row r="10" spans="2:18">
      <c r="B10" s="572" t="s">
        <v>472</v>
      </c>
      <c r="C10" s="572"/>
      <c r="D10" s="190" t="s">
        <v>483</v>
      </c>
      <c r="E10" s="184" t="s">
        <v>316</v>
      </c>
      <c r="F10" s="7"/>
      <c r="G10" s="7"/>
      <c r="H10" s="7"/>
      <c r="O10">
        <v>16</v>
      </c>
    </row>
    <row r="11" spans="2:18">
      <c r="B11" s="572" t="s">
        <v>493</v>
      </c>
      <c r="C11" s="572"/>
      <c r="D11" s="190">
        <v>150</v>
      </c>
      <c r="E11" s="7"/>
      <c r="F11" s="7"/>
      <c r="G11" s="7"/>
      <c r="H11" s="7"/>
    </row>
    <row r="12" spans="2:18">
      <c r="B12" s="572" t="s">
        <v>473</v>
      </c>
      <c r="C12" s="572"/>
      <c r="D12" s="190">
        <v>6</v>
      </c>
      <c r="E12" s="184" t="s">
        <v>316</v>
      </c>
      <c r="F12" s="7"/>
      <c r="G12" s="7"/>
      <c r="H12" s="7"/>
    </row>
    <row r="13" spans="2:18">
      <c r="B13" s="572" t="s">
        <v>474</v>
      </c>
      <c r="C13" s="572"/>
      <c r="D13" s="190"/>
      <c r="E13" s="184" t="s">
        <v>316</v>
      </c>
      <c r="F13" s="7"/>
      <c r="G13" s="7"/>
      <c r="H13" s="7"/>
    </row>
    <row r="14" spans="2:18">
      <c r="B14" s="572" t="s">
        <v>475</v>
      </c>
      <c r="C14" s="572"/>
      <c r="D14" s="190" t="s">
        <v>491</v>
      </c>
      <c r="E14" s="184" t="s">
        <v>316</v>
      </c>
      <c r="F14" s="7"/>
      <c r="G14" s="7"/>
      <c r="H14" s="7"/>
    </row>
    <row r="15" spans="2:18">
      <c r="B15" s="524" t="s">
        <v>441</v>
      </c>
      <c r="C15" s="15" t="s">
        <v>60</v>
      </c>
      <c r="D15" s="190">
        <v>1</v>
      </c>
      <c r="E15" s="7"/>
      <c r="F15" s="7"/>
      <c r="G15" s="7"/>
      <c r="H15" s="7"/>
    </row>
    <row r="16" spans="2:18">
      <c r="B16" s="524"/>
      <c r="C16" s="15" t="s">
        <v>61</v>
      </c>
      <c r="D16" s="190">
        <v>1</v>
      </c>
      <c r="E16" s="7"/>
      <c r="F16" s="7"/>
      <c r="G16" s="7"/>
      <c r="H16" s="7"/>
    </row>
    <row r="17" spans="2:9">
      <c r="B17" t="s">
        <v>340</v>
      </c>
    </row>
    <row r="18" spans="2:9">
      <c r="B18" t="s">
        <v>341</v>
      </c>
    </row>
    <row r="22" spans="2:9">
      <c r="B22" s="186" t="s">
        <v>323</v>
      </c>
    </row>
    <row r="24" spans="2:9">
      <c r="B24" s="572" t="s">
        <v>469</v>
      </c>
      <c r="C24" s="572"/>
      <c r="D24" s="524" t="s">
        <v>320</v>
      </c>
      <c r="E24" s="524"/>
      <c r="F24" s="524"/>
      <c r="G24" s="524" t="s">
        <v>478</v>
      </c>
      <c r="H24" s="524"/>
      <c r="I24" s="524"/>
    </row>
    <row r="25" spans="2:9">
      <c r="B25" s="572" t="s">
        <v>492</v>
      </c>
      <c r="C25" s="572"/>
      <c r="D25" s="573"/>
      <c r="E25" s="575"/>
      <c r="F25" s="574"/>
      <c r="G25" s="573"/>
      <c r="H25" s="575"/>
      <c r="I25" s="574"/>
    </row>
    <row r="26" spans="2:9">
      <c r="B26" s="572" t="s">
        <v>470</v>
      </c>
      <c r="C26" s="572"/>
      <c r="D26" s="15" t="s">
        <v>318</v>
      </c>
      <c r="E26" s="15" t="s">
        <v>318</v>
      </c>
      <c r="F26" s="185" t="s">
        <v>321</v>
      </c>
      <c r="G26" s="524" t="s">
        <v>317</v>
      </c>
      <c r="H26" s="524"/>
      <c r="I26" s="524"/>
    </row>
    <row r="27" spans="2:9">
      <c r="B27" s="572" t="s">
        <v>471</v>
      </c>
      <c r="C27" s="572"/>
      <c r="D27" s="15" t="s">
        <v>482</v>
      </c>
      <c r="E27" s="15" t="s">
        <v>481</v>
      </c>
      <c r="F27" s="15" t="s">
        <v>482</v>
      </c>
      <c r="G27" s="524" t="s">
        <v>317</v>
      </c>
      <c r="H27" s="524"/>
      <c r="I27" s="524"/>
    </row>
    <row r="28" spans="2:9">
      <c r="B28" s="572" t="s">
        <v>472</v>
      </c>
      <c r="C28" s="572"/>
      <c r="D28" s="15" t="s">
        <v>483</v>
      </c>
      <c r="E28" s="15" t="s">
        <v>483</v>
      </c>
      <c r="F28" s="15" t="s">
        <v>484</v>
      </c>
      <c r="G28" s="524" t="s">
        <v>485</v>
      </c>
      <c r="H28" s="524"/>
      <c r="I28" s="524"/>
    </row>
    <row r="29" spans="2:9">
      <c r="B29" s="572" t="s">
        <v>493</v>
      </c>
      <c r="C29" s="572"/>
      <c r="D29" s="573" t="s">
        <v>505</v>
      </c>
      <c r="E29" s="574"/>
      <c r="F29" s="5" t="s">
        <v>324</v>
      </c>
      <c r="G29" s="573" t="s">
        <v>325</v>
      </c>
      <c r="H29" s="575"/>
      <c r="I29" s="574"/>
    </row>
    <row r="30" spans="2:9">
      <c r="B30" s="572" t="s">
        <v>473</v>
      </c>
      <c r="C30" s="572"/>
      <c r="D30" s="524" t="s">
        <v>322</v>
      </c>
      <c r="E30" s="524"/>
      <c r="F30" s="524"/>
      <c r="G30" s="524" t="s">
        <v>317</v>
      </c>
      <c r="H30" s="524"/>
      <c r="I30" s="524"/>
    </row>
    <row r="31" spans="2:9">
      <c r="B31" s="572" t="s">
        <v>474</v>
      </c>
      <c r="C31" s="572"/>
      <c r="D31" s="15" t="s">
        <v>317</v>
      </c>
      <c r="E31" s="15" t="s">
        <v>317</v>
      </c>
      <c r="F31" s="15" t="s">
        <v>317</v>
      </c>
      <c r="G31" s="15" t="s">
        <v>486</v>
      </c>
      <c r="H31" s="15" t="s">
        <v>487</v>
      </c>
      <c r="I31" s="15" t="s">
        <v>488</v>
      </c>
    </row>
    <row r="32" spans="2:9">
      <c r="B32" s="572" t="s">
        <v>475</v>
      </c>
      <c r="C32" s="572"/>
      <c r="D32" s="15" t="s">
        <v>319</v>
      </c>
      <c r="E32" s="15" t="s">
        <v>319</v>
      </c>
      <c r="F32" s="15" t="s">
        <v>319</v>
      </c>
      <c r="G32" s="15" t="s">
        <v>319</v>
      </c>
      <c r="H32" s="15" t="s">
        <v>319</v>
      </c>
      <c r="I32" s="15" t="s">
        <v>319</v>
      </c>
    </row>
    <row r="33" spans="2:9">
      <c r="B33" s="524" t="s">
        <v>441</v>
      </c>
      <c r="C33" s="15" t="s">
        <v>60</v>
      </c>
      <c r="D33" s="15">
        <v>1</v>
      </c>
      <c r="E33" s="15">
        <v>1</v>
      </c>
      <c r="F33" s="15">
        <v>1</v>
      </c>
      <c r="G33" s="15">
        <v>1</v>
      </c>
      <c r="H33" s="15">
        <v>1</v>
      </c>
      <c r="I33" s="15">
        <v>1</v>
      </c>
    </row>
    <row r="34" spans="2:9">
      <c r="B34" s="524"/>
      <c r="C34" s="15" t="s">
        <v>61</v>
      </c>
      <c r="D34" s="15">
        <v>1</v>
      </c>
      <c r="E34" s="15">
        <v>1</v>
      </c>
      <c r="F34" s="15">
        <v>1</v>
      </c>
      <c r="G34" s="15">
        <v>1</v>
      </c>
      <c r="H34" s="15">
        <v>1</v>
      </c>
      <c r="I34" s="15">
        <v>1</v>
      </c>
    </row>
  </sheetData>
  <mergeCells count="32">
    <mergeCell ref="G29:I29"/>
    <mergeCell ref="D25:F25"/>
    <mergeCell ref="G25:I25"/>
    <mergeCell ref="B32:C32"/>
    <mergeCell ref="G24:I24"/>
    <mergeCell ref="G26:I26"/>
    <mergeCell ref="G27:I27"/>
    <mergeCell ref="G28:I28"/>
    <mergeCell ref="G30:I30"/>
    <mergeCell ref="B33:B34"/>
    <mergeCell ref="D24:F24"/>
    <mergeCell ref="D30:F30"/>
    <mergeCell ref="B28:C28"/>
    <mergeCell ref="B29:C29"/>
    <mergeCell ref="B30:C30"/>
    <mergeCell ref="B31:C31"/>
    <mergeCell ref="B24:C24"/>
    <mergeCell ref="B25:C25"/>
    <mergeCell ref="D29:E29"/>
    <mergeCell ref="B11:C11"/>
    <mergeCell ref="B12:C12"/>
    <mergeCell ref="B26:C26"/>
    <mergeCell ref="B27:C27"/>
    <mergeCell ref="B13:C13"/>
    <mergeCell ref="B14:C14"/>
    <mergeCell ref="B15:B16"/>
    <mergeCell ref="B10:C10"/>
    <mergeCell ref="B5:C5"/>
    <mergeCell ref="B6:C6"/>
    <mergeCell ref="B7:C7"/>
    <mergeCell ref="B8:C8"/>
    <mergeCell ref="B9:C9"/>
  </mergeCells>
  <phoneticPr fontId="3"/>
  <dataValidations count="8">
    <dataValidation type="list" allowBlank="1" showInputMessage="1" showErrorMessage="1" sqref="D14 F14:H14">
      <formula1>$Q$6:$Q$7</formula1>
    </dataValidation>
    <dataValidation type="list" allowBlank="1" showInputMessage="1" showErrorMessage="1" sqref="D6 F6:H6">
      <formula1>$K$6:$K$8</formula1>
    </dataValidation>
    <dataValidation type="list" allowBlank="1" showInputMessage="1" showErrorMessage="1" sqref="D8 F8:H8">
      <formula1>$L$6:$L$7</formula1>
    </dataValidation>
    <dataValidation type="list" allowBlank="1" showInputMessage="1" showErrorMessage="1" sqref="D9 F9:H9">
      <formula1>$M$6:$M$7</formula1>
    </dataValidation>
    <dataValidation type="list" allowBlank="1" showInputMessage="1" showErrorMessage="1" sqref="D10 F10:H10">
      <formula1>$N$6:$N$8</formula1>
    </dataValidation>
    <dataValidation type="list" allowBlank="1" showInputMessage="1" showErrorMessage="1" sqref="D12 F12:H12">
      <formula1>$O$6:$O$10</formula1>
    </dataValidation>
    <dataValidation type="list" allowBlank="1" showInputMessage="1" showErrorMessage="1" sqref="D13 F13:H13">
      <formula1>$P$6:$P$8</formula1>
    </dataValidation>
    <dataValidation type="list" allowBlank="1" showInputMessage="1" showErrorMessage="1" sqref="D15:D16 F15:H16">
      <formula1>$R$6</formula1>
    </dataValidation>
  </dataValidations>
  <pageMargins left="0.75" right="0.75" top="1" bottom="1" header="0.51200000000000001" footer="0.51200000000000001"/>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B1:AA147"/>
  <sheetViews>
    <sheetView view="pageBreakPreview" zoomScaleNormal="70" workbookViewId="0"/>
  </sheetViews>
  <sheetFormatPr defaultColWidth="9" defaultRowHeight="13.5" customHeight="1"/>
  <cols>
    <col min="1" max="1" width="9" style="37"/>
    <col min="2" max="2" width="25.6328125" style="37" customWidth="1"/>
    <col min="3" max="3" width="41.6328125" style="37" customWidth="1"/>
    <col min="4" max="4" width="5.6328125" style="37" customWidth="1"/>
    <col min="5" max="5" width="5.6328125" style="38" customWidth="1"/>
    <col min="6" max="7" width="3.6328125" style="38" customWidth="1"/>
    <col min="8" max="8" width="41.6328125" style="37" customWidth="1"/>
    <col min="9" max="25" width="9" style="71"/>
    <col min="26" max="16384" width="9" style="37"/>
  </cols>
  <sheetData>
    <row r="1" spans="2:27" ht="13.5" customHeight="1">
      <c r="Z1" s="71"/>
      <c r="AA1" s="71"/>
    </row>
    <row r="2" spans="2:27" ht="13.5" customHeight="1">
      <c r="B2" s="37" t="s">
        <v>100</v>
      </c>
      <c r="C2" s="37" t="s">
        <v>286</v>
      </c>
      <c r="Z2" s="71"/>
      <c r="AA2" s="71"/>
    </row>
    <row r="3" spans="2:27" ht="13.5" customHeight="1">
      <c r="F3" s="63" t="s">
        <v>340</v>
      </c>
      <c r="G3" s="48"/>
      <c r="Z3" s="71"/>
      <c r="AA3" s="71"/>
    </row>
    <row r="4" spans="2:27" ht="13.5" customHeight="1" thickBot="1">
      <c r="B4" s="37" t="s">
        <v>191</v>
      </c>
      <c r="F4" s="63" t="s">
        <v>341</v>
      </c>
      <c r="G4" s="48"/>
      <c r="Z4" s="71"/>
      <c r="AA4" s="71"/>
    </row>
    <row r="5" spans="2:27" ht="13.5" customHeight="1">
      <c r="B5" s="551" t="s">
        <v>342</v>
      </c>
      <c r="C5" s="552"/>
      <c r="D5" s="552"/>
      <c r="E5" s="552"/>
      <c r="F5" s="565" t="s">
        <v>441</v>
      </c>
      <c r="G5" s="552"/>
      <c r="H5" s="566" t="s">
        <v>399</v>
      </c>
      <c r="Z5" s="71"/>
      <c r="AA5" s="71"/>
    </row>
    <row r="6" spans="2:27" ht="13.5" customHeight="1" thickBot="1">
      <c r="B6" s="49" t="s">
        <v>343</v>
      </c>
      <c r="C6" s="50" t="s">
        <v>344</v>
      </c>
      <c r="D6" s="50" t="s">
        <v>205</v>
      </c>
      <c r="E6" s="50" t="s">
        <v>398</v>
      </c>
      <c r="F6" s="50" t="s">
        <v>497</v>
      </c>
      <c r="G6" s="50" t="s">
        <v>498</v>
      </c>
      <c r="H6" s="567"/>
      <c r="Z6" s="71"/>
      <c r="AA6" s="71"/>
    </row>
    <row r="7" spans="2:27" ht="13.5" customHeight="1">
      <c r="B7" s="66" t="s">
        <v>286</v>
      </c>
      <c r="C7" s="67" t="s">
        <v>287</v>
      </c>
      <c r="D7" s="175">
        <v>1</v>
      </c>
      <c r="E7" s="69" t="s">
        <v>365</v>
      </c>
      <c r="F7" s="384"/>
      <c r="G7" s="175">
        <v>1</v>
      </c>
      <c r="H7" s="189"/>
      <c r="I7" s="237" t="s">
        <v>99</v>
      </c>
      <c r="Z7" s="71"/>
      <c r="AA7" s="71"/>
    </row>
    <row r="8" spans="2:27" ht="13.5" customHeight="1">
      <c r="B8" s="65"/>
      <c r="C8" s="52"/>
      <c r="D8" s="52"/>
      <c r="E8" s="54"/>
      <c r="F8" s="57"/>
      <c r="G8" s="54"/>
      <c r="H8" s="58"/>
      <c r="Z8" s="71"/>
      <c r="AA8" s="71"/>
    </row>
    <row r="9" spans="2:27" ht="13.5" customHeight="1">
      <c r="B9" s="65"/>
      <c r="C9" s="52"/>
      <c r="D9" s="52"/>
      <c r="E9" s="54"/>
      <c r="F9" s="57"/>
      <c r="G9" s="54"/>
      <c r="H9" s="58"/>
      <c r="I9" s="39"/>
      <c r="Z9" s="71"/>
      <c r="AA9" s="71"/>
    </row>
    <row r="10" spans="2:27" ht="13.5" customHeight="1">
      <c r="B10" s="65"/>
      <c r="C10" s="52"/>
      <c r="D10" s="52"/>
      <c r="E10" s="54"/>
      <c r="F10" s="57"/>
      <c r="G10" s="54"/>
      <c r="H10" s="58"/>
      <c r="I10" s="43"/>
      <c r="Z10" s="71"/>
      <c r="AA10" s="71"/>
    </row>
    <row r="11" spans="2:27" ht="13.5" customHeight="1">
      <c r="B11" s="65"/>
      <c r="C11" s="52"/>
      <c r="D11" s="52"/>
      <c r="E11" s="54"/>
      <c r="F11" s="57"/>
      <c r="G11" s="54"/>
      <c r="H11" s="58"/>
      <c r="I11" s="43"/>
      <c r="Z11" s="71"/>
    </row>
    <row r="12" spans="2:27" ht="13.5" customHeight="1">
      <c r="B12" s="65"/>
      <c r="C12" s="52"/>
      <c r="D12" s="52"/>
      <c r="E12" s="54"/>
      <c r="F12" s="57"/>
      <c r="G12" s="54"/>
      <c r="H12" s="58"/>
      <c r="I12" s="43"/>
      <c r="Z12" s="71"/>
    </row>
    <row r="13" spans="2:27" ht="13.5" customHeight="1">
      <c r="B13" s="65"/>
      <c r="C13" s="52"/>
      <c r="D13" s="52"/>
      <c r="E13" s="54"/>
      <c r="F13" s="57"/>
      <c r="G13" s="54"/>
      <c r="H13" s="58"/>
    </row>
    <row r="14" spans="2:27" ht="13.5" customHeight="1">
      <c r="B14" s="65"/>
      <c r="C14" s="52"/>
      <c r="D14" s="52"/>
      <c r="E14" s="54"/>
      <c r="F14" s="57"/>
      <c r="G14" s="54"/>
      <c r="H14" s="58"/>
    </row>
    <row r="15" spans="2:27" ht="13.5" customHeight="1">
      <c r="B15" s="65"/>
      <c r="C15" s="52"/>
      <c r="D15" s="52"/>
      <c r="E15" s="54"/>
      <c r="F15" s="57"/>
      <c r="G15" s="54"/>
      <c r="H15" s="58"/>
    </row>
    <row r="16" spans="2:27" ht="13.5" customHeight="1">
      <c r="B16" s="65"/>
      <c r="C16" s="52"/>
      <c r="D16" s="52"/>
      <c r="E16" s="54"/>
      <c r="F16" s="57"/>
      <c r="G16" s="54"/>
      <c r="H16" s="58"/>
    </row>
    <row r="17" spans="2:9" ht="13.5" customHeight="1">
      <c r="B17" s="56"/>
      <c r="C17" s="52"/>
      <c r="D17" s="52"/>
      <c r="E17" s="54"/>
      <c r="F17" s="57"/>
      <c r="G17" s="54"/>
      <c r="H17" s="58"/>
    </row>
    <row r="18" spans="2:9" ht="13.5" customHeight="1">
      <c r="B18" s="56"/>
      <c r="C18" s="52"/>
      <c r="D18" s="52"/>
      <c r="E18" s="54"/>
      <c r="F18" s="57"/>
      <c r="G18" s="54"/>
      <c r="H18" s="58"/>
    </row>
    <row r="19" spans="2:9" ht="13.5" customHeight="1">
      <c r="B19" s="56"/>
      <c r="C19" s="52"/>
      <c r="D19" s="52"/>
      <c r="E19" s="54"/>
      <c r="F19" s="57"/>
      <c r="G19" s="54"/>
      <c r="H19" s="58"/>
    </row>
    <row r="20" spans="2:9" ht="13.5" customHeight="1">
      <c r="B20" s="56"/>
      <c r="C20" s="52"/>
      <c r="D20" s="52"/>
      <c r="E20" s="54"/>
      <c r="F20" s="57"/>
      <c r="G20" s="54"/>
      <c r="H20" s="58"/>
    </row>
    <row r="21" spans="2:9" ht="13.5" customHeight="1">
      <c r="B21" s="56"/>
      <c r="C21" s="52"/>
      <c r="D21" s="52"/>
      <c r="E21" s="54"/>
      <c r="F21" s="57"/>
      <c r="G21" s="54"/>
      <c r="H21" s="58"/>
      <c r="I21" s="43"/>
    </row>
    <row r="22" spans="2:9" ht="13.5" customHeight="1">
      <c r="B22" s="56"/>
      <c r="C22" s="52"/>
      <c r="D22" s="52"/>
      <c r="E22" s="54"/>
      <c r="F22" s="57"/>
      <c r="G22" s="54"/>
      <c r="H22" s="58"/>
    </row>
    <row r="23" spans="2:9" ht="13.5" customHeight="1">
      <c r="B23" s="56"/>
      <c r="C23" s="52"/>
      <c r="D23" s="52"/>
      <c r="E23" s="54"/>
      <c r="F23" s="57"/>
      <c r="G23" s="54"/>
      <c r="H23" s="58"/>
    </row>
    <row r="24" spans="2:9" ht="13.5" customHeight="1">
      <c r="B24" s="56"/>
      <c r="C24" s="52"/>
      <c r="D24" s="52"/>
      <c r="E24" s="54"/>
      <c r="F24" s="57"/>
      <c r="G24" s="54"/>
      <c r="H24" s="58"/>
    </row>
    <row r="25" spans="2:9" ht="13.5" customHeight="1">
      <c r="B25" s="56"/>
      <c r="C25" s="52"/>
      <c r="D25" s="52"/>
      <c r="E25" s="54"/>
      <c r="F25" s="57"/>
      <c r="G25" s="54"/>
      <c r="H25" s="58"/>
    </row>
    <row r="26" spans="2:9" ht="13.5" customHeight="1">
      <c r="B26" s="56"/>
      <c r="C26" s="52"/>
      <c r="D26" s="52"/>
      <c r="E26" s="54"/>
      <c r="F26" s="57"/>
      <c r="G26" s="54"/>
      <c r="H26" s="58"/>
    </row>
    <row r="27" spans="2:9" ht="13.5" customHeight="1">
      <c r="B27" s="56"/>
      <c r="C27" s="52"/>
      <c r="D27" s="52"/>
      <c r="E27" s="54"/>
      <c r="F27" s="57"/>
      <c r="G27" s="54"/>
      <c r="H27" s="58"/>
    </row>
    <row r="28" spans="2:9" ht="13.5" customHeight="1">
      <c r="B28" s="56"/>
      <c r="C28" s="52"/>
      <c r="D28" s="52"/>
      <c r="E28" s="54"/>
      <c r="F28" s="57"/>
      <c r="G28" s="54"/>
      <c r="H28" s="58"/>
    </row>
    <row r="29" spans="2:9" ht="13.5" customHeight="1">
      <c r="B29" s="56"/>
      <c r="C29" s="52"/>
      <c r="D29" s="52"/>
      <c r="E29" s="54"/>
      <c r="F29" s="57"/>
      <c r="G29" s="54"/>
      <c r="H29" s="58"/>
    </row>
    <row r="30" spans="2:9" ht="13.5" customHeight="1">
      <c r="B30" s="56"/>
      <c r="C30" s="52"/>
      <c r="D30" s="52"/>
      <c r="E30" s="54"/>
      <c r="F30" s="57"/>
      <c r="G30" s="54"/>
      <c r="H30" s="58"/>
    </row>
    <row r="31" spans="2:9" ht="13.5" customHeight="1">
      <c r="B31" s="56"/>
      <c r="C31" s="57"/>
      <c r="D31" s="52"/>
      <c r="E31" s="54"/>
      <c r="F31" s="57"/>
      <c r="G31" s="54"/>
      <c r="H31" s="58"/>
    </row>
    <row r="32" spans="2:9" ht="13.5" customHeight="1">
      <c r="B32" s="56"/>
      <c r="C32" s="57"/>
      <c r="D32" s="52"/>
      <c r="E32" s="54"/>
      <c r="F32" s="57"/>
      <c r="G32" s="54"/>
      <c r="H32" s="58"/>
    </row>
    <row r="33" spans="2:9" ht="13.5" customHeight="1">
      <c r="B33" s="56"/>
      <c r="C33" s="57"/>
      <c r="D33" s="52"/>
      <c r="E33" s="54"/>
      <c r="F33" s="57"/>
      <c r="G33" s="54"/>
      <c r="H33" s="58"/>
    </row>
    <row r="34" spans="2:9" ht="13.5" customHeight="1" thickBot="1">
      <c r="B34" s="59"/>
      <c r="C34" s="60"/>
      <c r="D34" s="61"/>
      <c r="E34" s="50"/>
      <c r="F34" s="60"/>
      <c r="G34" s="50"/>
      <c r="H34" s="62"/>
    </row>
    <row r="42" spans="2:9" ht="13.5" customHeight="1">
      <c r="I42" s="146"/>
    </row>
    <row r="44" spans="2:9" ht="13.5" customHeight="1">
      <c r="I44" s="39"/>
    </row>
    <row r="45" spans="2:9" ht="13.5" customHeight="1">
      <c r="I45" s="43"/>
    </row>
    <row r="46" spans="2:9" ht="13.5" customHeight="1">
      <c r="I46" s="43"/>
    </row>
    <row r="47" spans="2:9" ht="13.5" customHeight="1">
      <c r="I47" s="43"/>
    </row>
    <row r="56" spans="9:9" ht="13.5" customHeight="1">
      <c r="I56" s="43"/>
    </row>
    <row r="77" spans="9:9" ht="13.5" customHeight="1">
      <c r="I77" s="146"/>
    </row>
    <row r="79" spans="9:9" ht="13.5" customHeight="1">
      <c r="I79" s="39"/>
    </row>
    <row r="80" spans="9:9" ht="13.5" customHeight="1">
      <c r="I80" s="43"/>
    </row>
    <row r="81" spans="9:9" ht="13.5" customHeight="1">
      <c r="I81" s="43"/>
    </row>
    <row r="82" spans="9:9" ht="13.5" customHeight="1">
      <c r="I82" s="43"/>
    </row>
    <row r="91" spans="9:9" ht="13.5" customHeight="1">
      <c r="I91" s="43"/>
    </row>
    <row r="112" spans="9:9" ht="13.5" customHeight="1">
      <c r="I112" s="146"/>
    </row>
    <row r="114" spans="9:9" ht="13.5" customHeight="1">
      <c r="I114" s="39"/>
    </row>
    <row r="115" spans="9:9" ht="13.5" customHeight="1">
      <c r="I115" s="43"/>
    </row>
    <row r="116" spans="9:9" ht="13.5" customHeight="1">
      <c r="I116" s="43"/>
    </row>
    <row r="117" spans="9:9" ht="13.5" customHeight="1">
      <c r="I117" s="43"/>
    </row>
    <row r="126" spans="9:9" ht="13.5" customHeight="1">
      <c r="I126" s="43"/>
    </row>
    <row r="147" spans="9:9" ht="13.5" customHeight="1">
      <c r="I147" s="146"/>
    </row>
  </sheetData>
  <mergeCells count="3">
    <mergeCell ref="B5:E5"/>
    <mergeCell ref="F5:G5"/>
    <mergeCell ref="H5:H6"/>
  </mergeCells>
  <phoneticPr fontId="3"/>
  <pageMargins left="0.7" right="0.7" top="0.75" bottom="0.75" header="0.3" footer="0.3"/>
  <pageSetup paperSize="9" orientation="landscape" horizontalDpi="200" verticalDpi="200" r:id="rId1"/>
  <headerFooter alignWithMargins="0"/>
  <rowBreaks count="4" manualBreakCount="4">
    <brk id="35" min="1" max="7" man="1"/>
    <brk id="70" min="1" max="7" man="1"/>
    <brk id="105" min="1" max="7" man="1"/>
    <brk id="140"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54</vt:i4>
      </vt:variant>
      <vt:variant>
        <vt:lpstr>名前付き一覧</vt:lpstr>
      </vt:variant>
      <vt:variant>
        <vt:i4>44</vt:i4>
      </vt:variant>
    </vt:vector>
  </HeadingPairs>
  <TitlesOfParts>
    <vt:vector size="98" baseType="lpstr">
      <vt:lpstr>特記仕様書(記入例）</vt:lpstr>
      <vt:lpstr>点検対象設備一覧表（記入例）</vt:lpstr>
      <vt:lpstr>消火器具（記入例）</vt:lpstr>
      <vt:lpstr>屋内消火栓設備（記入例）</vt:lpstr>
      <vt:lpstr>自動火災報知設備（記入例）</vt:lpstr>
      <vt:lpstr>誘導灯及び誘導標識(記入例)</vt:lpstr>
      <vt:lpstr>排煙設備 (記入例)</vt:lpstr>
      <vt:lpstr>自家発電設備(記入例)</vt:lpstr>
      <vt:lpstr>配線(記入例)</vt:lpstr>
      <vt:lpstr>12条点検(記入例)</vt:lpstr>
      <vt:lpstr>消火器管理表(記入例)</vt:lpstr>
      <vt:lpstr>特記仕様書(様式)</vt:lpstr>
      <vt:lpstr>点検対象設備一覧表</vt:lpstr>
      <vt:lpstr>消火器具</vt:lpstr>
      <vt:lpstr>屋内消火栓設備</vt:lpstr>
      <vt:lpstr>屋外消火栓設備</vt:lpstr>
      <vt:lpstr>スプリンクラー設備</vt:lpstr>
      <vt:lpstr>水噴霧消火設備</vt:lpstr>
      <vt:lpstr>泡消火設備</vt:lpstr>
      <vt:lpstr>不活性ガス消火設備</vt:lpstr>
      <vt:lpstr>ハロゲン化物消火設備</vt:lpstr>
      <vt:lpstr>粉末消火設備</vt:lpstr>
      <vt:lpstr>動力消防ポンプ設備</vt:lpstr>
      <vt:lpstr>自動火災報知設備</vt:lpstr>
      <vt:lpstr>ガス漏れ火災警報設備</vt:lpstr>
      <vt:lpstr>漏電火災警報器</vt:lpstr>
      <vt:lpstr>非常警報設備</vt:lpstr>
      <vt:lpstr>避難器具</vt:lpstr>
      <vt:lpstr>誘導灯及び誘導標識</vt:lpstr>
      <vt:lpstr>消防用水</vt:lpstr>
      <vt:lpstr>排煙設備</vt:lpstr>
      <vt:lpstr>連結送水管</vt:lpstr>
      <vt:lpstr>連結散水設備</vt:lpstr>
      <vt:lpstr>非常コンセント設備</vt:lpstr>
      <vt:lpstr>無線通信補助設備</vt:lpstr>
      <vt:lpstr>非常電源専用受電設備</vt:lpstr>
      <vt:lpstr>蓄電池設備</vt:lpstr>
      <vt:lpstr>自家発電設備</vt:lpstr>
      <vt:lpstr>配線</vt:lpstr>
      <vt:lpstr>その他の設備</vt:lpstr>
      <vt:lpstr>12条点検</vt:lpstr>
      <vt:lpstr>設計書（自家発電設備　１）</vt:lpstr>
      <vt:lpstr>設計書（自家発電設備　２）</vt:lpstr>
      <vt:lpstr>設計書（自家発電設備　３）</vt:lpstr>
      <vt:lpstr>設計書（自家発電設備　４）</vt:lpstr>
      <vt:lpstr>設計書（自家発電設備　５）</vt:lpstr>
      <vt:lpstr>設計書（蓄電池設備　１）</vt:lpstr>
      <vt:lpstr>設計書（蓄電池設備　２）</vt:lpstr>
      <vt:lpstr>設計書（蓄電池設備　３）</vt:lpstr>
      <vt:lpstr>設計書（蓄電池設備　４）</vt:lpstr>
      <vt:lpstr>設計書（蓄電池設備　５）</vt:lpstr>
      <vt:lpstr>見積り項目</vt:lpstr>
      <vt:lpstr>消火器管理表</vt:lpstr>
      <vt:lpstr>ホース管理表</vt:lpstr>
      <vt:lpstr>'12条点検'!Print_Area</vt:lpstr>
      <vt:lpstr>'12条点検(記入例)'!Print_Area</vt:lpstr>
      <vt:lpstr>ガス漏れ火災警報設備!Print_Area</vt:lpstr>
      <vt:lpstr>スプリンクラー設備!Print_Area</vt:lpstr>
      <vt:lpstr>その他の設備!Print_Area</vt:lpstr>
      <vt:lpstr>ハロゲン化物消火設備!Print_Area</vt:lpstr>
      <vt:lpstr>ホース管理表!Print_Area</vt:lpstr>
      <vt:lpstr>屋外消火栓設備!Print_Area</vt:lpstr>
      <vt:lpstr>屋内消火栓設備!Print_Area</vt:lpstr>
      <vt:lpstr>'屋内消火栓設備（記入例）'!Print_Area</vt:lpstr>
      <vt:lpstr>見積り項目!Print_Area</vt:lpstr>
      <vt:lpstr>自家発電設備!Print_Area</vt:lpstr>
      <vt:lpstr>'自家発電設備(記入例)'!Print_Area</vt:lpstr>
      <vt:lpstr>自動火災報知設備!Print_Area</vt:lpstr>
      <vt:lpstr>'自動火災報知設備（記入例）'!Print_Area</vt:lpstr>
      <vt:lpstr>消火器管理表!Print_Area</vt:lpstr>
      <vt:lpstr>'消火器管理表(記入例)'!Print_Area</vt:lpstr>
      <vt:lpstr>消火器具!Print_Area</vt:lpstr>
      <vt:lpstr>'消火器具（記入例）'!Print_Area</vt:lpstr>
      <vt:lpstr>消防用水!Print_Area</vt:lpstr>
      <vt:lpstr>水噴霧消火設備!Print_Area</vt:lpstr>
      <vt:lpstr>蓄電池設備!Print_Area</vt:lpstr>
      <vt:lpstr>点検対象設備一覧表!Print_Area</vt:lpstr>
      <vt:lpstr>'点検対象設備一覧表（記入例）'!Print_Area</vt:lpstr>
      <vt:lpstr>動力消防ポンプ設備!Print_Area</vt:lpstr>
      <vt:lpstr>'特記仕様書(記入例）'!Print_Area</vt:lpstr>
      <vt:lpstr>'特記仕様書(様式)'!Print_Area</vt:lpstr>
      <vt:lpstr>排煙設備!Print_Area</vt:lpstr>
      <vt:lpstr>'排煙設備 (記入例)'!Print_Area</vt:lpstr>
      <vt:lpstr>配線!Print_Area</vt:lpstr>
      <vt:lpstr>'配線(記入例)'!Print_Area</vt:lpstr>
      <vt:lpstr>避難器具!Print_Area</vt:lpstr>
      <vt:lpstr>非常コンセント設備!Print_Area</vt:lpstr>
      <vt:lpstr>非常警報設備!Print_Area</vt:lpstr>
      <vt:lpstr>非常電源専用受電設備!Print_Area</vt:lpstr>
      <vt:lpstr>不活性ガス消火設備!Print_Area</vt:lpstr>
      <vt:lpstr>粉末消火設備!Print_Area</vt:lpstr>
      <vt:lpstr>泡消火設備!Print_Area</vt:lpstr>
      <vt:lpstr>無線通信補助設備!Print_Area</vt:lpstr>
      <vt:lpstr>誘導灯及び誘導標識!Print_Area</vt:lpstr>
      <vt:lpstr>'誘導灯及び誘導標識(記入例)'!Print_Area</vt:lpstr>
      <vt:lpstr>連結散水設備!Print_Area</vt:lpstr>
      <vt:lpstr>連結送水管!Print_Area</vt:lpstr>
      <vt:lpstr>漏電火災警報器!Print_Area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建神　和希</cp:lastModifiedBy>
  <cp:lastPrinted>2024-12-23T02:38:20Z</cp:lastPrinted>
  <dcterms:created xsi:type="dcterms:W3CDTF">2010-10-18T07:12:37Z</dcterms:created>
  <dcterms:modified xsi:type="dcterms:W3CDTF">2025-03-28T11:59:13Z</dcterms:modified>
</cp:coreProperties>
</file>