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200" windowWidth="20520" windowHeight="4520" tabRatio="706" activeTab="0"/>
  </bookViews>
  <sheets>
    <sheet name="年度比較（総戸数）" sheetId="1" r:id="rId1"/>
    <sheet name="年度比較 (持家)" sheetId="2" r:id="rId2"/>
    <sheet name="年度比較 (貸家) " sheetId="3" r:id="rId3"/>
    <sheet name="年度比較 (分譲) " sheetId="4" r:id="rId4"/>
  </sheets>
  <definedNames/>
  <calcPr fullCalcOnLoad="1"/>
</workbook>
</file>

<file path=xl/sharedStrings.xml><?xml version="1.0" encoding="utf-8"?>
<sst xmlns="http://schemas.openxmlformats.org/spreadsheetml/2006/main" count="119" uniqueCount="51">
  <si>
    <t>松江市</t>
  </si>
  <si>
    <t>浜田市</t>
  </si>
  <si>
    <t>出雲市</t>
  </si>
  <si>
    <t>益田市</t>
  </si>
  <si>
    <t>大田市</t>
  </si>
  <si>
    <t>安来市</t>
  </si>
  <si>
    <t>江津市</t>
  </si>
  <si>
    <t>市部計</t>
  </si>
  <si>
    <t>県総計</t>
  </si>
  <si>
    <t>雲南市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</si>
  <si>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</si>
  <si>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</si>
  <si>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</si>
  <si>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</si>
  <si>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</si>
  <si>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</si>
  <si>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</si>
  <si>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</si>
  <si>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</si>
  <si>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</si>
  <si>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</si>
  <si>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</si>
  <si>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年度計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</si>
  <si>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</si>
  <si>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</si>
  <si>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</si>
  <si>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</si>
  <si>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</si>
  <si>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</si>
  <si>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</si>
  <si>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</si>
  <si>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市部計</t>
  </si>
  <si>
    <t>県総計</t>
  </si>
  <si>
    <t>浜田市</t>
  </si>
  <si>
    <t>益田市</t>
  </si>
  <si>
    <t>大田市</t>
  </si>
  <si>
    <t>江津市</t>
  </si>
  <si>
    <t>市部計</t>
  </si>
  <si>
    <t>県総計</t>
  </si>
  <si>
    <t>（単位：戸数・％）</t>
  </si>
  <si>
    <t>町村計</t>
  </si>
  <si>
    <t xml:space="preserve"> </t>
  </si>
  <si>
    <t xml:space="preserve"> </t>
  </si>
  <si>
    <t>.</t>
  </si>
  <si>
    <t>対前年比</t>
  </si>
  <si>
    <t>R5年度</t>
  </si>
  <si>
    <t>令和６年度・５年度 県内新設住宅着工戸数比較表(総戸数)</t>
  </si>
  <si>
    <t>R6年度</t>
  </si>
  <si>
    <t>令和６年度・５年度 県内新設住宅着工戸数比較表（持家）</t>
  </si>
  <si>
    <t>令和６年度・５年度 県内新設住宅着工戸数比較表（貸家）</t>
  </si>
  <si>
    <t>令和６年度・５年度 県内新設住宅着工戸数比較表（分譲）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</si>
</sst>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?_ ;_ @_ "/>
    <numFmt numFmtId="178" formatCode="#,##0_);[Red]\(#,##0\)"/>
    <numFmt numFmtId="179" formatCode="0.0%"/>
    <numFmt numFmtId="180" formatCode="#,##0.0;&quot;▲ &quot;#,##0.0"/>
    <numFmt numFmtId="181" formatCode="0.0;&quot;▲ &quot;0.0"/>
    <numFmt numFmtId="182" formatCode="#,##0.0_ "/>
    <numFmt numFmtId="183" formatCode="0_);[Red]\(0\)"/>
  </numFmts>
  <fonts count="43"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6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double"/>
      <right style="medium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 style="double"/>
      <right style="medium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uble"/>
    </border>
    <border diagonalDown="1">
      <left style="medium"/>
      <right style="medium"/>
      <top style="medium"/>
      <bottom style="thin"/>
      <diagonal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tted"/>
      <bottom style="double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double"/>
      <top>
        <color indexed="63"/>
      </top>
      <bottom style="dotted"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uble"/>
    </border>
    <border>
      <left style="thin"/>
      <right style="double"/>
      <top style="dotted"/>
      <bottom style="thin"/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tted"/>
    </border>
    <border>
      <left style="double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double"/>
      <right style="thin"/>
      <top>
        <color indexed="63"/>
      </top>
      <bottom style="dotted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 style="double"/>
    </border>
    <border>
      <left style="medium"/>
      <right style="double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 style="dotted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double"/>
      <top style="dotted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Alignment="1">
      <alignment horizontal="left"/>
    </xf>
    <xf numFmtId="176" fontId="6" fillId="0" borderId="14" xfId="0" applyNumberFormat="1" applyFont="1" applyBorder="1" applyAlignment="1" applyProtection="1">
      <alignment vertical="center" shrinkToFit="1"/>
      <protection/>
    </xf>
    <xf numFmtId="176" fontId="6" fillId="0" borderId="15" xfId="0" applyNumberFormat="1" applyFont="1" applyBorder="1" applyAlignment="1" applyProtection="1">
      <alignment vertical="center" shrinkToFit="1"/>
      <protection/>
    </xf>
    <xf numFmtId="176" fontId="6" fillId="0" borderId="16" xfId="0" applyNumberFormat="1" applyFont="1" applyBorder="1" applyAlignment="1" applyProtection="1">
      <alignment vertical="center" shrinkToFit="1"/>
      <protection/>
    </xf>
    <xf numFmtId="176" fontId="6" fillId="0" borderId="17" xfId="0" applyNumberFormat="1" applyFont="1" applyBorder="1" applyAlignment="1" applyProtection="1">
      <alignment vertical="center" shrinkToFit="1"/>
      <protection/>
    </xf>
    <xf numFmtId="176" fontId="6" fillId="0" borderId="18" xfId="0" applyNumberFormat="1" applyFont="1" applyBorder="1" applyAlignment="1" applyProtection="1">
      <alignment vertical="center" shrinkToFit="1"/>
      <protection/>
    </xf>
    <xf numFmtId="176" fontId="6" fillId="0" borderId="19" xfId="0" applyNumberFormat="1" applyFont="1" applyBorder="1" applyAlignment="1" applyProtection="1">
      <alignment vertical="center" shrinkToFit="1"/>
      <protection/>
    </xf>
    <xf numFmtId="176" fontId="6" fillId="0" borderId="20" xfId="0" applyNumberFormat="1" applyFont="1" applyBorder="1" applyAlignment="1" applyProtection="1">
      <alignment vertical="center" shrinkToFit="1"/>
      <protection/>
    </xf>
    <xf numFmtId="176" fontId="6" fillId="0" borderId="21" xfId="0" applyNumberFormat="1" applyFont="1" applyBorder="1" applyAlignment="1" applyProtection="1">
      <alignment vertical="center" shrinkToFit="1"/>
      <protection/>
    </xf>
    <xf numFmtId="176" fontId="6" fillId="0" borderId="22" xfId="0" applyNumberFormat="1" applyFont="1" applyBorder="1" applyAlignment="1" applyProtection="1">
      <alignment vertical="center" shrinkToFit="1"/>
      <protection/>
    </xf>
    <xf numFmtId="176" fontId="6" fillId="0" borderId="23" xfId="0" applyNumberFormat="1" applyFont="1" applyBorder="1" applyAlignment="1" applyProtection="1">
      <alignment vertical="center" shrinkToFit="1"/>
      <protection/>
    </xf>
    <xf numFmtId="180" fontId="6" fillId="0" borderId="24" xfId="0" applyNumberFormat="1" applyFont="1" applyBorder="1" applyAlignment="1" applyProtection="1">
      <alignment vertical="center" shrinkToFit="1"/>
      <protection/>
    </xf>
    <xf numFmtId="180" fontId="6" fillId="0" borderId="25" xfId="0" applyNumberFormat="1" applyFont="1" applyBorder="1" applyAlignment="1" applyProtection="1">
      <alignment vertical="center" shrinkToFit="1"/>
      <protection/>
    </xf>
    <xf numFmtId="180" fontId="6" fillId="0" borderId="26" xfId="0" applyNumberFormat="1" applyFont="1" applyBorder="1" applyAlignment="1" applyProtection="1">
      <alignment vertical="center" shrinkToFit="1"/>
      <protection/>
    </xf>
    <xf numFmtId="180" fontId="6" fillId="0" borderId="25" xfId="0" applyNumberFormat="1" applyFont="1" applyBorder="1" applyAlignment="1" applyProtection="1">
      <alignment horizontal="right" vertical="center" shrinkToFit="1"/>
      <protection/>
    </xf>
    <xf numFmtId="180" fontId="6" fillId="0" borderId="27" xfId="0" applyNumberFormat="1" applyFont="1" applyBorder="1" applyAlignment="1" applyProtection="1">
      <alignment vertical="center" shrinkToFit="1"/>
      <protection/>
    </xf>
    <xf numFmtId="180" fontId="6" fillId="0" borderId="28" xfId="0" applyNumberFormat="1" applyFont="1" applyBorder="1" applyAlignment="1" applyProtection="1">
      <alignment vertical="center" shrinkToFit="1"/>
      <protection/>
    </xf>
    <xf numFmtId="176" fontId="6" fillId="33" borderId="29" xfId="0" applyNumberFormat="1" applyFont="1" applyFill="1" applyBorder="1" applyAlignment="1" applyProtection="1">
      <alignment vertical="center" shrinkToFit="1"/>
      <protection/>
    </xf>
    <xf numFmtId="176" fontId="6" fillId="33" borderId="30" xfId="0" applyNumberFormat="1" applyFont="1" applyFill="1" applyBorder="1" applyAlignment="1" applyProtection="1">
      <alignment vertical="center" shrinkToFit="1"/>
      <protection/>
    </xf>
    <xf numFmtId="0" fontId="4" fillId="34" borderId="31" xfId="0" applyFont="1" applyFill="1" applyBorder="1" applyAlignment="1">
      <alignment horizontal="center" vertical="center"/>
    </xf>
    <xf numFmtId="176" fontId="6" fillId="34" borderId="29" xfId="0" applyNumberFormat="1" applyFont="1" applyFill="1" applyBorder="1" applyAlignment="1" applyProtection="1">
      <alignment vertical="center" shrinkToFit="1"/>
      <protection/>
    </xf>
    <xf numFmtId="176" fontId="6" fillId="34" borderId="32" xfId="0" applyNumberFormat="1" applyFont="1" applyFill="1" applyBorder="1" applyAlignment="1" applyProtection="1">
      <alignment vertical="center" shrinkToFit="1"/>
      <protection/>
    </xf>
    <xf numFmtId="176" fontId="6" fillId="34" borderId="30" xfId="0" applyNumberFormat="1" applyFont="1" applyFill="1" applyBorder="1" applyAlignment="1" applyProtection="1">
      <alignment vertical="center" shrinkToFit="1"/>
      <protection/>
    </xf>
    <xf numFmtId="180" fontId="6" fillId="34" borderId="28" xfId="0" applyNumberFormat="1" applyFont="1" applyFill="1" applyBorder="1" applyAlignment="1" applyProtection="1">
      <alignment horizontal="center" vertical="center" shrinkToFit="1"/>
      <protection/>
    </xf>
    <xf numFmtId="176" fontId="6" fillId="34" borderId="23" xfId="0" applyNumberFormat="1" applyFont="1" applyFill="1" applyBorder="1" applyAlignment="1" applyProtection="1">
      <alignment vertical="center" shrinkToFit="1"/>
      <protection/>
    </xf>
    <xf numFmtId="176" fontId="6" fillId="34" borderId="19" xfId="0" applyNumberFormat="1" applyFont="1" applyFill="1" applyBorder="1" applyAlignment="1" applyProtection="1">
      <alignment vertical="center" shrinkToFit="1"/>
      <protection/>
    </xf>
    <xf numFmtId="176" fontId="6" fillId="34" borderId="20" xfId="0" applyNumberFormat="1" applyFont="1" applyFill="1" applyBorder="1" applyAlignment="1" applyProtection="1">
      <alignment vertical="center" shrinkToFit="1"/>
      <protection/>
    </xf>
    <xf numFmtId="176" fontId="6" fillId="34" borderId="21" xfId="0" applyNumberFormat="1" applyFont="1" applyFill="1" applyBorder="1" applyAlignment="1" applyProtection="1">
      <alignment vertical="center" shrinkToFit="1"/>
      <protection/>
    </xf>
    <xf numFmtId="180" fontId="6" fillId="34" borderId="24" xfId="0" applyNumberFormat="1" applyFont="1" applyFill="1" applyBorder="1" applyAlignment="1" applyProtection="1">
      <alignment vertical="center" shrinkToFit="1"/>
      <protection/>
    </xf>
    <xf numFmtId="180" fontId="6" fillId="34" borderId="25" xfId="0" applyNumberFormat="1" applyFont="1" applyFill="1" applyBorder="1" applyAlignment="1" applyProtection="1">
      <alignment vertical="center" shrinkToFit="1"/>
      <protection/>
    </xf>
    <xf numFmtId="180" fontId="6" fillId="34" borderId="26" xfId="0" applyNumberFormat="1" applyFont="1" applyFill="1" applyBorder="1" applyAlignment="1" applyProtection="1">
      <alignment vertical="center" shrinkToFit="1"/>
      <protection/>
    </xf>
    <xf numFmtId="180" fontId="6" fillId="33" borderId="33" xfId="0" applyNumberFormat="1" applyFont="1" applyFill="1" applyBorder="1" applyAlignment="1" applyProtection="1">
      <alignment vertical="center" shrinkToFit="1"/>
      <protection/>
    </xf>
    <xf numFmtId="180" fontId="6" fillId="33" borderId="34" xfId="0" applyNumberFormat="1" applyFont="1" applyFill="1" applyBorder="1" applyAlignment="1" applyProtection="1">
      <alignment vertical="center" shrinkToFit="1"/>
      <protection/>
    </xf>
    <xf numFmtId="180" fontId="6" fillId="33" borderId="35" xfId="0" applyNumberFormat="1" applyFont="1" applyFill="1" applyBorder="1" applyAlignment="1" applyProtection="1">
      <alignment vertical="center" shrinkToFit="1"/>
      <protection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180" fontId="6" fillId="0" borderId="28" xfId="0" applyNumberFormat="1" applyFont="1" applyBorder="1" applyAlignment="1" applyProtection="1">
      <alignment horizontal="center" vertical="center" shrinkToFit="1"/>
      <protection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4" xfId="0" applyFont="1" applyBorder="1" applyAlignment="1">
      <alignment horizontal="distributed" vertical="center"/>
    </xf>
    <xf numFmtId="176" fontId="6" fillId="34" borderId="51" xfId="0" applyNumberFormat="1" applyFont="1" applyFill="1" applyBorder="1" applyAlignment="1" applyProtection="1">
      <alignment vertical="center" shrinkToFit="1"/>
      <protection/>
    </xf>
    <xf numFmtId="176" fontId="6" fillId="34" borderId="18" xfId="0" applyNumberFormat="1" applyFont="1" applyFill="1" applyBorder="1" applyAlignment="1" applyProtection="1">
      <alignment vertical="center" shrinkToFit="1"/>
      <protection/>
    </xf>
    <xf numFmtId="180" fontId="6" fillId="34" borderId="25" xfId="0" applyNumberFormat="1" applyFont="1" applyFill="1" applyBorder="1" applyAlignment="1" applyProtection="1">
      <alignment horizontal="right" vertical="center" shrinkToFit="1"/>
      <protection/>
    </xf>
    <xf numFmtId="180" fontId="6" fillId="34" borderId="27" xfId="0" applyNumberFormat="1" applyFont="1" applyFill="1" applyBorder="1" applyAlignment="1" applyProtection="1">
      <alignment vertical="center" shrinkToFit="1"/>
      <protection/>
    </xf>
    <xf numFmtId="180" fontId="6" fillId="34" borderId="52" xfId="0" applyNumberFormat="1" applyFont="1" applyFill="1" applyBorder="1" applyAlignment="1" applyProtection="1">
      <alignment vertical="center" shrinkToFit="1"/>
      <protection/>
    </xf>
    <xf numFmtId="176" fontId="6" fillId="34" borderId="0" xfId="0" applyNumberFormat="1" applyFont="1" applyFill="1" applyBorder="1" applyAlignment="1" applyProtection="1">
      <alignment vertical="center" shrinkToFit="1"/>
      <protection/>
    </xf>
    <xf numFmtId="180" fontId="6" fillId="34" borderId="28" xfId="0" applyNumberFormat="1" applyFont="1" applyFill="1" applyBorder="1" applyAlignment="1" applyProtection="1">
      <alignment vertical="center" shrinkToFit="1"/>
      <protection/>
    </xf>
    <xf numFmtId="180" fontId="6" fillId="33" borderId="53" xfId="0" applyNumberFormat="1" applyFont="1" applyFill="1" applyBorder="1" applyAlignment="1" applyProtection="1">
      <alignment vertical="center" shrinkToFit="1"/>
      <protection/>
    </xf>
    <xf numFmtId="0" fontId="4" fillId="34" borderId="54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/>
    </xf>
    <xf numFmtId="176" fontId="8" fillId="0" borderId="0" xfId="0" applyNumberFormat="1" applyFont="1" applyAlignment="1">
      <alignment/>
    </xf>
    <xf numFmtId="0" fontId="9" fillId="0" borderId="0" xfId="0" applyFont="1" applyAlignment="1">
      <alignment/>
    </xf>
    <xf numFmtId="180" fontId="6" fillId="0" borderId="25" xfId="0" applyNumberFormat="1" applyFont="1" applyBorder="1" applyAlignment="1" applyProtection="1">
      <alignment horizontal="center" vertical="center" shrinkToFit="1"/>
      <protection/>
    </xf>
    <xf numFmtId="180" fontId="6" fillId="0" borderId="27" xfId="0" applyNumberFormat="1" applyFont="1" applyBorder="1" applyAlignment="1" applyProtection="1">
      <alignment horizontal="center" vertical="center" shrinkToFit="1"/>
      <protection/>
    </xf>
    <xf numFmtId="180" fontId="6" fillId="34" borderId="25" xfId="0" applyNumberFormat="1" applyFont="1" applyFill="1" applyBorder="1" applyAlignment="1" applyProtection="1">
      <alignment horizontal="center" vertical="center" shrinkToFit="1"/>
      <protection/>
    </xf>
    <xf numFmtId="176" fontId="6" fillId="34" borderId="56" xfId="0" applyNumberFormat="1" applyFont="1" applyFill="1" applyBorder="1" applyAlignment="1" applyProtection="1">
      <alignment vertical="center" shrinkToFit="1"/>
      <protection/>
    </xf>
    <xf numFmtId="176" fontId="6" fillId="34" borderId="57" xfId="0" applyNumberFormat="1" applyFont="1" applyFill="1" applyBorder="1" applyAlignment="1" applyProtection="1">
      <alignment vertical="center" shrinkToFit="1"/>
      <protection/>
    </xf>
    <xf numFmtId="176" fontId="6" fillId="0" borderId="15" xfId="0" applyNumberFormat="1" applyFont="1" applyFill="1" applyBorder="1" applyAlignment="1" applyProtection="1">
      <alignment vertical="center" shrinkToFit="1"/>
      <protection/>
    </xf>
    <xf numFmtId="180" fontId="6" fillId="0" borderId="58" xfId="0" applyNumberFormat="1" applyFont="1" applyBorder="1" applyAlignment="1" applyProtection="1">
      <alignment vertical="center" shrinkToFit="1"/>
      <protection/>
    </xf>
    <xf numFmtId="180" fontId="6" fillId="0" borderId="58" xfId="0" applyNumberFormat="1" applyFont="1" applyBorder="1" applyAlignment="1" applyProtection="1">
      <alignment horizontal="right" vertical="center" shrinkToFit="1"/>
      <protection/>
    </xf>
    <xf numFmtId="180" fontId="6" fillId="0" borderId="59" xfId="0" applyNumberFormat="1" applyFont="1" applyBorder="1" applyAlignment="1" applyProtection="1">
      <alignment vertical="center" shrinkToFit="1"/>
      <protection/>
    </xf>
    <xf numFmtId="180" fontId="6" fillId="0" borderId="60" xfId="0" applyNumberFormat="1" applyFont="1" applyBorder="1" applyAlignment="1" applyProtection="1">
      <alignment vertical="center" shrinkToFit="1"/>
      <protection/>
    </xf>
    <xf numFmtId="180" fontId="6" fillId="0" borderId="60" xfId="0" applyNumberFormat="1" applyFont="1" applyBorder="1" applyAlignment="1" applyProtection="1">
      <alignment horizontal="center" vertical="center" shrinkToFit="1"/>
      <protection/>
    </xf>
    <xf numFmtId="176" fontId="6" fillId="0" borderId="61" xfId="0" applyNumberFormat="1" applyFont="1" applyBorder="1" applyAlignment="1" applyProtection="1">
      <alignment vertical="center" shrinkToFit="1"/>
      <protection/>
    </xf>
    <xf numFmtId="180" fontId="6" fillId="0" borderId="26" xfId="0" applyNumberFormat="1" applyFont="1" applyBorder="1" applyAlignment="1" applyProtection="1">
      <alignment horizontal="center" vertical="center" shrinkToFit="1"/>
      <protection/>
    </xf>
    <xf numFmtId="0" fontId="0" fillId="0" borderId="62" xfId="0" applyBorder="1" applyAlignment="1">
      <alignment/>
    </xf>
    <xf numFmtId="176" fontId="6" fillId="33" borderId="63" xfId="0" applyNumberFormat="1" applyFont="1" applyFill="1" applyBorder="1" applyAlignment="1" applyProtection="1">
      <alignment vertical="center" shrinkToFit="1"/>
      <protection/>
    </xf>
    <xf numFmtId="176" fontId="6" fillId="33" borderId="64" xfId="0" applyNumberFormat="1" applyFont="1" applyFill="1" applyBorder="1" applyAlignment="1" applyProtection="1">
      <alignment vertical="center" shrinkToFit="1"/>
      <protection/>
    </xf>
    <xf numFmtId="176" fontId="6" fillId="33" borderId="57" xfId="0" applyNumberFormat="1" applyFont="1" applyFill="1" applyBorder="1" applyAlignment="1" applyProtection="1">
      <alignment vertical="center" shrinkToFit="1"/>
      <protection/>
    </xf>
    <xf numFmtId="176" fontId="6" fillId="0" borderId="65" xfId="0" applyNumberFormat="1" applyFont="1" applyBorder="1" applyAlignment="1" applyProtection="1">
      <alignment vertical="center" shrinkToFit="1"/>
      <protection/>
    </xf>
    <xf numFmtId="176" fontId="6" fillId="33" borderId="66" xfId="0" applyNumberFormat="1" applyFont="1" applyFill="1" applyBorder="1" applyAlignment="1" applyProtection="1">
      <alignment vertical="center" shrinkToFit="1"/>
      <protection/>
    </xf>
    <xf numFmtId="176" fontId="6" fillId="33" borderId="65" xfId="0" applyNumberFormat="1" applyFont="1" applyFill="1" applyBorder="1" applyAlignment="1" applyProtection="1">
      <alignment vertical="center" shrinkToFit="1"/>
      <protection/>
    </xf>
    <xf numFmtId="176" fontId="6" fillId="33" borderId="67" xfId="0" applyNumberFormat="1" applyFont="1" applyFill="1" applyBorder="1" applyAlignment="1" applyProtection="1">
      <alignment vertical="center" shrinkToFit="1"/>
      <protection/>
    </xf>
    <xf numFmtId="183" fontId="6" fillId="0" borderId="15" xfId="0" applyNumberFormat="1" applyFont="1" applyBorder="1" applyAlignment="1" applyProtection="1">
      <alignment vertical="center" shrinkToFit="1"/>
      <protection/>
    </xf>
    <xf numFmtId="183" fontId="6" fillId="0" borderId="19" xfId="0" applyNumberFormat="1" applyFont="1" applyBorder="1" applyAlignment="1" applyProtection="1">
      <alignment vertical="center" shrinkToFit="1"/>
      <protection/>
    </xf>
    <xf numFmtId="176" fontId="6" fillId="0" borderId="68" xfId="0" applyNumberFormat="1" applyFont="1" applyBorder="1" applyAlignment="1" applyProtection="1">
      <alignment vertical="center" shrinkToFit="1"/>
      <protection/>
    </xf>
    <xf numFmtId="176" fontId="6" fillId="34" borderId="69" xfId="0" applyNumberFormat="1" applyFont="1" applyFill="1" applyBorder="1" applyAlignment="1" applyProtection="1">
      <alignment vertical="center" shrinkToFit="1"/>
      <protection/>
    </xf>
    <xf numFmtId="176" fontId="6" fillId="34" borderId="63" xfId="0" applyNumberFormat="1" applyFont="1" applyFill="1" applyBorder="1" applyAlignment="1" applyProtection="1">
      <alignment vertical="center" shrinkToFit="1"/>
      <protection/>
    </xf>
    <xf numFmtId="176" fontId="6" fillId="34" borderId="70" xfId="0" applyNumberFormat="1" applyFont="1" applyFill="1" applyBorder="1" applyAlignment="1" applyProtection="1">
      <alignment vertical="center" shrinkToFit="1"/>
      <protection/>
    </xf>
    <xf numFmtId="176" fontId="6" fillId="0" borderId="19" xfId="0" applyNumberFormat="1" applyFont="1" applyFill="1" applyBorder="1" applyAlignment="1" applyProtection="1">
      <alignment vertical="center" shrinkToFit="1"/>
      <protection/>
    </xf>
    <xf numFmtId="176" fontId="6" fillId="0" borderId="0" xfId="0" applyNumberFormat="1" applyFont="1" applyBorder="1" applyAlignment="1" applyProtection="1">
      <alignment vertical="center" shrinkToFit="1"/>
      <protection/>
    </xf>
    <xf numFmtId="180" fontId="6" fillId="0" borderId="58" xfId="0" applyNumberFormat="1" applyFont="1" applyBorder="1" applyAlignment="1" applyProtection="1">
      <alignment horizontal="center" vertical="center" shrinkToFit="1"/>
      <protection/>
    </xf>
    <xf numFmtId="176" fontId="6" fillId="33" borderId="51" xfId="0" applyNumberFormat="1" applyFont="1" applyFill="1" applyBorder="1" applyAlignment="1" applyProtection="1">
      <alignment vertical="center" shrinkToFit="1"/>
      <protection/>
    </xf>
    <xf numFmtId="176" fontId="6" fillId="33" borderId="56" xfId="0" applyNumberFormat="1" applyFont="1" applyFill="1" applyBorder="1" applyAlignment="1" applyProtection="1">
      <alignment vertical="center" shrinkToFit="1"/>
      <protection/>
    </xf>
    <xf numFmtId="0" fontId="4" fillId="0" borderId="71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34" borderId="73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176" fontId="6" fillId="33" borderId="75" xfId="0" applyNumberFormat="1" applyFont="1" applyFill="1" applyBorder="1" applyAlignment="1" applyProtection="1">
      <alignment vertical="center" shrinkToFit="1"/>
      <protection/>
    </xf>
    <xf numFmtId="176" fontId="6" fillId="34" borderId="68" xfId="0" applyNumberFormat="1" applyFont="1" applyFill="1" applyBorder="1" applyAlignment="1" applyProtection="1">
      <alignment vertical="center" shrinkToFit="1"/>
      <protection/>
    </xf>
    <xf numFmtId="176" fontId="6" fillId="34" borderId="76" xfId="0" applyNumberFormat="1" applyFont="1" applyFill="1" applyBorder="1" applyAlignment="1" applyProtection="1">
      <alignment vertical="center" shrinkToFit="1"/>
      <protection/>
    </xf>
    <xf numFmtId="0" fontId="6" fillId="0" borderId="77" xfId="0" applyFont="1" applyBorder="1" applyAlignment="1">
      <alignment horizontal="center" vertical="center"/>
    </xf>
    <xf numFmtId="0" fontId="4" fillId="33" borderId="78" xfId="0" applyFont="1" applyFill="1" applyBorder="1" applyAlignment="1">
      <alignment horizontal="center" vertical="center"/>
    </xf>
    <xf numFmtId="180" fontId="6" fillId="0" borderId="79" xfId="0" applyNumberFormat="1" applyFont="1" applyBorder="1" applyAlignment="1" applyProtection="1">
      <alignment vertical="center" shrinkToFit="1"/>
      <protection/>
    </xf>
    <xf numFmtId="176" fontId="6" fillId="0" borderId="80" xfId="0" applyNumberFormat="1" applyFont="1" applyBorder="1" applyAlignment="1" applyProtection="1">
      <alignment vertical="center" shrinkToFit="1"/>
      <protection/>
    </xf>
    <xf numFmtId="0" fontId="4" fillId="33" borderId="81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pane xSplit="2" ySplit="4" topLeftCell="C5" activePane="bottomRight" state="frozen"/>
      <selection pane="topLeft" activeCell="I34" sqref="I34"/>
      <selection pane="topRight" activeCell="I34" sqref="I34"/>
      <selection pane="bottomLeft" activeCell="I34" sqref="I34"/>
      <selection pane="bottomRight" activeCell="D33" sqref="D33"/>
    </sheetView>
  </sheetViews>
  <sheetFormatPr defaultColWidth="8.796875" defaultRowHeight="14.25"/>
  <cols>
    <col min="1" max="1" width="3.8984375" style="0" customWidth="1"/>
    <col min="2" max="2" width="13.8984375" style="0" customWidth="1"/>
    <col min="3" max="3" width="12.296875" style="0" customWidth="1"/>
    <col min="4" max="17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8.75">
      <c r="B2" s="129" t="s">
        <v>46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2:16" ht="14.25" thickBot="1">
      <c r="B3" s="2" t="s">
        <v>43</v>
      </c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52"/>
      <c r="C4" s="43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3.5">
      <c r="B5" s="126" t="s">
        <v>0</v>
      </c>
      <c r="C5" s="111" t="s">
        <v>47</v>
      </c>
      <c r="D5" s="18">
        <v>111</v>
      </c>
      <c r="E5" s="11"/>
      <c r="F5" s="11"/>
      <c r="G5" s="100"/>
      <c r="H5" s="12"/>
      <c r="I5" s="11"/>
      <c r="J5" s="11"/>
      <c r="K5" s="11"/>
      <c r="L5" s="11"/>
      <c r="M5" s="11"/>
      <c r="N5" s="11"/>
      <c r="O5" s="90"/>
      <c r="P5" s="13">
        <f>SUM(D5:O5)</f>
        <v>111</v>
      </c>
    </row>
    <row r="6" spans="2:16" ht="13.5">
      <c r="B6" s="127"/>
      <c r="C6" s="117" t="s">
        <v>45</v>
      </c>
      <c r="D6" s="19">
        <v>226</v>
      </c>
      <c r="E6" s="15">
        <v>56</v>
      </c>
      <c r="F6" s="15">
        <v>104</v>
      </c>
      <c r="G6" s="101">
        <v>45</v>
      </c>
      <c r="H6" s="16">
        <v>33</v>
      </c>
      <c r="I6" s="15">
        <v>133</v>
      </c>
      <c r="J6" s="15">
        <v>62</v>
      </c>
      <c r="K6" s="15">
        <v>108</v>
      </c>
      <c r="L6" s="15">
        <v>96</v>
      </c>
      <c r="M6" s="15">
        <v>90</v>
      </c>
      <c r="N6" s="15">
        <v>256</v>
      </c>
      <c r="O6" s="102">
        <v>56</v>
      </c>
      <c r="P6" s="96">
        <f>SUM(D6:O6)</f>
        <v>1265</v>
      </c>
    </row>
    <row r="7" spans="2:16" ht="13.5">
      <c r="B7" s="128"/>
      <c r="C7" s="44" t="s">
        <v>44</v>
      </c>
      <c r="D7" s="20">
        <f>+(D5-D6)/D6*100</f>
        <v>-50.88495575221239</v>
      </c>
      <c r="E7" s="21">
        <f aca="true" t="shared" si="0" ref="E7:P7">+(E5-E6)/E6*100</f>
        <v>-100</v>
      </c>
      <c r="F7" s="21">
        <f t="shared" si="0"/>
        <v>-100</v>
      </c>
      <c r="G7" s="21">
        <f t="shared" si="0"/>
        <v>-100</v>
      </c>
      <c r="H7" s="21">
        <f t="shared" si="0"/>
        <v>-100</v>
      </c>
      <c r="I7" s="21">
        <f t="shared" si="0"/>
        <v>-100</v>
      </c>
      <c r="J7" s="21">
        <f t="shared" si="0"/>
        <v>-100</v>
      </c>
      <c r="K7" s="21">
        <f t="shared" si="0"/>
        <v>-100</v>
      </c>
      <c r="L7" s="21">
        <f t="shared" si="0"/>
        <v>-100</v>
      </c>
      <c r="M7" s="21">
        <f t="shared" si="0"/>
        <v>-100</v>
      </c>
      <c r="N7" s="21">
        <f t="shared" si="0"/>
        <v>-100</v>
      </c>
      <c r="O7" s="24">
        <f t="shared" si="0"/>
        <v>-100</v>
      </c>
      <c r="P7" s="22">
        <f t="shared" si="0"/>
        <v>-91.22529644268774</v>
      </c>
    </row>
    <row r="8" spans="2:16" ht="13.5">
      <c r="B8" s="126" t="s">
        <v>1</v>
      </c>
      <c r="C8" s="48" t="str">
        <f aca="true" t="shared" si="1" ref="C8:C25">C5</f>
        <v>R6年度</v>
      </c>
      <c r="D8" s="18">
        <v>20</v>
      </c>
      <c r="E8" s="11"/>
      <c r="F8" s="11"/>
      <c r="G8" s="11"/>
      <c r="H8" s="12"/>
      <c r="I8" s="11"/>
      <c r="J8" s="11"/>
      <c r="K8" s="11"/>
      <c r="L8" s="11"/>
      <c r="M8" s="11"/>
      <c r="N8" s="11"/>
      <c r="O8" s="90"/>
      <c r="P8" s="13">
        <f>SUM(D8:O8)</f>
        <v>20</v>
      </c>
    </row>
    <row r="9" spans="2:16" ht="13.5">
      <c r="B9" s="127"/>
      <c r="C9" s="49" t="str">
        <f t="shared" si="1"/>
        <v>R5年度</v>
      </c>
      <c r="D9" s="19">
        <v>6</v>
      </c>
      <c r="E9" s="15">
        <v>11</v>
      </c>
      <c r="F9" s="15">
        <v>4</v>
      </c>
      <c r="G9" s="15">
        <v>11</v>
      </c>
      <c r="H9" s="16">
        <v>7</v>
      </c>
      <c r="I9" s="15">
        <v>15</v>
      </c>
      <c r="J9" s="15">
        <v>15</v>
      </c>
      <c r="K9" s="15">
        <v>16</v>
      </c>
      <c r="L9" s="15">
        <v>15</v>
      </c>
      <c r="M9" s="15">
        <v>5</v>
      </c>
      <c r="N9" s="15">
        <v>13</v>
      </c>
      <c r="O9" s="102">
        <v>13</v>
      </c>
      <c r="P9" s="96">
        <f>SUM(D9:O9)</f>
        <v>131</v>
      </c>
    </row>
    <row r="10" spans="2:16" ht="13.5">
      <c r="B10" s="128"/>
      <c r="C10" s="44" t="str">
        <f t="shared" si="1"/>
        <v>対前年比</v>
      </c>
      <c r="D10" s="20">
        <f aca="true" t="shared" si="2" ref="D10:P10">+(D8-D9)/D9*100</f>
        <v>233.33333333333334</v>
      </c>
      <c r="E10" s="21">
        <f t="shared" si="2"/>
        <v>-100</v>
      </c>
      <c r="F10" s="21">
        <f t="shared" si="2"/>
        <v>-100</v>
      </c>
      <c r="G10" s="21">
        <f t="shared" si="2"/>
        <v>-100</v>
      </c>
      <c r="H10" s="21">
        <f t="shared" si="2"/>
        <v>-100</v>
      </c>
      <c r="I10" s="21">
        <f t="shared" si="2"/>
        <v>-100</v>
      </c>
      <c r="J10" s="21">
        <f t="shared" si="2"/>
        <v>-100</v>
      </c>
      <c r="K10" s="21">
        <f t="shared" si="2"/>
        <v>-100</v>
      </c>
      <c r="L10" s="21">
        <f t="shared" si="2"/>
        <v>-100</v>
      </c>
      <c r="M10" s="21">
        <f t="shared" si="2"/>
        <v>-100</v>
      </c>
      <c r="N10" s="21">
        <f t="shared" si="2"/>
        <v>-100</v>
      </c>
      <c r="O10" s="24">
        <f t="shared" si="2"/>
        <v>-100</v>
      </c>
      <c r="P10" s="22">
        <f t="shared" si="2"/>
        <v>-84.7328244274809</v>
      </c>
    </row>
    <row r="11" spans="2:16" ht="13.5">
      <c r="B11" s="126" t="s">
        <v>2</v>
      </c>
      <c r="C11" s="48" t="str">
        <f t="shared" si="1"/>
        <v>R6年度</v>
      </c>
      <c r="D11" s="18">
        <v>71</v>
      </c>
      <c r="E11" s="11"/>
      <c r="F11" s="11"/>
      <c r="G11" s="11"/>
      <c r="H11" s="12"/>
      <c r="I11" s="11"/>
      <c r="J11" s="11"/>
      <c r="K11" s="11"/>
      <c r="L11" s="11"/>
      <c r="M11" s="11"/>
      <c r="N11" s="11"/>
      <c r="O11" s="90"/>
      <c r="P11" s="13">
        <f>SUM(D11:O11)</f>
        <v>71</v>
      </c>
    </row>
    <row r="12" spans="2:16" ht="13.5">
      <c r="B12" s="127"/>
      <c r="C12" s="49" t="str">
        <f t="shared" si="1"/>
        <v>R5年度</v>
      </c>
      <c r="D12" s="19">
        <v>145</v>
      </c>
      <c r="E12" s="15">
        <v>63</v>
      </c>
      <c r="F12" s="15">
        <v>91</v>
      </c>
      <c r="G12" s="15">
        <v>53</v>
      </c>
      <c r="H12" s="16">
        <v>133</v>
      </c>
      <c r="I12" s="15">
        <v>80</v>
      </c>
      <c r="J12" s="15">
        <v>80</v>
      </c>
      <c r="K12" s="15">
        <v>78</v>
      </c>
      <c r="L12" s="15">
        <v>116</v>
      </c>
      <c r="M12" s="15">
        <v>81</v>
      </c>
      <c r="N12" s="15">
        <v>68</v>
      </c>
      <c r="O12" s="102">
        <v>108</v>
      </c>
      <c r="P12" s="96">
        <f>SUM(D12:O12)</f>
        <v>1096</v>
      </c>
    </row>
    <row r="13" spans="2:16" ht="13.5">
      <c r="B13" s="128"/>
      <c r="C13" s="44" t="str">
        <f t="shared" si="1"/>
        <v>対前年比</v>
      </c>
      <c r="D13" s="20">
        <f aca="true" t="shared" si="3" ref="D13:P13">+(D11-D12)/D12*100</f>
        <v>-51.03448275862069</v>
      </c>
      <c r="E13" s="21">
        <f t="shared" si="3"/>
        <v>-100</v>
      </c>
      <c r="F13" s="21">
        <f t="shared" si="3"/>
        <v>-100</v>
      </c>
      <c r="G13" s="21">
        <f t="shared" si="3"/>
        <v>-100</v>
      </c>
      <c r="H13" s="21">
        <f t="shared" si="3"/>
        <v>-100</v>
      </c>
      <c r="I13" s="21">
        <f t="shared" si="3"/>
        <v>-100</v>
      </c>
      <c r="J13" s="21">
        <f t="shared" si="3"/>
        <v>-100</v>
      </c>
      <c r="K13" s="21">
        <f t="shared" si="3"/>
        <v>-100</v>
      </c>
      <c r="L13" s="21">
        <f t="shared" si="3"/>
        <v>-100</v>
      </c>
      <c r="M13" s="21">
        <f t="shared" si="3"/>
        <v>-100</v>
      </c>
      <c r="N13" s="21">
        <f t="shared" si="3"/>
        <v>-100</v>
      </c>
      <c r="O13" s="24">
        <f t="shared" si="3"/>
        <v>-100</v>
      </c>
      <c r="P13" s="22">
        <f t="shared" si="3"/>
        <v>-93.52189781021897</v>
      </c>
    </row>
    <row r="14" spans="2:16" ht="13.5">
      <c r="B14" s="126" t="s">
        <v>3</v>
      </c>
      <c r="C14" s="48" t="str">
        <f t="shared" si="1"/>
        <v>R6年度</v>
      </c>
      <c r="D14" s="18">
        <v>17</v>
      </c>
      <c r="E14" s="11"/>
      <c r="F14" s="11"/>
      <c r="G14" s="11"/>
      <c r="H14" s="12"/>
      <c r="I14" s="11"/>
      <c r="J14" s="11"/>
      <c r="K14" s="11"/>
      <c r="L14" s="11"/>
      <c r="M14" s="11"/>
      <c r="N14" s="11"/>
      <c r="O14" s="90"/>
      <c r="P14" s="13">
        <f>SUM(D14:O14)</f>
        <v>17</v>
      </c>
    </row>
    <row r="15" spans="2:16" ht="13.5">
      <c r="B15" s="127"/>
      <c r="C15" s="49" t="str">
        <f t="shared" si="1"/>
        <v>R5年度</v>
      </c>
      <c r="D15" s="19">
        <v>21</v>
      </c>
      <c r="E15" s="15">
        <v>11</v>
      </c>
      <c r="F15" s="15">
        <v>8</v>
      </c>
      <c r="G15" s="15">
        <v>8</v>
      </c>
      <c r="H15" s="16">
        <v>19</v>
      </c>
      <c r="I15" s="15">
        <v>33</v>
      </c>
      <c r="J15" s="15">
        <v>45</v>
      </c>
      <c r="K15" s="15">
        <v>17</v>
      </c>
      <c r="L15" s="15">
        <v>17</v>
      </c>
      <c r="M15" s="15">
        <v>4</v>
      </c>
      <c r="N15" s="15">
        <v>22</v>
      </c>
      <c r="O15" s="102">
        <v>3</v>
      </c>
      <c r="P15" s="96">
        <f>SUM(D15:O15)</f>
        <v>208</v>
      </c>
    </row>
    <row r="16" spans="2:16" ht="13.5">
      <c r="B16" s="128"/>
      <c r="C16" s="44" t="str">
        <f t="shared" si="1"/>
        <v>対前年比</v>
      </c>
      <c r="D16" s="20">
        <f aca="true" t="shared" si="4" ref="D16:P16">+(D14-D15)/D15*100</f>
        <v>-19.047619047619047</v>
      </c>
      <c r="E16" s="21">
        <f t="shared" si="4"/>
        <v>-100</v>
      </c>
      <c r="F16" s="21">
        <f t="shared" si="4"/>
        <v>-100</v>
      </c>
      <c r="G16" s="21">
        <f t="shared" si="4"/>
        <v>-100</v>
      </c>
      <c r="H16" s="21">
        <f t="shared" si="4"/>
        <v>-100</v>
      </c>
      <c r="I16" s="21">
        <f t="shared" si="4"/>
        <v>-100</v>
      </c>
      <c r="J16" s="21">
        <f t="shared" si="4"/>
        <v>-100</v>
      </c>
      <c r="K16" s="21">
        <f t="shared" si="4"/>
        <v>-100</v>
      </c>
      <c r="L16" s="21">
        <f t="shared" si="4"/>
        <v>-100</v>
      </c>
      <c r="M16" s="21">
        <f t="shared" si="4"/>
        <v>-100</v>
      </c>
      <c r="N16" s="21">
        <f t="shared" si="4"/>
        <v>-100</v>
      </c>
      <c r="O16" s="21">
        <f t="shared" si="4"/>
        <v>-100</v>
      </c>
      <c r="P16" s="22">
        <f t="shared" si="4"/>
        <v>-91.82692307692307</v>
      </c>
    </row>
    <row r="17" spans="2:16" ht="13.5">
      <c r="B17" s="126" t="s">
        <v>4</v>
      </c>
      <c r="C17" s="48" t="str">
        <f t="shared" si="1"/>
        <v>R6年度</v>
      </c>
      <c r="D17" s="18">
        <v>6</v>
      </c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90"/>
      <c r="P17" s="13">
        <f>SUM(D17:O17)</f>
        <v>6</v>
      </c>
    </row>
    <row r="18" spans="2:16" ht="13.5">
      <c r="B18" s="127"/>
      <c r="C18" s="49" t="str">
        <f t="shared" si="1"/>
        <v>R5年度</v>
      </c>
      <c r="D18" s="19">
        <v>3</v>
      </c>
      <c r="E18" s="15">
        <v>5</v>
      </c>
      <c r="F18" s="15">
        <v>6</v>
      </c>
      <c r="G18" s="15">
        <v>3</v>
      </c>
      <c r="H18" s="16">
        <v>4</v>
      </c>
      <c r="I18" s="15">
        <v>10</v>
      </c>
      <c r="J18" s="15">
        <v>6</v>
      </c>
      <c r="K18" s="15">
        <v>2</v>
      </c>
      <c r="L18" s="15">
        <v>5</v>
      </c>
      <c r="M18" s="15">
        <v>4</v>
      </c>
      <c r="N18" s="15">
        <v>5</v>
      </c>
      <c r="O18" s="102">
        <v>6</v>
      </c>
      <c r="P18" s="96">
        <f>SUM(D18:O18)</f>
        <v>59</v>
      </c>
    </row>
    <row r="19" spans="2:16" ht="13.5">
      <c r="B19" s="128"/>
      <c r="C19" s="44" t="str">
        <f t="shared" si="1"/>
        <v>対前年比</v>
      </c>
      <c r="D19" s="20">
        <f aca="true" t="shared" si="5" ref="D19:P19">+(D17-D18)/D18*100</f>
        <v>100</v>
      </c>
      <c r="E19" s="21">
        <f t="shared" si="5"/>
        <v>-100</v>
      </c>
      <c r="F19" s="21">
        <f t="shared" si="5"/>
        <v>-100</v>
      </c>
      <c r="G19" s="21">
        <f t="shared" si="5"/>
        <v>-100</v>
      </c>
      <c r="H19" s="21">
        <f t="shared" si="5"/>
        <v>-100</v>
      </c>
      <c r="I19" s="21">
        <f t="shared" si="5"/>
        <v>-100</v>
      </c>
      <c r="J19" s="21">
        <f t="shared" si="5"/>
        <v>-100</v>
      </c>
      <c r="K19" s="21">
        <f t="shared" si="5"/>
        <v>-100</v>
      </c>
      <c r="L19" s="21">
        <f t="shared" si="5"/>
        <v>-100</v>
      </c>
      <c r="M19" s="21">
        <f t="shared" si="5"/>
        <v>-100</v>
      </c>
      <c r="N19" s="21">
        <f t="shared" si="5"/>
        <v>-100</v>
      </c>
      <c r="O19" s="21">
        <f t="shared" si="5"/>
        <v>-100</v>
      </c>
      <c r="P19" s="22">
        <f t="shared" si="5"/>
        <v>-89.83050847457628</v>
      </c>
    </row>
    <row r="20" spans="2:16" ht="13.5">
      <c r="B20" s="126" t="s">
        <v>5</v>
      </c>
      <c r="C20" s="48" t="str">
        <f t="shared" si="1"/>
        <v>R6年度</v>
      </c>
      <c r="D20" s="18">
        <v>3</v>
      </c>
      <c r="E20" s="11"/>
      <c r="F20" s="11"/>
      <c r="G20" s="11"/>
      <c r="H20" s="12"/>
      <c r="I20" s="11"/>
      <c r="J20" s="11"/>
      <c r="K20" s="11"/>
      <c r="L20" s="11"/>
      <c r="M20" s="11"/>
      <c r="N20" s="11"/>
      <c r="O20" s="90"/>
      <c r="P20" s="13">
        <f>SUM(D20:O20)</f>
        <v>3</v>
      </c>
    </row>
    <row r="21" spans="2:16" ht="13.5">
      <c r="B21" s="127"/>
      <c r="C21" s="49" t="str">
        <f t="shared" si="1"/>
        <v>R5年度</v>
      </c>
      <c r="D21" s="19">
        <v>2</v>
      </c>
      <c r="E21" s="15">
        <v>7</v>
      </c>
      <c r="F21" s="15">
        <v>13</v>
      </c>
      <c r="G21" s="15">
        <v>8</v>
      </c>
      <c r="H21" s="16">
        <v>8</v>
      </c>
      <c r="I21" s="15">
        <v>4</v>
      </c>
      <c r="J21" s="15">
        <v>9</v>
      </c>
      <c r="K21" s="15">
        <v>13</v>
      </c>
      <c r="L21" s="15">
        <v>6</v>
      </c>
      <c r="M21" s="15">
        <v>3</v>
      </c>
      <c r="N21" s="15">
        <v>6</v>
      </c>
      <c r="O21" s="102">
        <v>5</v>
      </c>
      <c r="P21" s="96">
        <f>SUM(D21:O21)</f>
        <v>84</v>
      </c>
    </row>
    <row r="22" spans="2:18" ht="13.5">
      <c r="B22" s="128"/>
      <c r="C22" s="44" t="str">
        <f t="shared" si="1"/>
        <v>対前年比</v>
      </c>
      <c r="D22" s="20">
        <f aca="true" t="shared" si="6" ref="D22:P22">+(D20-D21)/D21*100</f>
        <v>50</v>
      </c>
      <c r="E22" s="21">
        <f t="shared" si="6"/>
        <v>-100</v>
      </c>
      <c r="F22" s="21">
        <f t="shared" si="6"/>
        <v>-100</v>
      </c>
      <c r="G22" s="21">
        <f t="shared" si="6"/>
        <v>-100</v>
      </c>
      <c r="H22" s="21">
        <f t="shared" si="6"/>
        <v>-100</v>
      </c>
      <c r="I22" s="21">
        <f t="shared" si="6"/>
        <v>-100</v>
      </c>
      <c r="J22" s="21">
        <f t="shared" si="6"/>
        <v>-100</v>
      </c>
      <c r="K22" s="21">
        <f t="shared" si="6"/>
        <v>-100</v>
      </c>
      <c r="L22" s="21">
        <f t="shared" si="6"/>
        <v>-100</v>
      </c>
      <c r="M22" s="21">
        <f t="shared" si="6"/>
        <v>-100</v>
      </c>
      <c r="N22" s="21">
        <f t="shared" si="6"/>
        <v>-100</v>
      </c>
      <c r="O22" s="21">
        <f t="shared" si="6"/>
        <v>-100</v>
      </c>
      <c r="P22" s="22">
        <f t="shared" si="6"/>
        <v>-96.42857142857143</v>
      </c>
      <c r="R22" t="s">
        <v>42</v>
      </c>
    </row>
    <row r="23" spans="2:16" ht="13.5">
      <c r="B23" s="126" t="s">
        <v>6</v>
      </c>
      <c r="C23" s="48" t="str">
        <f t="shared" si="1"/>
        <v>R6年度</v>
      </c>
      <c r="D23" s="18">
        <v>2</v>
      </c>
      <c r="E23" s="11"/>
      <c r="F23" s="11"/>
      <c r="G23" s="11"/>
      <c r="H23" s="12"/>
      <c r="I23" s="11"/>
      <c r="J23" s="11"/>
      <c r="K23" s="11"/>
      <c r="L23" s="11"/>
      <c r="M23" s="11"/>
      <c r="N23" s="11"/>
      <c r="O23" s="90"/>
      <c r="P23" s="13">
        <f>SUM(D23:O23)</f>
        <v>2</v>
      </c>
    </row>
    <row r="24" spans="2:16" ht="13.5">
      <c r="B24" s="127"/>
      <c r="C24" s="49" t="str">
        <f t="shared" si="1"/>
        <v>R5年度</v>
      </c>
      <c r="D24" s="19">
        <v>8</v>
      </c>
      <c r="E24" s="15">
        <v>56</v>
      </c>
      <c r="F24" s="15">
        <v>8</v>
      </c>
      <c r="G24" s="15">
        <v>3</v>
      </c>
      <c r="H24" s="16">
        <v>1</v>
      </c>
      <c r="I24" s="15">
        <v>4</v>
      </c>
      <c r="J24" s="15">
        <v>14</v>
      </c>
      <c r="K24" s="15">
        <v>3</v>
      </c>
      <c r="L24" s="15">
        <v>5</v>
      </c>
      <c r="M24" s="15">
        <v>11</v>
      </c>
      <c r="N24" s="15">
        <v>2</v>
      </c>
      <c r="O24" s="102">
        <v>6</v>
      </c>
      <c r="P24" s="96">
        <f>SUM(D24:O24)</f>
        <v>121</v>
      </c>
    </row>
    <row r="25" spans="2:16" ht="13.5">
      <c r="B25" s="128"/>
      <c r="C25" s="44" t="str">
        <f t="shared" si="1"/>
        <v>対前年比</v>
      </c>
      <c r="D25" s="20">
        <f aca="true" t="shared" si="7" ref="D25:P25">+(D23-D24)/D24*100</f>
        <v>-75</v>
      </c>
      <c r="E25" s="21">
        <f t="shared" si="7"/>
        <v>-100</v>
      </c>
      <c r="F25" s="21">
        <f t="shared" si="7"/>
        <v>-100</v>
      </c>
      <c r="G25" s="21">
        <f t="shared" si="7"/>
        <v>-100</v>
      </c>
      <c r="H25" s="21">
        <f t="shared" si="7"/>
        <v>-100</v>
      </c>
      <c r="I25" s="21">
        <f t="shared" si="7"/>
        <v>-100</v>
      </c>
      <c r="J25" s="21">
        <f t="shared" si="7"/>
        <v>-100</v>
      </c>
      <c r="K25" s="21">
        <f t="shared" si="7"/>
        <v>-100</v>
      </c>
      <c r="L25" s="21">
        <f t="shared" si="7"/>
        <v>-100</v>
      </c>
      <c r="M25" s="21">
        <f t="shared" si="7"/>
        <v>-100</v>
      </c>
      <c r="N25" s="21">
        <f t="shared" si="7"/>
        <v>-100</v>
      </c>
      <c r="O25" s="21">
        <f t="shared" si="7"/>
        <v>-100</v>
      </c>
      <c r="P25" s="22">
        <f t="shared" si="7"/>
        <v>-98.34710743801654</v>
      </c>
    </row>
    <row r="26" spans="2:16" ht="13.5">
      <c r="B26" s="126" t="s">
        <v>9</v>
      </c>
      <c r="C26" s="48" t="str">
        <f>C5</f>
        <v>R6年度</v>
      </c>
      <c r="D26" s="18">
        <v>7</v>
      </c>
      <c r="E26" s="11"/>
      <c r="F26" s="11"/>
      <c r="G26" s="11"/>
      <c r="H26" s="12"/>
      <c r="I26" s="11"/>
      <c r="J26" s="11"/>
      <c r="K26" s="11"/>
      <c r="L26" s="11"/>
      <c r="M26" s="11"/>
      <c r="N26" s="11"/>
      <c r="O26" s="90"/>
      <c r="P26" s="13">
        <f>SUM(D26:O26)</f>
        <v>7</v>
      </c>
    </row>
    <row r="27" spans="2:16" ht="13.5">
      <c r="B27" s="127"/>
      <c r="C27" s="49" t="str">
        <f>C6</f>
        <v>R5年度</v>
      </c>
      <c r="D27" s="19">
        <v>17</v>
      </c>
      <c r="E27" s="15">
        <v>8</v>
      </c>
      <c r="F27" s="15">
        <v>7</v>
      </c>
      <c r="G27" s="15">
        <v>16</v>
      </c>
      <c r="H27" s="16">
        <v>19</v>
      </c>
      <c r="I27" s="15">
        <v>11</v>
      </c>
      <c r="J27" s="15">
        <v>9</v>
      </c>
      <c r="K27" s="15">
        <v>5</v>
      </c>
      <c r="L27" s="15">
        <v>5</v>
      </c>
      <c r="M27" s="15">
        <v>1</v>
      </c>
      <c r="N27" s="15">
        <v>7</v>
      </c>
      <c r="O27" s="102">
        <v>19</v>
      </c>
      <c r="P27" s="96">
        <f>SUM(D27:O27)</f>
        <v>124</v>
      </c>
    </row>
    <row r="28" spans="2:16" ht="14.25" thickBot="1">
      <c r="B28" s="133"/>
      <c r="C28" s="44" t="str">
        <f>C7</f>
        <v>対前年比</v>
      </c>
      <c r="D28" s="20">
        <f aca="true" t="shared" si="8" ref="D28:P28">+(D26-D27)/D27*100</f>
        <v>-58.82352941176471</v>
      </c>
      <c r="E28" s="21">
        <f t="shared" si="8"/>
        <v>-100</v>
      </c>
      <c r="F28" s="21">
        <f t="shared" si="8"/>
        <v>-100</v>
      </c>
      <c r="G28" s="21">
        <f t="shared" si="8"/>
        <v>-100</v>
      </c>
      <c r="H28" s="21">
        <f t="shared" si="8"/>
        <v>-100</v>
      </c>
      <c r="I28" s="21">
        <f t="shared" si="8"/>
        <v>-100</v>
      </c>
      <c r="J28" s="21">
        <f t="shared" si="8"/>
        <v>-100</v>
      </c>
      <c r="K28" s="21">
        <f t="shared" si="8"/>
        <v>-100</v>
      </c>
      <c r="L28" s="21">
        <f t="shared" si="8"/>
        <v>-100</v>
      </c>
      <c r="M28" s="21">
        <f t="shared" si="8"/>
        <v>-100</v>
      </c>
      <c r="N28" s="21">
        <f t="shared" si="8"/>
        <v>-100</v>
      </c>
      <c r="O28" s="21">
        <f t="shared" si="8"/>
        <v>-100</v>
      </c>
      <c r="P28" s="22">
        <f t="shared" si="8"/>
        <v>-94.35483870967742</v>
      </c>
    </row>
    <row r="29" spans="2:16" ht="14.25" thickTop="1">
      <c r="B29" s="134" t="s">
        <v>7</v>
      </c>
      <c r="C29" s="28" t="str">
        <f>C5</f>
        <v>R6年度</v>
      </c>
      <c r="D29" s="65">
        <f>SUM(D5+D8+D11+D14+D17+D20+D23+D26)</f>
        <v>237</v>
      </c>
      <c r="E29" s="65">
        <f aca="true" t="shared" si="9" ref="E29:O29">SUM(E5+E8+E11+E14+E17+E20+E23+E26)</f>
        <v>0</v>
      </c>
      <c r="F29" s="65">
        <f t="shared" si="9"/>
        <v>0</v>
      </c>
      <c r="G29" s="65">
        <f t="shared" si="9"/>
        <v>0</v>
      </c>
      <c r="H29" s="65">
        <f t="shared" si="9"/>
        <v>0</v>
      </c>
      <c r="I29" s="65">
        <f t="shared" si="9"/>
        <v>0</v>
      </c>
      <c r="J29" s="65">
        <f t="shared" si="9"/>
        <v>0</v>
      </c>
      <c r="K29" s="65">
        <f t="shared" si="9"/>
        <v>0</v>
      </c>
      <c r="L29" s="65">
        <f t="shared" si="9"/>
        <v>0</v>
      </c>
      <c r="M29" s="65">
        <f t="shared" si="9"/>
        <v>0</v>
      </c>
      <c r="N29" s="65">
        <f t="shared" si="9"/>
        <v>0</v>
      </c>
      <c r="O29" s="65">
        <f t="shared" si="9"/>
        <v>0</v>
      </c>
      <c r="P29" s="31">
        <f>+P5+P8+P11+P14+P17+P20+P23+P26</f>
        <v>237</v>
      </c>
    </row>
    <row r="30" spans="2:16" ht="13.5">
      <c r="B30" s="135"/>
      <c r="C30" s="73" t="str">
        <f>C6</f>
        <v>R5年度</v>
      </c>
      <c r="D30" s="82">
        <f>SUM(D6+D9+D12+D15+D18+D21+D24+D27)</f>
        <v>428</v>
      </c>
      <c r="E30" s="82">
        <f aca="true" t="shared" si="10" ref="E30:O30">SUM(E6+E9+E12+E15+E18+E21+E24+E27)</f>
        <v>217</v>
      </c>
      <c r="F30" s="82">
        <f t="shared" si="10"/>
        <v>241</v>
      </c>
      <c r="G30" s="82">
        <f t="shared" si="10"/>
        <v>147</v>
      </c>
      <c r="H30" s="82">
        <f t="shared" si="10"/>
        <v>224</v>
      </c>
      <c r="I30" s="82">
        <f t="shared" si="10"/>
        <v>290</v>
      </c>
      <c r="J30" s="82">
        <f t="shared" si="10"/>
        <v>240</v>
      </c>
      <c r="K30" s="82">
        <f t="shared" si="10"/>
        <v>242</v>
      </c>
      <c r="L30" s="82">
        <f t="shared" si="10"/>
        <v>265</v>
      </c>
      <c r="M30" s="82">
        <f t="shared" si="10"/>
        <v>199</v>
      </c>
      <c r="N30" s="82">
        <f t="shared" si="10"/>
        <v>379</v>
      </c>
      <c r="O30" s="82">
        <f t="shared" si="10"/>
        <v>216</v>
      </c>
      <c r="P30" s="36">
        <f>+P6+P9+P12+P15+P18+P21+P24+P27</f>
        <v>3088</v>
      </c>
    </row>
    <row r="31" spans="2:16" ht="14.25" thickBot="1">
      <c r="B31" s="136"/>
      <c r="C31" s="50" t="str">
        <f>C7</f>
        <v>対前年比</v>
      </c>
      <c r="D31" s="37">
        <f aca="true" t="shared" si="11" ref="D31:P31">+(D29-D30)/D30*100</f>
        <v>-44.626168224299064</v>
      </c>
      <c r="E31" s="38">
        <f t="shared" si="11"/>
        <v>-100</v>
      </c>
      <c r="F31" s="38">
        <f t="shared" si="11"/>
        <v>-100</v>
      </c>
      <c r="G31" s="38">
        <f t="shared" si="11"/>
        <v>-100</v>
      </c>
      <c r="H31" s="38">
        <f t="shared" si="11"/>
        <v>-100</v>
      </c>
      <c r="I31" s="38">
        <f t="shared" si="11"/>
        <v>-100</v>
      </c>
      <c r="J31" s="38">
        <f t="shared" si="11"/>
        <v>-100</v>
      </c>
      <c r="K31" s="38">
        <f t="shared" si="11"/>
        <v>-100</v>
      </c>
      <c r="L31" s="38">
        <f t="shared" si="11"/>
        <v>-100</v>
      </c>
      <c r="M31" s="38">
        <f t="shared" si="11"/>
        <v>-100</v>
      </c>
      <c r="N31" s="38">
        <f t="shared" si="11"/>
        <v>-100</v>
      </c>
      <c r="O31" s="38">
        <f t="shared" si="11"/>
        <v>-100</v>
      </c>
      <c r="P31" s="39">
        <f t="shared" si="11"/>
        <v>-92.32512953367875</v>
      </c>
    </row>
    <row r="32" spans="2:16" ht="14.25" thickTop="1">
      <c r="B32" s="134" t="s">
        <v>40</v>
      </c>
      <c r="C32" s="28" t="str">
        <f>C5</f>
        <v>R6年度</v>
      </c>
      <c r="D32" s="83">
        <v>6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104"/>
      <c r="P32" s="31">
        <f>SUM(D32:O32)</f>
        <v>6</v>
      </c>
    </row>
    <row r="33" spans="2:16" ht="13.5">
      <c r="B33" s="135"/>
      <c r="C33" s="73" t="str">
        <f>C6</f>
        <v>R5年度</v>
      </c>
      <c r="D33" s="103">
        <v>16</v>
      </c>
      <c r="E33" s="34">
        <v>19</v>
      </c>
      <c r="F33" s="34">
        <v>7</v>
      </c>
      <c r="G33" s="34">
        <v>12</v>
      </c>
      <c r="H33" s="34">
        <v>7</v>
      </c>
      <c r="I33" s="34">
        <v>13</v>
      </c>
      <c r="J33" s="34">
        <v>8</v>
      </c>
      <c r="K33" s="34">
        <v>9</v>
      </c>
      <c r="L33" s="34">
        <v>18</v>
      </c>
      <c r="M33" s="34">
        <v>10</v>
      </c>
      <c r="N33" s="34">
        <v>15</v>
      </c>
      <c r="O33" s="119">
        <v>2</v>
      </c>
      <c r="P33" s="36">
        <f>SUM(D33:O33)</f>
        <v>136</v>
      </c>
    </row>
    <row r="34" spans="2:16" ht="14.25" thickBot="1">
      <c r="B34" s="136"/>
      <c r="C34" s="50" t="str">
        <f>C7</f>
        <v>対前年比</v>
      </c>
      <c r="D34" s="37">
        <f aca="true" t="shared" si="12" ref="D34:P34">+(D32-D33)/D33*100</f>
        <v>-62.5</v>
      </c>
      <c r="E34" s="38">
        <f t="shared" si="12"/>
        <v>-100</v>
      </c>
      <c r="F34" s="38">
        <f t="shared" si="12"/>
        <v>-100</v>
      </c>
      <c r="G34" s="38">
        <f t="shared" si="12"/>
        <v>-100</v>
      </c>
      <c r="H34" s="38">
        <f t="shared" si="12"/>
        <v>-100</v>
      </c>
      <c r="I34" s="38">
        <f t="shared" si="12"/>
        <v>-100</v>
      </c>
      <c r="J34" s="38">
        <f t="shared" si="12"/>
        <v>-100</v>
      </c>
      <c r="K34" s="38">
        <f t="shared" si="12"/>
        <v>-100</v>
      </c>
      <c r="L34" s="38">
        <f t="shared" si="12"/>
        <v>-100</v>
      </c>
      <c r="M34" s="38">
        <f t="shared" si="12"/>
        <v>-100</v>
      </c>
      <c r="N34" s="38">
        <f t="shared" si="12"/>
        <v>-100</v>
      </c>
      <c r="O34" s="38">
        <f t="shared" si="12"/>
        <v>-100</v>
      </c>
      <c r="P34" s="39">
        <f t="shared" si="12"/>
        <v>-95.58823529411765</v>
      </c>
    </row>
    <row r="35" spans="2:16" ht="14.25" thickTop="1">
      <c r="B35" s="130" t="s">
        <v>8</v>
      </c>
      <c r="C35" s="45" t="str">
        <f>C5</f>
        <v>R6年度</v>
      </c>
      <c r="D35" s="95">
        <f>D29+D32</f>
        <v>243</v>
      </c>
      <c r="E35" s="26">
        <f>E29+E32</f>
        <v>0</v>
      </c>
      <c r="F35" s="26">
        <f aca="true" t="shared" si="13" ref="F35:O35">F29+F32</f>
        <v>0</v>
      </c>
      <c r="G35" s="26">
        <f t="shared" si="13"/>
        <v>0</v>
      </c>
      <c r="H35" s="26">
        <f t="shared" si="13"/>
        <v>0</v>
      </c>
      <c r="I35" s="26">
        <f t="shared" si="13"/>
        <v>0</v>
      </c>
      <c r="J35" s="26">
        <f t="shared" si="13"/>
        <v>0</v>
      </c>
      <c r="K35" s="26">
        <f t="shared" si="13"/>
        <v>0</v>
      </c>
      <c r="L35" s="26">
        <f t="shared" si="13"/>
        <v>0</v>
      </c>
      <c r="M35" s="26">
        <f t="shared" si="13"/>
        <v>0</v>
      </c>
      <c r="N35" s="26">
        <f t="shared" si="13"/>
        <v>0</v>
      </c>
      <c r="O35" s="93">
        <f t="shared" si="13"/>
        <v>0</v>
      </c>
      <c r="P35" s="27">
        <f>SUM(D35:O35)</f>
        <v>243</v>
      </c>
    </row>
    <row r="36" spans="2:16" ht="13.5">
      <c r="B36" s="131"/>
      <c r="C36" s="51" t="str">
        <f>C6</f>
        <v>R5年度</v>
      </c>
      <c r="D36" s="99">
        <f>SUM(D30+D33)</f>
        <v>444</v>
      </c>
      <c r="E36" s="97">
        <f aca="true" t="shared" si="14" ref="E36:O36">SUM(E30+E33)</f>
        <v>236</v>
      </c>
      <c r="F36" s="97">
        <f t="shared" si="14"/>
        <v>248</v>
      </c>
      <c r="G36" s="97">
        <f t="shared" si="14"/>
        <v>159</v>
      </c>
      <c r="H36" s="97">
        <f t="shared" si="14"/>
        <v>231</v>
      </c>
      <c r="I36" s="97">
        <f t="shared" si="14"/>
        <v>303</v>
      </c>
      <c r="J36" s="97">
        <f t="shared" si="14"/>
        <v>248</v>
      </c>
      <c r="K36" s="97">
        <f t="shared" si="14"/>
        <v>251</v>
      </c>
      <c r="L36" s="97">
        <f t="shared" si="14"/>
        <v>283</v>
      </c>
      <c r="M36" s="97">
        <f t="shared" si="14"/>
        <v>209</v>
      </c>
      <c r="N36" s="97">
        <f t="shared" si="14"/>
        <v>394</v>
      </c>
      <c r="O36" s="94">
        <f t="shared" si="14"/>
        <v>218</v>
      </c>
      <c r="P36" s="118">
        <f>SUM(D36:O36)</f>
        <v>3224</v>
      </c>
    </row>
    <row r="37" spans="2:16" ht="14.25" thickBot="1">
      <c r="B37" s="132"/>
      <c r="C37" s="46" t="str">
        <f>C7</f>
        <v>対前年比</v>
      </c>
      <c r="D37" s="40">
        <f aca="true" t="shared" si="15" ref="D37:P37">+(D35-D36)/D36*100</f>
        <v>-45.27027027027027</v>
      </c>
      <c r="E37" s="41">
        <f t="shared" si="15"/>
        <v>-100</v>
      </c>
      <c r="F37" s="41">
        <f t="shared" si="15"/>
        <v>-100</v>
      </c>
      <c r="G37" s="41">
        <f t="shared" si="15"/>
        <v>-100</v>
      </c>
      <c r="H37" s="41">
        <f t="shared" si="15"/>
        <v>-100</v>
      </c>
      <c r="I37" s="41">
        <f t="shared" si="15"/>
        <v>-100</v>
      </c>
      <c r="J37" s="41">
        <f t="shared" si="15"/>
        <v>-100</v>
      </c>
      <c r="K37" s="41">
        <f t="shared" si="15"/>
        <v>-100</v>
      </c>
      <c r="L37" s="41">
        <f t="shared" si="15"/>
        <v>-100</v>
      </c>
      <c r="M37" s="41">
        <f t="shared" si="15"/>
        <v>-100</v>
      </c>
      <c r="N37" s="41">
        <f t="shared" si="15"/>
        <v>-100</v>
      </c>
      <c r="O37" s="41">
        <f t="shared" si="15"/>
        <v>-100</v>
      </c>
      <c r="P37" s="42">
        <f t="shared" si="15"/>
        <v>-92.46277915632754</v>
      </c>
    </row>
    <row r="38" spans="2:16" ht="12.75">
      <c r="B38" s="76"/>
      <c r="C38" s="76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</row>
    <row r="40" ht="12.75">
      <c r="B40" t="s">
        <v>41</v>
      </c>
    </row>
    <row r="47" spans="2:16" s="78" customFormat="1" ht="18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</sheetData>
  <sheetProtection/>
  <mergeCells count="12">
    <mergeCell ref="B20:B22"/>
    <mergeCell ref="B23:B25"/>
    <mergeCell ref="B35:B37"/>
    <mergeCell ref="B26:B28"/>
    <mergeCell ref="B29:B31"/>
    <mergeCell ref="B32:B34"/>
    <mergeCell ref="B14:B16"/>
    <mergeCell ref="B17:B19"/>
    <mergeCell ref="B5:B7"/>
    <mergeCell ref="B2:P2"/>
    <mergeCell ref="B8:B10"/>
    <mergeCell ref="B11:B13"/>
  </mergeCells>
  <printOptions/>
  <pageMargins left="1" right="1" top="1" bottom="1" header="0.5" footer="0.5"/>
  <pageSetup errors="dash"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zoomScale="115" zoomScaleNormal="115" zoomScalePageLayoutView="0" workbookViewId="0" topLeftCell="A1">
      <pane xSplit="2" ySplit="4" topLeftCell="C8" activePane="bottomRight" state="frozen"/>
      <selection pane="topLeft" activeCell="I34" sqref="I34"/>
      <selection pane="topRight" activeCell="I34" sqref="I34"/>
      <selection pane="bottomLeft" activeCell="I34" sqref="I34"/>
      <selection pane="bottomRight" activeCell="D33" sqref="D33"/>
    </sheetView>
  </sheetViews>
  <sheetFormatPr defaultColWidth="8.796875" defaultRowHeight="14.25"/>
  <cols>
    <col min="1" max="1" width="3.8984375" style="0" customWidth="1"/>
    <col min="2" max="2" width="18.0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>
      <c r="A2" s="9"/>
      <c r="B2" s="129" t="s">
        <v>48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2:16" ht="14.2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52"/>
      <c r="C4" s="63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3.5">
      <c r="B5" s="53"/>
      <c r="C5" s="111" t="s">
        <v>47</v>
      </c>
      <c r="D5" s="18">
        <v>29</v>
      </c>
      <c r="E5" s="11"/>
      <c r="F5" s="11"/>
      <c r="G5" s="100"/>
      <c r="H5" s="12"/>
      <c r="I5" s="11"/>
      <c r="J5" s="11"/>
      <c r="K5" s="11"/>
      <c r="L5" s="11"/>
      <c r="M5" s="11"/>
      <c r="N5" s="11"/>
      <c r="O5" s="90"/>
      <c r="P5" s="13">
        <f>SUM(D5:O5)</f>
        <v>29</v>
      </c>
    </row>
    <row r="6" spans="2:16" ht="13.5">
      <c r="B6" s="54" t="s">
        <v>23</v>
      </c>
      <c r="C6" s="117" t="s">
        <v>45</v>
      </c>
      <c r="D6" s="19">
        <v>80</v>
      </c>
      <c r="E6" s="15">
        <v>40</v>
      </c>
      <c r="F6" s="15">
        <v>51</v>
      </c>
      <c r="G6" s="101">
        <v>31</v>
      </c>
      <c r="H6" s="16">
        <v>26</v>
      </c>
      <c r="I6" s="15">
        <v>33</v>
      </c>
      <c r="J6" s="15">
        <v>35</v>
      </c>
      <c r="K6" s="15">
        <v>34</v>
      </c>
      <c r="L6" s="15">
        <v>32</v>
      </c>
      <c r="M6" s="15">
        <v>25</v>
      </c>
      <c r="N6" s="15">
        <v>37</v>
      </c>
      <c r="O6" s="102">
        <v>39</v>
      </c>
      <c r="P6" s="96">
        <f>SUM(D6:O6)</f>
        <v>463</v>
      </c>
    </row>
    <row r="7" spans="2:16" ht="13.5">
      <c r="B7" s="55"/>
      <c r="C7" s="44" t="s">
        <v>44</v>
      </c>
      <c r="D7" s="20">
        <f>+(D5-D6)/D6*100</f>
        <v>-63.74999999999999</v>
      </c>
      <c r="E7" s="21">
        <f aca="true" t="shared" si="0" ref="E7:P7">+(E5-E6)/E6*100</f>
        <v>-100</v>
      </c>
      <c r="F7" s="21">
        <f t="shared" si="0"/>
        <v>-100</v>
      </c>
      <c r="G7" s="21">
        <f t="shared" si="0"/>
        <v>-100</v>
      </c>
      <c r="H7" s="21">
        <f t="shared" si="0"/>
        <v>-100</v>
      </c>
      <c r="I7" s="21">
        <f t="shared" si="0"/>
        <v>-100</v>
      </c>
      <c r="J7" s="21">
        <f t="shared" si="0"/>
        <v>-100</v>
      </c>
      <c r="K7" s="21">
        <f t="shared" si="0"/>
        <v>-100</v>
      </c>
      <c r="L7" s="21">
        <f t="shared" si="0"/>
        <v>-100</v>
      </c>
      <c r="M7" s="21">
        <f t="shared" si="0"/>
        <v>-100</v>
      </c>
      <c r="N7" s="21">
        <f t="shared" si="0"/>
        <v>-100</v>
      </c>
      <c r="O7" s="24">
        <f t="shared" si="0"/>
        <v>-100</v>
      </c>
      <c r="P7" s="22">
        <f t="shared" si="0"/>
        <v>-93.73650107991361</v>
      </c>
    </row>
    <row r="8" spans="2:16" ht="13.5">
      <c r="B8" s="53"/>
      <c r="C8" s="48" t="str">
        <f aca="true" t="shared" si="1" ref="C8:C25">C5</f>
        <v>R6年度</v>
      </c>
      <c r="D8" s="18">
        <v>14</v>
      </c>
      <c r="E8" s="11"/>
      <c r="F8" s="11"/>
      <c r="G8" s="11"/>
      <c r="H8" s="12"/>
      <c r="I8" s="11"/>
      <c r="J8" s="11"/>
      <c r="K8" s="11"/>
      <c r="L8" s="11"/>
      <c r="M8" s="11"/>
      <c r="N8" s="11"/>
      <c r="O8" s="90"/>
      <c r="P8" s="13">
        <f>SUM(D8:O8)</f>
        <v>14</v>
      </c>
    </row>
    <row r="9" spans="2:16" ht="13.5">
      <c r="B9" s="54" t="s">
        <v>24</v>
      </c>
      <c r="C9" s="49" t="str">
        <f t="shared" si="1"/>
        <v>R5年度</v>
      </c>
      <c r="D9" s="19">
        <v>6</v>
      </c>
      <c r="E9" s="15">
        <v>11</v>
      </c>
      <c r="F9" s="15">
        <v>4</v>
      </c>
      <c r="G9" s="15">
        <v>11</v>
      </c>
      <c r="H9" s="16">
        <v>6</v>
      </c>
      <c r="I9" s="15">
        <v>7</v>
      </c>
      <c r="J9" s="15">
        <v>6</v>
      </c>
      <c r="K9" s="15">
        <v>10</v>
      </c>
      <c r="L9" s="15">
        <v>7</v>
      </c>
      <c r="M9" s="15">
        <v>5</v>
      </c>
      <c r="N9" s="15">
        <v>7</v>
      </c>
      <c r="O9" s="102">
        <v>4</v>
      </c>
      <c r="P9" s="96">
        <f>SUM(D9:O9)</f>
        <v>84</v>
      </c>
    </row>
    <row r="10" spans="2:16" ht="13.5">
      <c r="B10" s="55"/>
      <c r="C10" s="44" t="str">
        <f t="shared" si="1"/>
        <v>対前年比</v>
      </c>
      <c r="D10" s="20">
        <f aca="true" t="shared" si="2" ref="D10:P10">+(D8-D9)/D9*100</f>
        <v>133.33333333333331</v>
      </c>
      <c r="E10" s="21">
        <f t="shared" si="2"/>
        <v>-100</v>
      </c>
      <c r="F10" s="21">
        <f t="shared" si="2"/>
        <v>-100</v>
      </c>
      <c r="G10" s="21">
        <f t="shared" si="2"/>
        <v>-100</v>
      </c>
      <c r="H10" s="21">
        <f t="shared" si="2"/>
        <v>-100</v>
      </c>
      <c r="I10" s="21">
        <f t="shared" si="2"/>
        <v>-100</v>
      </c>
      <c r="J10" s="21">
        <f t="shared" si="2"/>
        <v>-100</v>
      </c>
      <c r="K10" s="21">
        <f t="shared" si="2"/>
        <v>-100</v>
      </c>
      <c r="L10" s="21">
        <f t="shared" si="2"/>
        <v>-100</v>
      </c>
      <c r="M10" s="21">
        <f t="shared" si="2"/>
        <v>-100</v>
      </c>
      <c r="N10" s="21">
        <f t="shared" si="2"/>
        <v>-100</v>
      </c>
      <c r="O10" s="21">
        <f t="shared" si="2"/>
        <v>-100</v>
      </c>
      <c r="P10" s="22">
        <f t="shared" si="2"/>
        <v>-83.33333333333334</v>
      </c>
    </row>
    <row r="11" spans="2:16" ht="13.5">
      <c r="B11" s="53"/>
      <c r="C11" s="48" t="str">
        <f t="shared" si="1"/>
        <v>R6年度</v>
      </c>
      <c r="D11" s="18">
        <v>42</v>
      </c>
      <c r="E11" s="11"/>
      <c r="F11" s="11"/>
      <c r="G11" s="11"/>
      <c r="H11" s="12"/>
      <c r="I11" s="11"/>
      <c r="J11" s="11"/>
      <c r="K11" s="11"/>
      <c r="L11" s="11"/>
      <c r="M11" s="11"/>
      <c r="N11" s="11"/>
      <c r="O11" s="90"/>
      <c r="P11" s="13">
        <f>SUM(D11:O11)</f>
        <v>42</v>
      </c>
    </row>
    <row r="12" spans="2:16" ht="13.5">
      <c r="B12" s="54" t="s">
        <v>25</v>
      </c>
      <c r="C12" s="49" t="str">
        <f t="shared" si="1"/>
        <v>R5年度</v>
      </c>
      <c r="D12" s="19">
        <v>40</v>
      </c>
      <c r="E12" s="15">
        <v>39</v>
      </c>
      <c r="F12" s="15">
        <v>37</v>
      </c>
      <c r="G12" s="15">
        <v>46</v>
      </c>
      <c r="H12" s="16">
        <v>53</v>
      </c>
      <c r="I12" s="15">
        <v>42</v>
      </c>
      <c r="J12" s="15">
        <v>38</v>
      </c>
      <c r="K12" s="15">
        <v>44</v>
      </c>
      <c r="L12" s="15">
        <v>37</v>
      </c>
      <c r="M12" s="15">
        <v>52</v>
      </c>
      <c r="N12" s="15">
        <v>43</v>
      </c>
      <c r="O12" s="102">
        <v>28</v>
      </c>
      <c r="P12" s="96">
        <f>SUM(D12:O12)</f>
        <v>499</v>
      </c>
    </row>
    <row r="13" spans="2:16" ht="13.5">
      <c r="B13" s="55"/>
      <c r="C13" s="44" t="str">
        <f t="shared" si="1"/>
        <v>対前年比</v>
      </c>
      <c r="D13" s="20">
        <f aca="true" t="shared" si="3" ref="D13:P13">+(D11-D12)/D12*100</f>
        <v>5</v>
      </c>
      <c r="E13" s="21">
        <f t="shared" si="3"/>
        <v>-100</v>
      </c>
      <c r="F13" s="21">
        <f t="shared" si="3"/>
        <v>-100</v>
      </c>
      <c r="G13" s="21">
        <f t="shared" si="3"/>
        <v>-100</v>
      </c>
      <c r="H13" s="21">
        <f t="shared" si="3"/>
        <v>-100</v>
      </c>
      <c r="I13" s="21">
        <f t="shared" si="3"/>
        <v>-100</v>
      </c>
      <c r="J13" s="21">
        <f t="shared" si="3"/>
        <v>-100</v>
      </c>
      <c r="K13" s="21">
        <f t="shared" si="3"/>
        <v>-100</v>
      </c>
      <c r="L13" s="21">
        <f t="shared" si="3"/>
        <v>-100</v>
      </c>
      <c r="M13" s="21">
        <f t="shared" si="3"/>
        <v>-100</v>
      </c>
      <c r="N13" s="21">
        <f t="shared" si="3"/>
        <v>-100</v>
      </c>
      <c r="O13" s="21">
        <f t="shared" si="3"/>
        <v>-100</v>
      </c>
      <c r="P13" s="22">
        <f t="shared" si="3"/>
        <v>-91.58316633266533</v>
      </c>
    </row>
    <row r="14" spans="2:16" ht="13.5">
      <c r="B14" s="53"/>
      <c r="C14" s="48" t="str">
        <f t="shared" si="1"/>
        <v>R6年度</v>
      </c>
      <c r="D14" s="18">
        <v>8</v>
      </c>
      <c r="E14" s="11"/>
      <c r="F14" s="11"/>
      <c r="G14" s="11"/>
      <c r="H14" s="12"/>
      <c r="I14" s="11"/>
      <c r="J14" s="11"/>
      <c r="K14" s="11"/>
      <c r="L14" s="11"/>
      <c r="M14" s="11"/>
      <c r="N14" s="11"/>
      <c r="O14" s="90"/>
      <c r="P14" s="13">
        <f>SUM(D14:O14)</f>
        <v>8</v>
      </c>
    </row>
    <row r="15" spans="2:16" ht="13.5">
      <c r="B15" s="54" t="s">
        <v>26</v>
      </c>
      <c r="C15" s="49" t="str">
        <f t="shared" si="1"/>
        <v>R5年度</v>
      </c>
      <c r="D15" s="19">
        <v>12</v>
      </c>
      <c r="E15" s="15">
        <v>9</v>
      </c>
      <c r="F15" s="15">
        <v>8</v>
      </c>
      <c r="G15" s="15">
        <v>7</v>
      </c>
      <c r="H15" s="16">
        <v>8</v>
      </c>
      <c r="I15" s="15">
        <v>5</v>
      </c>
      <c r="J15" s="15">
        <v>7</v>
      </c>
      <c r="K15" s="15">
        <v>6</v>
      </c>
      <c r="L15" s="15">
        <v>10</v>
      </c>
      <c r="M15" s="15">
        <v>3</v>
      </c>
      <c r="N15" s="15">
        <v>5</v>
      </c>
      <c r="O15" s="102">
        <v>3</v>
      </c>
      <c r="P15" s="96">
        <f>SUM(D15:O15)</f>
        <v>83</v>
      </c>
    </row>
    <row r="16" spans="2:16" ht="13.5">
      <c r="B16" s="55"/>
      <c r="C16" s="44" t="str">
        <f t="shared" si="1"/>
        <v>対前年比</v>
      </c>
      <c r="D16" s="20">
        <f aca="true" t="shared" si="4" ref="D16:P16">+(D14-D15)/D15*100</f>
        <v>-33.33333333333333</v>
      </c>
      <c r="E16" s="21">
        <f t="shared" si="4"/>
        <v>-100</v>
      </c>
      <c r="F16" s="21">
        <f t="shared" si="4"/>
        <v>-100</v>
      </c>
      <c r="G16" s="21">
        <f t="shared" si="4"/>
        <v>-100</v>
      </c>
      <c r="H16" s="21">
        <f t="shared" si="4"/>
        <v>-100</v>
      </c>
      <c r="I16" s="21">
        <f t="shared" si="4"/>
        <v>-100</v>
      </c>
      <c r="J16" s="21">
        <f t="shared" si="4"/>
        <v>-100</v>
      </c>
      <c r="K16" s="21">
        <f t="shared" si="4"/>
        <v>-100</v>
      </c>
      <c r="L16" s="21">
        <f t="shared" si="4"/>
        <v>-100</v>
      </c>
      <c r="M16" s="21">
        <f t="shared" si="4"/>
        <v>-100</v>
      </c>
      <c r="N16" s="21">
        <f>+(N14-N15)/N15*100</f>
        <v>-100</v>
      </c>
      <c r="O16" s="21">
        <f t="shared" si="4"/>
        <v>-100</v>
      </c>
      <c r="P16" s="22">
        <f t="shared" si="4"/>
        <v>-90.36144578313254</v>
      </c>
    </row>
    <row r="17" spans="2:16" ht="13.5">
      <c r="B17" s="53"/>
      <c r="C17" s="48" t="str">
        <f t="shared" si="1"/>
        <v>R6年度</v>
      </c>
      <c r="D17" s="18">
        <v>6</v>
      </c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90"/>
      <c r="P17" s="13">
        <f>SUM(D17:O17)</f>
        <v>6</v>
      </c>
    </row>
    <row r="18" spans="2:16" ht="13.5">
      <c r="B18" s="54" t="s">
        <v>27</v>
      </c>
      <c r="C18" s="49" t="str">
        <f t="shared" si="1"/>
        <v>R5年度</v>
      </c>
      <c r="D18" s="19">
        <v>3</v>
      </c>
      <c r="E18" s="15">
        <v>4</v>
      </c>
      <c r="F18" s="15">
        <v>5</v>
      </c>
      <c r="G18" s="15">
        <v>3</v>
      </c>
      <c r="H18" s="16">
        <v>2</v>
      </c>
      <c r="I18" s="15">
        <v>6</v>
      </c>
      <c r="J18" s="15">
        <v>6</v>
      </c>
      <c r="K18" s="15">
        <v>2</v>
      </c>
      <c r="L18" s="15">
        <v>5</v>
      </c>
      <c r="M18" s="15">
        <v>4</v>
      </c>
      <c r="N18" s="15">
        <v>5</v>
      </c>
      <c r="O18" s="102">
        <v>6</v>
      </c>
      <c r="P18" s="96">
        <f>SUM(D18:O18)</f>
        <v>51</v>
      </c>
    </row>
    <row r="19" spans="2:16" ht="13.5">
      <c r="B19" s="55"/>
      <c r="C19" s="44" t="str">
        <f t="shared" si="1"/>
        <v>対前年比</v>
      </c>
      <c r="D19" s="20">
        <f>+(D17-D18)/D18*100</f>
        <v>100</v>
      </c>
      <c r="E19" s="21">
        <f aca="true" t="shared" si="5" ref="E19:P19">+(E17-E18)/E18*100</f>
        <v>-100</v>
      </c>
      <c r="F19" s="21">
        <f t="shared" si="5"/>
        <v>-100</v>
      </c>
      <c r="G19" s="21">
        <f t="shared" si="5"/>
        <v>-100</v>
      </c>
      <c r="H19" s="21">
        <f t="shared" si="5"/>
        <v>-100</v>
      </c>
      <c r="I19" s="21">
        <f t="shared" si="5"/>
        <v>-100</v>
      </c>
      <c r="J19" s="21">
        <f t="shared" si="5"/>
        <v>-100</v>
      </c>
      <c r="K19" s="21">
        <f t="shared" si="5"/>
        <v>-100</v>
      </c>
      <c r="L19" s="21">
        <f t="shared" si="5"/>
        <v>-100</v>
      </c>
      <c r="M19" s="21">
        <f t="shared" si="5"/>
        <v>-100</v>
      </c>
      <c r="N19" s="21">
        <f t="shared" si="5"/>
        <v>-100</v>
      </c>
      <c r="O19" s="21">
        <f t="shared" si="5"/>
        <v>-100</v>
      </c>
      <c r="P19" s="22">
        <f t="shared" si="5"/>
        <v>-88.23529411764706</v>
      </c>
    </row>
    <row r="20" spans="2:16" ht="13.5">
      <c r="B20" s="53"/>
      <c r="C20" s="48" t="str">
        <f t="shared" si="1"/>
        <v>R6年度</v>
      </c>
      <c r="D20" s="18">
        <v>3</v>
      </c>
      <c r="E20" s="11"/>
      <c r="F20" s="11"/>
      <c r="G20" s="11"/>
      <c r="H20" s="12"/>
      <c r="I20" s="11"/>
      <c r="J20" s="11"/>
      <c r="K20" s="11"/>
      <c r="L20" s="11"/>
      <c r="M20" s="11"/>
      <c r="N20" s="11"/>
      <c r="O20" s="90"/>
      <c r="P20" s="13">
        <f>SUM(D20:O20)</f>
        <v>3</v>
      </c>
    </row>
    <row r="21" spans="2:16" ht="13.5">
      <c r="B21" s="54" t="s">
        <v>28</v>
      </c>
      <c r="C21" s="49" t="str">
        <f t="shared" si="1"/>
        <v>R5年度</v>
      </c>
      <c r="D21" s="19">
        <v>2</v>
      </c>
      <c r="E21" s="15">
        <v>7</v>
      </c>
      <c r="F21" s="15">
        <v>3</v>
      </c>
      <c r="G21" s="15">
        <v>8</v>
      </c>
      <c r="H21" s="16">
        <v>6</v>
      </c>
      <c r="I21" s="15">
        <v>4</v>
      </c>
      <c r="J21" s="15">
        <v>8</v>
      </c>
      <c r="K21" s="15">
        <v>5</v>
      </c>
      <c r="L21" s="15">
        <v>5</v>
      </c>
      <c r="M21" s="15">
        <v>3</v>
      </c>
      <c r="N21" s="15">
        <v>6</v>
      </c>
      <c r="O21" s="102">
        <v>5</v>
      </c>
      <c r="P21" s="96">
        <f>SUM(D21:O21)</f>
        <v>62</v>
      </c>
    </row>
    <row r="22" spans="2:16" ht="13.5">
      <c r="B22" s="55"/>
      <c r="C22" s="44" t="str">
        <f t="shared" si="1"/>
        <v>対前年比</v>
      </c>
      <c r="D22" s="20">
        <f aca="true" t="shared" si="6" ref="D22:P22">+(D20-D21)/D21*100</f>
        <v>50</v>
      </c>
      <c r="E22" s="21">
        <f t="shared" si="6"/>
        <v>-100</v>
      </c>
      <c r="F22" s="21">
        <f t="shared" si="6"/>
        <v>-100</v>
      </c>
      <c r="G22" s="21">
        <f t="shared" si="6"/>
        <v>-100</v>
      </c>
      <c r="H22" s="21">
        <f t="shared" si="6"/>
        <v>-100</v>
      </c>
      <c r="I22" s="21">
        <f t="shared" si="6"/>
        <v>-100</v>
      </c>
      <c r="J22" s="21">
        <f t="shared" si="6"/>
        <v>-100</v>
      </c>
      <c r="K22" s="21">
        <f t="shared" si="6"/>
        <v>-100</v>
      </c>
      <c r="L22" s="21">
        <f t="shared" si="6"/>
        <v>-100</v>
      </c>
      <c r="M22" s="21">
        <f t="shared" si="6"/>
        <v>-100</v>
      </c>
      <c r="N22" s="21">
        <f t="shared" si="6"/>
        <v>-100</v>
      </c>
      <c r="O22" s="21">
        <f t="shared" si="6"/>
        <v>-100</v>
      </c>
      <c r="P22" s="22">
        <f t="shared" si="6"/>
        <v>-95.16129032258065</v>
      </c>
    </row>
    <row r="23" spans="2:16" ht="13.5">
      <c r="B23" s="53"/>
      <c r="C23" s="48" t="str">
        <f t="shared" si="1"/>
        <v>R6年度</v>
      </c>
      <c r="D23" s="18">
        <v>2</v>
      </c>
      <c r="E23" s="11"/>
      <c r="F23" s="11"/>
      <c r="G23" s="11"/>
      <c r="H23" s="12"/>
      <c r="I23" s="11"/>
      <c r="J23" s="11"/>
      <c r="K23" s="11"/>
      <c r="L23" s="11"/>
      <c r="M23" s="11"/>
      <c r="N23" s="11"/>
      <c r="O23" s="90"/>
      <c r="P23" s="13">
        <f>SUM(D23:O23)</f>
        <v>2</v>
      </c>
    </row>
    <row r="24" spans="2:16" ht="13.5">
      <c r="B24" s="54" t="s">
        <v>29</v>
      </c>
      <c r="C24" s="49" t="str">
        <f t="shared" si="1"/>
        <v>R5年度</v>
      </c>
      <c r="D24" s="19">
        <v>8</v>
      </c>
      <c r="E24" s="15">
        <v>4</v>
      </c>
      <c r="F24" s="15">
        <v>8</v>
      </c>
      <c r="G24" s="15">
        <v>3</v>
      </c>
      <c r="H24" s="16">
        <v>1</v>
      </c>
      <c r="I24" s="15">
        <v>4</v>
      </c>
      <c r="J24" s="15">
        <v>4</v>
      </c>
      <c r="K24" s="15">
        <v>3</v>
      </c>
      <c r="L24" s="15">
        <v>4</v>
      </c>
      <c r="M24" s="15">
        <v>3</v>
      </c>
      <c r="N24" s="15">
        <v>2</v>
      </c>
      <c r="O24" s="102">
        <v>6</v>
      </c>
      <c r="P24" s="96">
        <f>SUM(D24:O24)</f>
        <v>50</v>
      </c>
    </row>
    <row r="25" spans="2:16" ht="13.5">
      <c r="B25" s="55"/>
      <c r="C25" s="44" t="str">
        <f t="shared" si="1"/>
        <v>対前年比</v>
      </c>
      <c r="D25" s="20">
        <f aca="true" t="shared" si="7" ref="D25:P25">+(D23-D24)/D24*100</f>
        <v>-75</v>
      </c>
      <c r="E25" s="21">
        <f t="shared" si="7"/>
        <v>-100</v>
      </c>
      <c r="F25" s="21">
        <f t="shared" si="7"/>
        <v>-100</v>
      </c>
      <c r="G25" s="21">
        <f t="shared" si="7"/>
        <v>-100</v>
      </c>
      <c r="H25" s="21">
        <f t="shared" si="7"/>
        <v>-100</v>
      </c>
      <c r="I25" s="21">
        <f t="shared" si="7"/>
        <v>-100</v>
      </c>
      <c r="J25" s="21">
        <f t="shared" si="7"/>
        <v>-100</v>
      </c>
      <c r="K25" s="21">
        <f t="shared" si="7"/>
        <v>-100</v>
      </c>
      <c r="L25" s="21">
        <f t="shared" si="7"/>
        <v>-100</v>
      </c>
      <c r="M25" s="21">
        <f t="shared" si="7"/>
        <v>-100</v>
      </c>
      <c r="N25" s="21">
        <f t="shared" si="7"/>
        <v>-100</v>
      </c>
      <c r="O25" s="21">
        <f t="shared" si="7"/>
        <v>-100</v>
      </c>
      <c r="P25" s="22">
        <f t="shared" si="7"/>
        <v>-96</v>
      </c>
    </row>
    <row r="26" spans="2:16" ht="13.5">
      <c r="B26" s="53"/>
      <c r="C26" s="48" t="str">
        <f>C5</f>
        <v>R6年度</v>
      </c>
      <c r="D26" s="18">
        <v>7</v>
      </c>
      <c r="E26" s="11"/>
      <c r="F26" s="11"/>
      <c r="G26" s="11"/>
      <c r="H26" s="12"/>
      <c r="I26" s="11"/>
      <c r="J26" s="11"/>
      <c r="K26" s="11"/>
      <c r="L26" s="11"/>
      <c r="M26" s="11"/>
      <c r="N26" s="11"/>
      <c r="O26" s="90"/>
      <c r="P26" s="13">
        <f>SUM(D26:O26)</f>
        <v>7</v>
      </c>
    </row>
    <row r="27" spans="2:16" ht="13.5">
      <c r="B27" s="54" t="s">
        <v>30</v>
      </c>
      <c r="C27" s="49" t="str">
        <f>C6</f>
        <v>R5年度</v>
      </c>
      <c r="D27" s="19">
        <v>5</v>
      </c>
      <c r="E27" s="15">
        <v>8</v>
      </c>
      <c r="F27" s="15">
        <v>6</v>
      </c>
      <c r="G27" s="15">
        <v>8</v>
      </c>
      <c r="H27" s="16">
        <v>5</v>
      </c>
      <c r="I27" s="15">
        <v>11</v>
      </c>
      <c r="J27" s="15">
        <v>7</v>
      </c>
      <c r="K27" s="15">
        <v>5</v>
      </c>
      <c r="L27" s="15">
        <v>5</v>
      </c>
      <c r="M27" s="15">
        <v>1</v>
      </c>
      <c r="N27" s="15">
        <v>7</v>
      </c>
      <c r="O27" s="102">
        <v>5</v>
      </c>
      <c r="P27" s="96">
        <f>SUM(D27:O27)</f>
        <v>73</v>
      </c>
    </row>
    <row r="28" spans="2:16" ht="14.25" thickBot="1">
      <c r="B28" s="56"/>
      <c r="C28" s="44" t="str">
        <f>C7</f>
        <v>対前年比</v>
      </c>
      <c r="D28" s="20">
        <f aca="true" t="shared" si="8" ref="D28:P28">+(D26-D27)/D27*100</f>
        <v>40</v>
      </c>
      <c r="E28" s="21">
        <f t="shared" si="8"/>
        <v>-100</v>
      </c>
      <c r="F28" s="21">
        <f t="shared" si="8"/>
        <v>-100</v>
      </c>
      <c r="G28" s="21">
        <f t="shared" si="8"/>
        <v>-100</v>
      </c>
      <c r="H28" s="21">
        <f t="shared" si="8"/>
        <v>-100</v>
      </c>
      <c r="I28" s="21">
        <f t="shared" si="8"/>
        <v>-100</v>
      </c>
      <c r="J28" s="21">
        <f t="shared" si="8"/>
        <v>-100</v>
      </c>
      <c r="K28" s="21">
        <f t="shared" si="8"/>
        <v>-100</v>
      </c>
      <c r="L28" s="21">
        <f t="shared" si="8"/>
        <v>-100</v>
      </c>
      <c r="M28" s="21">
        <f t="shared" si="8"/>
        <v>-100</v>
      </c>
      <c r="N28" s="21">
        <f t="shared" si="8"/>
        <v>-100</v>
      </c>
      <c r="O28" s="21">
        <f t="shared" si="8"/>
        <v>-100</v>
      </c>
      <c r="P28" s="22">
        <f t="shared" si="8"/>
        <v>-90.41095890410958</v>
      </c>
    </row>
    <row r="29" spans="2:16" ht="14.25" thickTop="1">
      <c r="B29" s="57"/>
      <c r="C29" s="28" t="str">
        <f>C5</f>
        <v>R6年度</v>
      </c>
      <c r="D29" s="83">
        <f>+D5+D8+D11+D14+D17+D20+D23+D26</f>
        <v>111</v>
      </c>
      <c r="E29" s="29">
        <f aca="true" t="shared" si="9" ref="E29:O29">+E5+E8+E11+E14+E17+E20+E23+E26</f>
        <v>0</v>
      </c>
      <c r="F29" s="29">
        <f t="shared" si="9"/>
        <v>0</v>
      </c>
      <c r="G29" s="29">
        <f t="shared" si="9"/>
        <v>0</v>
      </c>
      <c r="H29" s="29">
        <f t="shared" si="9"/>
        <v>0</v>
      </c>
      <c r="I29" s="29">
        <f t="shared" si="9"/>
        <v>0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9"/>
        <v>0</v>
      </c>
      <c r="O29" s="30">
        <f t="shared" si="9"/>
        <v>0</v>
      </c>
      <c r="P29" s="31">
        <f>+P5+P8+P11+P14+P17+P20+P23+P26</f>
        <v>111</v>
      </c>
    </row>
    <row r="30" spans="2:16" ht="13.5">
      <c r="B30" s="58" t="s">
        <v>31</v>
      </c>
      <c r="C30" s="73" t="str">
        <f>C6</f>
        <v>R5年度</v>
      </c>
      <c r="D30" s="33">
        <f aca="true" t="shared" si="10" ref="D30:O30">+D6+D9+D12+D15+D18+D21+D24+D27</f>
        <v>156</v>
      </c>
      <c r="E30" s="34">
        <f t="shared" si="10"/>
        <v>122</v>
      </c>
      <c r="F30" s="34">
        <f t="shared" si="10"/>
        <v>122</v>
      </c>
      <c r="G30" s="34">
        <f t="shared" si="10"/>
        <v>117</v>
      </c>
      <c r="H30" s="34">
        <f t="shared" si="10"/>
        <v>107</v>
      </c>
      <c r="I30" s="34">
        <f t="shared" si="10"/>
        <v>112</v>
      </c>
      <c r="J30" s="34">
        <f t="shared" si="10"/>
        <v>111</v>
      </c>
      <c r="K30" s="34">
        <f t="shared" si="10"/>
        <v>109</v>
      </c>
      <c r="L30" s="34">
        <f t="shared" si="10"/>
        <v>105</v>
      </c>
      <c r="M30" s="34">
        <f t="shared" si="10"/>
        <v>96</v>
      </c>
      <c r="N30" s="34">
        <f t="shared" si="10"/>
        <v>112</v>
      </c>
      <c r="O30" s="35">
        <f t="shared" si="10"/>
        <v>96</v>
      </c>
      <c r="P30" s="36">
        <f>+P6+P9+P12+P15+P18+P21+P24+P27</f>
        <v>1365</v>
      </c>
    </row>
    <row r="31" spans="2:16" ht="14.25" thickBot="1">
      <c r="B31" s="59"/>
      <c r="C31" s="50" t="str">
        <f>C7</f>
        <v>対前年比</v>
      </c>
      <c r="D31" s="37">
        <f aca="true" t="shared" si="11" ref="D31:P31">+(D29-D30)/D30*100</f>
        <v>-28.846153846153843</v>
      </c>
      <c r="E31" s="38">
        <f t="shared" si="11"/>
        <v>-100</v>
      </c>
      <c r="F31" s="38">
        <f t="shared" si="11"/>
        <v>-100</v>
      </c>
      <c r="G31" s="38">
        <f t="shared" si="11"/>
        <v>-100</v>
      </c>
      <c r="H31" s="38">
        <f t="shared" si="11"/>
        <v>-100</v>
      </c>
      <c r="I31" s="38">
        <f t="shared" si="11"/>
        <v>-100</v>
      </c>
      <c r="J31" s="38">
        <f t="shared" si="11"/>
        <v>-100</v>
      </c>
      <c r="K31" s="38">
        <f t="shared" si="11"/>
        <v>-100</v>
      </c>
      <c r="L31" s="38">
        <f t="shared" si="11"/>
        <v>-100</v>
      </c>
      <c r="M31" s="38">
        <f t="shared" si="11"/>
        <v>-100</v>
      </c>
      <c r="N31" s="38">
        <f t="shared" si="11"/>
        <v>-100</v>
      </c>
      <c r="O31" s="38">
        <f t="shared" si="11"/>
        <v>-100</v>
      </c>
      <c r="P31" s="39">
        <f t="shared" si="11"/>
        <v>-91.86813186813187</v>
      </c>
    </row>
    <row r="32" spans="2:16" ht="14.25" thickTop="1">
      <c r="B32" s="57"/>
      <c r="C32" s="28" t="str">
        <f>C5</f>
        <v>R6年度</v>
      </c>
      <c r="D32" s="83">
        <v>6</v>
      </c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105"/>
      <c r="P32" s="31">
        <f>SUM(D32:O32)</f>
        <v>6</v>
      </c>
    </row>
    <row r="33" spans="2:16" ht="13.5">
      <c r="B33" s="58" t="s">
        <v>40</v>
      </c>
      <c r="C33" s="73" t="str">
        <f>C6</f>
        <v>R5年度</v>
      </c>
      <c r="D33" s="103">
        <v>10</v>
      </c>
      <c r="E33" s="66">
        <v>6</v>
      </c>
      <c r="F33" s="66">
        <v>7</v>
      </c>
      <c r="G33" s="66">
        <v>12</v>
      </c>
      <c r="H33" s="66">
        <v>7</v>
      </c>
      <c r="I33" s="66">
        <v>4</v>
      </c>
      <c r="J33" s="66">
        <v>7</v>
      </c>
      <c r="K33" s="66">
        <v>5</v>
      </c>
      <c r="L33" s="66">
        <v>6</v>
      </c>
      <c r="M33" s="66">
        <v>6</v>
      </c>
      <c r="N33" s="66">
        <v>1</v>
      </c>
      <c r="O33" s="120">
        <v>2</v>
      </c>
      <c r="P33" s="36">
        <f>SUM(D33:O33)</f>
        <v>73</v>
      </c>
    </row>
    <row r="34" spans="2:16" ht="14.25" thickBot="1">
      <c r="B34" s="59"/>
      <c r="C34" s="50" t="str">
        <f>C7</f>
        <v>対前年比</v>
      </c>
      <c r="D34" s="37">
        <f aca="true" t="shared" si="12" ref="D34:P34">+(D32-D33)/D33*100</f>
        <v>-40</v>
      </c>
      <c r="E34" s="38">
        <f t="shared" si="12"/>
        <v>-100</v>
      </c>
      <c r="F34" s="38">
        <f t="shared" si="12"/>
        <v>-100</v>
      </c>
      <c r="G34" s="38">
        <f t="shared" si="12"/>
        <v>-100</v>
      </c>
      <c r="H34" s="38">
        <f t="shared" si="12"/>
        <v>-100</v>
      </c>
      <c r="I34" s="38">
        <f t="shared" si="12"/>
        <v>-100</v>
      </c>
      <c r="J34" s="38">
        <f t="shared" si="12"/>
        <v>-100</v>
      </c>
      <c r="K34" s="38">
        <f t="shared" si="12"/>
        <v>-100</v>
      </c>
      <c r="L34" s="38">
        <f t="shared" si="12"/>
        <v>-100</v>
      </c>
      <c r="M34" s="38">
        <f t="shared" si="12"/>
        <v>-100</v>
      </c>
      <c r="N34" s="38">
        <f t="shared" si="12"/>
        <v>-100</v>
      </c>
      <c r="O34" s="38">
        <f t="shared" si="12"/>
        <v>-100</v>
      </c>
      <c r="P34" s="39">
        <f t="shared" si="12"/>
        <v>-91.78082191780823</v>
      </c>
    </row>
    <row r="35" spans="2:16" ht="14.25" thickTop="1">
      <c r="B35" s="60"/>
      <c r="C35" s="45" t="str">
        <f>C5</f>
        <v>R6年度</v>
      </c>
      <c r="D35" s="95">
        <f>D29+D32</f>
        <v>117</v>
      </c>
      <c r="E35" s="26">
        <f aca="true" t="shared" si="13" ref="E35:O35">E29+E32</f>
        <v>0</v>
      </c>
      <c r="F35" s="26">
        <f t="shared" si="13"/>
        <v>0</v>
      </c>
      <c r="G35" s="26">
        <f t="shared" si="13"/>
        <v>0</v>
      </c>
      <c r="H35" s="26">
        <f t="shared" si="13"/>
        <v>0</v>
      </c>
      <c r="I35" s="26">
        <f t="shared" si="13"/>
        <v>0</v>
      </c>
      <c r="J35" s="26">
        <f t="shared" si="13"/>
        <v>0</v>
      </c>
      <c r="K35" s="26">
        <f t="shared" si="13"/>
        <v>0</v>
      </c>
      <c r="L35" s="26">
        <f t="shared" si="13"/>
        <v>0</v>
      </c>
      <c r="M35" s="26">
        <f t="shared" si="13"/>
        <v>0</v>
      </c>
      <c r="N35" s="26">
        <f t="shared" si="13"/>
        <v>0</v>
      </c>
      <c r="O35" s="93">
        <f t="shared" si="13"/>
        <v>0</v>
      </c>
      <c r="P35" s="27">
        <f>SUM(D35:O35)</f>
        <v>117</v>
      </c>
    </row>
    <row r="36" spans="2:16" ht="13.5">
      <c r="B36" s="61" t="s">
        <v>32</v>
      </c>
      <c r="C36" s="51" t="str">
        <f>C6</f>
        <v>R5年度</v>
      </c>
      <c r="D36" s="99">
        <f>SUM(D30+D33)</f>
        <v>166</v>
      </c>
      <c r="E36" s="97">
        <f aca="true" t="shared" si="14" ref="E36:O36">SUM(E30+E33)</f>
        <v>128</v>
      </c>
      <c r="F36" s="97">
        <f t="shared" si="14"/>
        <v>129</v>
      </c>
      <c r="G36" s="97">
        <f t="shared" si="14"/>
        <v>129</v>
      </c>
      <c r="H36" s="97">
        <f t="shared" si="14"/>
        <v>114</v>
      </c>
      <c r="I36" s="97">
        <f t="shared" si="14"/>
        <v>116</v>
      </c>
      <c r="J36" s="97">
        <f t="shared" si="14"/>
        <v>118</v>
      </c>
      <c r="K36" s="97">
        <f t="shared" si="14"/>
        <v>114</v>
      </c>
      <c r="L36" s="97">
        <f t="shared" si="14"/>
        <v>111</v>
      </c>
      <c r="M36" s="97">
        <f t="shared" si="14"/>
        <v>102</v>
      </c>
      <c r="N36" s="97">
        <f t="shared" si="14"/>
        <v>113</v>
      </c>
      <c r="O36" s="94">
        <f t="shared" si="14"/>
        <v>98</v>
      </c>
      <c r="P36" s="98">
        <f>SUM(D36:O36)</f>
        <v>1438</v>
      </c>
    </row>
    <row r="37" spans="2:16" ht="14.25" thickBot="1">
      <c r="B37" s="62"/>
      <c r="C37" s="46" t="str">
        <f>C7</f>
        <v>対前年比</v>
      </c>
      <c r="D37" s="40">
        <f aca="true" t="shared" si="15" ref="D37:P37">+(D35-D36)/D36*100</f>
        <v>-29.518072289156628</v>
      </c>
      <c r="E37" s="41">
        <f t="shared" si="15"/>
        <v>-100</v>
      </c>
      <c r="F37" s="41">
        <f t="shared" si="15"/>
        <v>-100</v>
      </c>
      <c r="G37" s="41">
        <f t="shared" si="15"/>
        <v>-100</v>
      </c>
      <c r="H37" s="41">
        <f t="shared" si="15"/>
        <v>-100</v>
      </c>
      <c r="I37" s="41">
        <f t="shared" si="15"/>
        <v>-100</v>
      </c>
      <c r="J37" s="41">
        <f t="shared" si="15"/>
        <v>-100</v>
      </c>
      <c r="K37" s="41">
        <f t="shared" si="15"/>
        <v>-100</v>
      </c>
      <c r="L37" s="41">
        <f t="shared" si="15"/>
        <v>-100</v>
      </c>
      <c r="M37" s="41">
        <f t="shared" si="15"/>
        <v>-100</v>
      </c>
      <c r="N37" s="41">
        <f t="shared" si="15"/>
        <v>-100</v>
      </c>
      <c r="O37" s="41">
        <f t="shared" si="15"/>
        <v>-100</v>
      </c>
      <c r="P37" s="42">
        <f t="shared" si="15"/>
        <v>-91.86369958275382</v>
      </c>
    </row>
    <row r="38" spans="2:16" ht="12.75">
      <c r="B38" s="1"/>
      <c r="C38" s="1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1"/>
    </row>
    <row r="47" ht="18" customHeight="1"/>
  </sheetData>
  <sheetProtection/>
  <mergeCells count="1">
    <mergeCell ref="B2:P2"/>
  </mergeCells>
  <printOptions/>
  <pageMargins left="1" right="1" top="1" bottom="1" header="0.5" footer="0.5"/>
  <pageSetup errors="dash"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zoomScalePageLayoutView="0" workbookViewId="0" topLeftCell="A1">
      <pane xSplit="2" ySplit="4" topLeftCell="C5" activePane="bottomRight" state="frozen"/>
      <selection pane="topLeft" activeCell="I34" sqref="I34"/>
      <selection pane="topRight" activeCell="I34" sqref="I34"/>
      <selection pane="bottomLeft" activeCell="I34" sqref="I34"/>
      <selection pane="bottomRight" activeCell="D33" sqref="D33"/>
    </sheetView>
  </sheetViews>
  <sheetFormatPr defaultColWidth="8.796875" defaultRowHeight="14.25"/>
  <cols>
    <col min="1" max="1" width="3.8984375" style="0" customWidth="1"/>
    <col min="2" max="2" width="17.59765625" style="0" customWidth="1"/>
    <col min="3" max="3" width="12.7968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>
      <c r="A2" s="9"/>
      <c r="B2" s="129" t="s">
        <v>49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2:16" ht="14.2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52"/>
      <c r="C4" s="74"/>
      <c r="D4" s="121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3.5">
      <c r="B5" s="64"/>
      <c r="C5" s="111" t="s">
        <v>47</v>
      </c>
      <c r="D5" s="124">
        <v>53</v>
      </c>
      <c r="E5" s="11"/>
      <c r="F5" s="11"/>
      <c r="G5" s="100"/>
      <c r="H5" s="12"/>
      <c r="I5" s="11"/>
      <c r="J5" s="11"/>
      <c r="K5" s="11"/>
      <c r="L5" s="11"/>
      <c r="M5" s="11"/>
      <c r="N5" s="11"/>
      <c r="O5" s="90"/>
      <c r="P5" s="13">
        <f>SUM(D5:O5)</f>
        <v>53</v>
      </c>
    </row>
    <row r="6" spans="2:16" ht="13.5">
      <c r="B6" s="54" t="s">
        <v>23</v>
      </c>
      <c r="C6" s="117" t="s">
        <v>45</v>
      </c>
      <c r="D6" s="107">
        <v>90</v>
      </c>
      <c r="E6" s="15">
        <v>9</v>
      </c>
      <c r="F6" s="15">
        <v>39</v>
      </c>
      <c r="G6" s="101">
        <v>6</v>
      </c>
      <c r="H6" s="16">
        <v>0</v>
      </c>
      <c r="I6" s="15">
        <v>91</v>
      </c>
      <c r="J6" s="15">
        <v>16</v>
      </c>
      <c r="K6" s="15">
        <v>62</v>
      </c>
      <c r="L6" s="15">
        <v>56</v>
      </c>
      <c r="M6" s="15">
        <v>55</v>
      </c>
      <c r="N6" s="15">
        <v>55</v>
      </c>
      <c r="O6" s="102">
        <v>14</v>
      </c>
      <c r="P6" s="96">
        <f>SUM(D6:O6)</f>
        <v>493</v>
      </c>
    </row>
    <row r="7" spans="2:16" ht="13.5">
      <c r="B7" s="55"/>
      <c r="C7" s="113" t="s">
        <v>44</v>
      </c>
      <c r="D7" s="25">
        <f>+(D5-D6)/D6*100</f>
        <v>-41.11111111111111</v>
      </c>
      <c r="E7" s="24">
        <f aca="true" t="shared" si="0" ref="E7:O7">+(E5-E6)/E6*100</f>
        <v>-100</v>
      </c>
      <c r="F7" s="24">
        <f t="shared" si="0"/>
        <v>-100</v>
      </c>
      <c r="G7" s="24">
        <f t="shared" si="0"/>
        <v>-100</v>
      </c>
      <c r="H7" s="21" t="e">
        <f t="shared" si="0"/>
        <v>#DIV/0!</v>
      </c>
      <c r="I7" s="25">
        <f t="shared" si="0"/>
        <v>-100</v>
      </c>
      <c r="J7" s="24">
        <f t="shared" si="0"/>
        <v>-100</v>
      </c>
      <c r="K7" s="24">
        <f t="shared" si="0"/>
        <v>-100</v>
      </c>
      <c r="L7" s="24">
        <f t="shared" si="0"/>
        <v>-100</v>
      </c>
      <c r="M7" s="21">
        <f>+(M5-M6)/M6*100</f>
        <v>-100</v>
      </c>
      <c r="N7" s="25">
        <f t="shared" si="0"/>
        <v>-100</v>
      </c>
      <c r="O7" s="88">
        <f t="shared" si="0"/>
        <v>-100</v>
      </c>
      <c r="P7" s="22">
        <f>+(P5-P6)/P6*100</f>
        <v>-89.24949290060852</v>
      </c>
    </row>
    <row r="8" spans="2:16" ht="13.5">
      <c r="B8" s="53"/>
      <c r="C8" s="111" t="str">
        <f aca="true" t="shared" si="1" ref="C8:C25">C5</f>
        <v>R6年度</v>
      </c>
      <c r="D8" s="124">
        <v>0</v>
      </c>
      <c r="E8" s="11"/>
      <c r="F8" s="11"/>
      <c r="G8" s="11"/>
      <c r="H8" s="12"/>
      <c r="I8" s="11"/>
      <c r="J8" s="11"/>
      <c r="K8" s="11"/>
      <c r="L8" s="11"/>
      <c r="M8" s="11"/>
      <c r="N8" s="11"/>
      <c r="O8" s="90"/>
      <c r="P8" s="13">
        <f>SUM(D8:O8)</f>
        <v>0</v>
      </c>
    </row>
    <row r="9" spans="2:16" ht="13.5">
      <c r="B9" s="54" t="s">
        <v>33</v>
      </c>
      <c r="C9" s="112" t="str">
        <f t="shared" si="1"/>
        <v>R5年度</v>
      </c>
      <c r="D9" s="107">
        <v>0</v>
      </c>
      <c r="E9" s="15">
        <v>0</v>
      </c>
      <c r="F9" s="15">
        <v>0</v>
      </c>
      <c r="G9" s="15">
        <v>0</v>
      </c>
      <c r="H9" s="16">
        <v>0</v>
      </c>
      <c r="I9" s="15">
        <v>8</v>
      </c>
      <c r="J9" s="15">
        <v>8</v>
      </c>
      <c r="K9" s="15">
        <v>6</v>
      </c>
      <c r="L9" s="15">
        <v>8</v>
      </c>
      <c r="M9" s="15">
        <v>0</v>
      </c>
      <c r="N9" s="15">
        <v>6</v>
      </c>
      <c r="O9" s="102">
        <v>8</v>
      </c>
      <c r="P9" s="96">
        <f>SUM(D9:O9)</f>
        <v>44</v>
      </c>
    </row>
    <row r="10" spans="2:16" ht="13.5">
      <c r="B10" s="55"/>
      <c r="C10" s="113" t="str">
        <f t="shared" si="1"/>
        <v>対前年比</v>
      </c>
      <c r="D10" s="85" t="e">
        <f>+(D8-D9)/D9*100</f>
        <v>#DIV/0!</v>
      </c>
      <c r="E10" s="21" t="e">
        <f aca="true" t="shared" si="2" ref="E10:O10">+(E8-E9)/E9*100</f>
        <v>#DIV/0!</v>
      </c>
      <c r="F10" s="21" t="e">
        <f t="shared" si="2"/>
        <v>#DIV/0!</v>
      </c>
      <c r="G10" s="21" t="e">
        <f t="shared" si="2"/>
        <v>#DIV/0!</v>
      </c>
      <c r="H10" s="21" t="e">
        <f t="shared" si="2"/>
        <v>#DIV/0!</v>
      </c>
      <c r="I10" s="21">
        <f t="shared" si="2"/>
        <v>-100</v>
      </c>
      <c r="J10" s="21">
        <f>+(J8-J9)/J9*100</f>
        <v>-100</v>
      </c>
      <c r="K10" s="21">
        <f t="shared" si="2"/>
        <v>-100</v>
      </c>
      <c r="L10" s="21">
        <f t="shared" si="2"/>
        <v>-100</v>
      </c>
      <c r="M10" s="21" t="e">
        <f t="shared" si="2"/>
        <v>#DIV/0!</v>
      </c>
      <c r="N10" s="21">
        <f t="shared" si="2"/>
        <v>-100</v>
      </c>
      <c r="O10" s="21">
        <f t="shared" si="2"/>
        <v>-100</v>
      </c>
      <c r="P10" s="22">
        <f>+(P8-P9)/P9*100</f>
        <v>-100</v>
      </c>
    </row>
    <row r="11" spans="2:16" ht="13.5">
      <c r="B11" s="53"/>
      <c r="C11" s="111" t="str">
        <f t="shared" si="1"/>
        <v>R6年度</v>
      </c>
      <c r="D11" s="124">
        <v>14</v>
      </c>
      <c r="E11" s="11"/>
      <c r="F11" s="11"/>
      <c r="G11" s="11"/>
      <c r="H11" s="12"/>
      <c r="I11" s="11"/>
      <c r="J11" s="11"/>
      <c r="K11" s="11"/>
      <c r="L11" s="11"/>
      <c r="M11" s="11"/>
      <c r="N11" s="11"/>
      <c r="O11" s="90"/>
      <c r="P11" s="13">
        <f>SUM(D11:O11)</f>
        <v>14</v>
      </c>
    </row>
    <row r="12" spans="2:16" ht="13.5">
      <c r="B12" s="54" t="s">
        <v>25</v>
      </c>
      <c r="C12" s="112" t="str">
        <f t="shared" si="1"/>
        <v>R5年度</v>
      </c>
      <c r="D12" s="107">
        <v>32</v>
      </c>
      <c r="E12" s="15">
        <v>16</v>
      </c>
      <c r="F12" s="15">
        <v>52</v>
      </c>
      <c r="G12" s="15">
        <v>6</v>
      </c>
      <c r="H12" s="16">
        <v>11</v>
      </c>
      <c r="I12" s="15">
        <v>24</v>
      </c>
      <c r="J12" s="15">
        <v>30</v>
      </c>
      <c r="K12" s="15">
        <v>24</v>
      </c>
      <c r="L12" s="15">
        <v>76</v>
      </c>
      <c r="M12" s="15">
        <v>20</v>
      </c>
      <c r="N12" s="15">
        <v>14</v>
      </c>
      <c r="O12" s="102">
        <v>16</v>
      </c>
      <c r="P12" s="96">
        <f>SUM(D12:O12)</f>
        <v>321</v>
      </c>
    </row>
    <row r="13" spans="2:16" ht="13.5">
      <c r="B13" s="55"/>
      <c r="C13" s="113" t="str">
        <f t="shared" si="1"/>
        <v>対前年比</v>
      </c>
      <c r="D13" s="85">
        <f aca="true" t="shared" si="3" ref="D13:P13">+(D11-D12)/D12*100</f>
        <v>-56.25</v>
      </c>
      <c r="E13" s="21">
        <f t="shared" si="3"/>
        <v>-100</v>
      </c>
      <c r="F13" s="25">
        <f t="shared" si="3"/>
        <v>-100</v>
      </c>
      <c r="G13" s="24">
        <f t="shared" si="3"/>
        <v>-100</v>
      </c>
      <c r="H13" s="24">
        <f t="shared" si="3"/>
        <v>-100</v>
      </c>
      <c r="I13" s="21">
        <f t="shared" si="3"/>
        <v>-100</v>
      </c>
      <c r="J13" s="25">
        <f t="shared" si="3"/>
        <v>-100</v>
      </c>
      <c r="K13" s="24">
        <f t="shared" si="3"/>
        <v>-100</v>
      </c>
      <c r="L13" s="24">
        <f t="shared" si="3"/>
        <v>-100</v>
      </c>
      <c r="M13" s="24">
        <f t="shared" si="3"/>
        <v>-100</v>
      </c>
      <c r="N13" s="24">
        <f t="shared" si="3"/>
        <v>-100</v>
      </c>
      <c r="O13" s="88">
        <f t="shared" si="3"/>
        <v>-100</v>
      </c>
      <c r="P13" s="22">
        <f t="shared" si="3"/>
        <v>-95.6386292834891</v>
      </c>
    </row>
    <row r="14" spans="2:16" ht="13.5">
      <c r="B14" s="53"/>
      <c r="C14" s="111" t="str">
        <f t="shared" si="1"/>
        <v>R6年度</v>
      </c>
      <c r="D14" s="10">
        <v>8</v>
      </c>
      <c r="E14" s="11"/>
      <c r="F14" s="10"/>
      <c r="G14" s="11"/>
      <c r="H14" s="12"/>
      <c r="I14" s="11"/>
      <c r="J14" s="11"/>
      <c r="K14" s="11"/>
      <c r="L14" s="11"/>
      <c r="M14" s="11"/>
      <c r="N14" s="11"/>
      <c r="O14" s="90"/>
      <c r="P14" s="13">
        <f>SUM(D14:O14)</f>
        <v>8</v>
      </c>
    </row>
    <row r="15" spans="2:16" ht="13.5">
      <c r="B15" s="54" t="s">
        <v>34</v>
      </c>
      <c r="C15" s="112" t="str">
        <f t="shared" si="1"/>
        <v>R5年度</v>
      </c>
      <c r="D15" s="14">
        <v>0</v>
      </c>
      <c r="E15" s="15">
        <v>1</v>
      </c>
      <c r="F15" s="14">
        <v>0</v>
      </c>
      <c r="G15" s="15">
        <v>0</v>
      </c>
      <c r="H15" s="16">
        <v>10</v>
      </c>
      <c r="I15" s="15">
        <v>26</v>
      </c>
      <c r="J15" s="15">
        <v>30</v>
      </c>
      <c r="K15" s="15">
        <v>10</v>
      </c>
      <c r="L15" s="15">
        <v>0</v>
      </c>
      <c r="M15" s="15">
        <v>0</v>
      </c>
      <c r="N15" s="15">
        <v>14</v>
      </c>
      <c r="O15" s="102">
        <v>0</v>
      </c>
      <c r="P15" s="96">
        <f>SUM(D15:O15)</f>
        <v>91</v>
      </c>
    </row>
    <row r="16" spans="2:16" ht="13.5">
      <c r="B16" s="55"/>
      <c r="C16" s="113" t="str">
        <f t="shared" si="1"/>
        <v>対前年比</v>
      </c>
      <c r="D16" s="85" t="e">
        <f aca="true" t="shared" si="4" ref="D16:P16">+(D14-D15)/D15*100</f>
        <v>#DIV/0!</v>
      </c>
      <c r="E16" s="21">
        <f t="shared" si="4"/>
        <v>-100</v>
      </c>
      <c r="F16" s="85" t="e">
        <f t="shared" si="4"/>
        <v>#DIV/0!</v>
      </c>
      <c r="G16" s="21" t="e">
        <f t="shared" si="4"/>
        <v>#DIV/0!</v>
      </c>
      <c r="H16" s="21">
        <f t="shared" si="4"/>
        <v>-100</v>
      </c>
      <c r="I16" s="21">
        <f t="shared" si="4"/>
        <v>-100</v>
      </c>
      <c r="J16" s="21">
        <f t="shared" si="4"/>
        <v>-100</v>
      </c>
      <c r="K16" s="21">
        <f t="shared" si="4"/>
        <v>-100</v>
      </c>
      <c r="L16" s="21" t="e">
        <f t="shared" si="4"/>
        <v>#DIV/0!</v>
      </c>
      <c r="M16" s="21" t="e">
        <f t="shared" si="4"/>
        <v>#DIV/0!</v>
      </c>
      <c r="N16" s="21">
        <f t="shared" si="4"/>
        <v>-100</v>
      </c>
      <c r="O16" s="21" t="e">
        <f t="shared" si="4"/>
        <v>#DIV/0!</v>
      </c>
      <c r="P16" s="22">
        <f t="shared" si="4"/>
        <v>-91.20879120879121</v>
      </c>
    </row>
    <row r="17" spans="2:16" ht="13.5">
      <c r="B17" s="53"/>
      <c r="C17" s="111" t="str">
        <f t="shared" si="1"/>
        <v>R6年度</v>
      </c>
      <c r="D17" s="10">
        <v>0</v>
      </c>
      <c r="E17" s="11"/>
      <c r="F17" s="10"/>
      <c r="G17" s="11"/>
      <c r="H17" s="12"/>
      <c r="I17" s="11"/>
      <c r="J17" s="11"/>
      <c r="K17" s="84"/>
      <c r="L17" s="11"/>
      <c r="M17" s="11"/>
      <c r="N17" s="11"/>
      <c r="O17" s="90"/>
      <c r="P17" s="13">
        <f>SUM(D17:O17)</f>
        <v>0</v>
      </c>
    </row>
    <row r="18" spans="2:16" ht="13.5">
      <c r="B18" s="54" t="s">
        <v>35</v>
      </c>
      <c r="C18" s="112" t="str">
        <f t="shared" si="1"/>
        <v>R5年度</v>
      </c>
      <c r="D18" s="14">
        <v>0</v>
      </c>
      <c r="E18" s="15">
        <v>1</v>
      </c>
      <c r="F18" s="14">
        <v>0</v>
      </c>
      <c r="G18" s="15">
        <v>0</v>
      </c>
      <c r="H18" s="16">
        <v>0</v>
      </c>
      <c r="I18" s="15">
        <v>4</v>
      </c>
      <c r="J18" s="15">
        <v>0</v>
      </c>
      <c r="K18" s="106">
        <v>0</v>
      </c>
      <c r="L18" s="15">
        <v>0</v>
      </c>
      <c r="M18" s="15">
        <v>0</v>
      </c>
      <c r="N18" s="15">
        <v>0</v>
      </c>
      <c r="O18" s="102">
        <v>0</v>
      </c>
      <c r="P18" s="96">
        <f>SUM(D18:O18)</f>
        <v>5</v>
      </c>
    </row>
    <row r="19" spans="2:16" ht="13.5">
      <c r="B19" s="55"/>
      <c r="C19" s="113" t="str">
        <f t="shared" si="1"/>
        <v>対前年比</v>
      </c>
      <c r="D19" s="108" t="e">
        <f aca="true" t="shared" si="5" ref="D19:P19">+(D17-D18)/D18*100</f>
        <v>#DIV/0!</v>
      </c>
      <c r="E19" s="79">
        <f t="shared" si="5"/>
        <v>-100</v>
      </c>
      <c r="F19" s="79" t="e">
        <f t="shared" si="5"/>
        <v>#DIV/0!</v>
      </c>
      <c r="G19" s="47" t="e">
        <f t="shared" si="5"/>
        <v>#DIV/0!</v>
      </c>
      <c r="H19" s="80" t="e">
        <f t="shared" si="5"/>
        <v>#DIV/0!</v>
      </c>
      <c r="I19" s="80">
        <f t="shared" si="5"/>
        <v>-100</v>
      </c>
      <c r="J19" s="79" t="e">
        <f t="shared" si="5"/>
        <v>#DIV/0!</v>
      </c>
      <c r="K19" s="47" t="e">
        <f t="shared" si="5"/>
        <v>#DIV/0!</v>
      </c>
      <c r="L19" s="80" t="e">
        <f t="shared" si="5"/>
        <v>#DIV/0!</v>
      </c>
      <c r="M19" s="80" t="e">
        <f t="shared" si="5"/>
        <v>#DIV/0!</v>
      </c>
      <c r="N19" s="80" t="e">
        <f t="shared" si="5"/>
        <v>#DIV/0!</v>
      </c>
      <c r="O19" s="89" t="e">
        <f t="shared" si="5"/>
        <v>#DIV/0!</v>
      </c>
      <c r="P19" s="22">
        <f t="shared" si="5"/>
        <v>-100</v>
      </c>
    </row>
    <row r="20" spans="2:16" ht="13.5">
      <c r="B20" s="53"/>
      <c r="C20" s="111" t="str">
        <f t="shared" si="1"/>
        <v>R6年度</v>
      </c>
      <c r="D20" s="10">
        <v>0</v>
      </c>
      <c r="E20" s="11"/>
      <c r="F20" s="10"/>
      <c r="G20" s="11"/>
      <c r="H20" s="12"/>
      <c r="I20" s="11"/>
      <c r="J20" s="11"/>
      <c r="K20" s="11"/>
      <c r="L20" s="11"/>
      <c r="M20" s="11"/>
      <c r="N20" s="11"/>
      <c r="O20" s="90"/>
      <c r="P20" s="13">
        <f>SUM(D20:O20)</f>
        <v>0</v>
      </c>
    </row>
    <row r="21" spans="2:16" ht="13.5">
      <c r="B21" s="54" t="s">
        <v>28</v>
      </c>
      <c r="C21" s="112" t="str">
        <f t="shared" si="1"/>
        <v>R5年度</v>
      </c>
      <c r="D21" s="14">
        <v>0</v>
      </c>
      <c r="E21" s="15">
        <v>0</v>
      </c>
      <c r="F21" s="14">
        <v>10</v>
      </c>
      <c r="G21" s="15">
        <v>0</v>
      </c>
      <c r="H21" s="16">
        <v>2</v>
      </c>
      <c r="I21" s="15">
        <v>0</v>
      </c>
      <c r="J21" s="15">
        <v>0</v>
      </c>
      <c r="K21" s="15">
        <v>8</v>
      </c>
      <c r="L21" s="15">
        <v>0</v>
      </c>
      <c r="M21" s="15">
        <v>0</v>
      </c>
      <c r="N21" s="15">
        <v>0</v>
      </c>
      <c r="O21" s="102">
        <v>0</v>
      </c>
      <c r="P21" s="96">
        <f>SUM(D21:O21)</f>
        <v>20</v>
      </c>
    </row>
    <row r="22" spans="2:16" ht="13.5">
      <c r="B22" s="55"/>
      <c r="C22" s="113" t="str">
        <f t="shared" si="1"/>
        <v>対前年比</v>
      </c>
      <c r="D22" s="108" t="e">
        <f aca="true" t="shared" si="6" ref="D22:P22">+(D20-D21)/D21*100</f>
        <v>#DIV/0!</v>
      </c>
      <c r="E22" s="79" t="e">
        <f t="shared" si="6"/>
        <v>#DIV/0!</v>
      </c>
      <c r="F22" s="47">
        <f t="shared" si="6"/>
        <v>-100</v>
      </c>
      <c r="G22" s="80" t="e">
        <f t="shared" si="6"/>
        <v>#DIV/0!</v>
      </c>
      <c r="H22" s="80">
        <f t="shared" si="6"/>
        <v>-100</v>
      </c>
      <c r="I22" s="79" t="e">
        <f t="shared" si="6"/>
        <v>#DIV/0!</v>
      </c>
      <c r="J22" s="47" t="e">
        <f t="shared" si="6"/>
        <v>#DIV/0!</v>
      </c>
      <c r="K22" s="80">
        <f t="shared" si="6"/>
        <v>-100</v>
      </c>
      <c r="L22" s="80" t="e">
        <f t="shared" si="6"/>
        <v>#DIV/0!</v>
      </c>
      <c r="M22" s="80" t="e">
        <f t="shared" si="6"/>
        <v>#DIV/0!</v>
      </c>
      <c r="N22" s="80" t="e">
        <f t="shared" si="6"/>
        <v>#DIV/0!</v>
      </c>
      <c r="O22" s="89" t="e">
        <f t="shared" si="6"/>
        <v>#DIV/0!</v>
      </c>
      <c r="P22" s="22">
        <f t="shared" si="6"/>
        <v>-100</v>
      </c>
    </row>
    <row r="23" spans="2:16" ht="13.5">
      <c r="B23" s="53"/>
      <c r="C23" s="111" t="str">
        <f t="shared" si="1"/>
        <v>R6年度</v>
      </c>
      <c r="D23" s="10">
        <v>0</v>
      </c>
      <c r="E23" s="11"/>
      <c r="F23" s="10"/>
      <c r="G23" s="11"/>
      <c r="H23" s="12"/>
      <c r="I23" s="11"/>
      <c r="J23" s="11"/>
      <c r="K23" s="11"/>
      <c r="L23" s="11"/>
      <c r="M23" s="11"/>
      <c r="N23" s="11"/>
      <c r="O23" s="90"/>
      <c r="P23" s="13">
        <f>SUM(D23:O23)</f>
        <v>0</v>
      </c>
    </row>
    <row r="24" spans="2:16" ht="13.5">
      <c r="B24" s="54" t="s">
        <v>36</v>
      </c>
      <c r="C24" s="112" t="str">
        <f t="shared" si="1"/>
        <v>R5年度</v>
      </c>
      <c r="D24" s="14">
        <v>0</v>
      </c>
      <c r="E24" s="15">
        <v>52</v>
      </c>
      <c r="F24" s="14">
        <v>0</v>
      </c>
      <c r="G24" s="15">
        <v>0</v>
      </c>
      <c r="H24" s="16">
        <v>0</v>
      </c>
      <c r="I24" s="15">
        <v>0</v>
      </c>
      <c r="J24" s="15">
        <v>10</v>
      </c>
      <c r="K24" s="15">
        <v>0</v>
      </c>
      <c r="L24" s="15">
        <v>0</v>
      </c>
      <c r="M24" s="15">
        <v>8</v>
      </c>
      <c r="N24" s="15">
        <v>0</v>
      </c>
      <c r="O24" s="102">
        <v>0</v>
      </c>
      <c r="P24" s="96">
        <f>SUM(D24:O24)</f>
        <v>70</v>
      </c>
    </row>
    <row r="25" spans="2:16" ht="13.5">
      <c r="B25" s="55"/>
      <c r="C25" s="113" t="str">
        <f t="shared" si="1"/>
        <v>対前年比</v>
      </c>
      <c r="D25" s="86" t="e">
        <f aca="true" t="shared" si="7" ref="D25:P25">+(D23-D24)/D24*100</f>
        <v>#DIV/0!</v>
      </c>
      <c r="E25" s="23">
        <f t="shared" si="7"/>
        <v>-100</v>
      </c>
      <c r="F25" s="86" t="e">
        <f t="shared" si="7"/>
        <v>#DIV/0!</v>
      </c>
      <c r="G25" s="23" t="e">
        <f t="shared" si="7"/>
        <v>#DIV/0!</v>
      </c>
      <c r="H25" s="23" t="e">
        <f t="shared" si="7"/>
        <v>#DIV/0!</v>
      </c>
      <c r="I25" s="23" t="e">
        <f t="shared" si="7"/>
        <v>#DIV/0!</v>
      </c>
      <c r="J25" s="23">
        <f t="shared" si="7"/>
        <v>-100</v>
      </c>
      <c r="K25" s="23" t="e">
        <f t="shared" si="7"/>
        <v>#DIV/0!</v>
      </c>
      <c r="L25" s="23" t="e">
        <f t="shared" si="7"/>
        <v>#DIV/0!</v>
      </c>
      <c r="M25" s="23">
        <f t="shared" si="7"/>
        <v>-100</v>
      </c>
      <c r="N25" s="23" t="e">
        <f t="shared" si="7"/>
        <v>#DIV/0!</v>
      </c>
      <c r="O25" s="23" t="e">
        <f t="shared" si="7"/>
        <v>#DIV/0!</v>
      </c>
      <c r="P25" s="22">
        <f t="shared" si="7"/>
        <v>-100</v>
      </c>
    </row>
    <row r="26" spans="2:16" ht="13.5">
      <c r="B26" s="53"/>
      <c r="C26" s="111" t="str">
        <f>C5</f>
        <v>R6年度</v>
      </c>
      <c r="D26" s="10">
        <v>0</v>
      </c>
      <c r="E26" s="11"/>
      <c r="F26" s="10"/>
      <c r="G26" s="11"/>
      <c r="H26" s="12"/>
      <c r="I26" s="11"/>
      <c r="J26" s="11"/>
      <c r="K26" s="11"/>
      <c r="L26" s="11"/>
      <c r="M26" s="11"/>
      <c r="N26" s="11"/>
      <c r="O26" s="90"/>
      <c r="P26" s="13">
        <f>SUM(D26:O26)</f>
        <v>0</v>
      </c>
    </row>
    <row r="27" spans="2:16" ht="13.5">
      <c r="B27" s="54" t="s">
        <v>30</v>
      </c>
      <c r="C27" s="112" t="str">
        <f>C6</f>
        <v>R5年度</v>
      </c>
      <c r="D27" s="14">
        <v>12</v>
      </c>
      <c r="E27" s="15">
        <v>0</v>
      </c>
      <c r="F27" s="14">
        <v>0</v>
      </c>
      <c r="G27" s="15">
        <v>8</v>
      </c>
      <c r="H27" s="16">
        <v>14</v>
      </c>
      <c r="I27" s="15">
        <v>0</v>
      </c>
      <c r="J27" s="15">
        <v>2</v>
      </c>
      <c r="K27" s="15">
        <v>0</v>
      </c>
      <c r="L27" s="15">
        <v>0</v>
      </c>
      <c r="M27" s="15">
        <v>0</v>
      </c>
      <c r="N27" s="15">
        <v>0</v>
      </c>
      <c r="O27" s="102">
        <v>14</v>
      </c>
      <c r="P27" s="96">
        <f>SUM(D27:O27)</f>
        <v>50</v>
      </c>
    </row>
    <row r="28" spans="2:16" ht="14.25" thickBot="1">
      <c r="B28" s="56"/>
      <c r="C28" s="113" t="str">
        <f>C7</f>
        <v>対前年比</v>
      </c>
      <c r="D28" s="123">
        <f aca="true" t="shared" si="8" ref="D28:O28">+(D26-D27)/D27*100</f>
        <v>-100</v>
      </c>
      <c r="E28" s="87" t="e">
        <f t="shared" si="8"/>
        <v>#DIV/0!</v>
      </c>
      <c r="F28" s="85" t="e">
        <f t="shared" si="8"/>
        <v>#DIV/0!</v>
      </c>
      <c r="G28" s="21">
        <f t="shared" si="8"/>
        <v>-100</v>
      </c>
      <c r="H28" s="21">
        <f t="shared" si="8"/>
        <v>-100</v>
      </c>
      <c r="I28" s="21" t="e">
        <f t="shared" si="8"/>
        <v>#DIV/0!</v>
      </c>
      <c r="J28" s="21">
        <f t="shared" si="8"/>
        <v>-100</v>
      </c>
      <c r="K28" s="21" t="e">
        <f t="shared" si="8"/>
        <v>#DIV/0!</v>
      </c>
      <c r="L28" s="21" t="e">
        <f t="shared" si="8"/>
        <v>#DIV/0!</v>
      </c>
      <c r="M28" s="21" t="e">
        <f t="shared" si="8"/>
        <v>#DIV/0!</v>
      </c>
      <c r="N28" s="21" t="e">
        <f t="shared" si="8"/>
        <v>#DIV/0!</v>
      </c>
      <c r="O28" s="21">
        <f t="shared" si="8"/>
        <v>-100</v>
      </c>
      <c r="P28" s="22">
        <f>+(P26-P27)/P27*100</f>
        <v>-100</v>
      </c>
    </row>
    <row r="29" spans="2:16" ht="14.25" thickTop="1">
      <c r="B29" s="57"/>
      <c r="C29" s="28" t="str">
        <f>C5</f>
        <v>R6年度</v>
      </c>
      <c r="D29" s="65">
        <f aca="true" t="shared" si="9" ref="D29:P29">+D5+D8+D11+D14+D17+D20+D23+D26</f>
        <v>75</v>
      </c>
      <c r="E29" s="29">
        <f t="shared" si="9"/>
        <v>0</v>
      </c>
      <c r="F29" s="29">
        <f t="shared" si="9"/>
        <v>0</v>
      </c>
      <c r="G29" s="29">
        <f t="shared" si="9"/>
        <v>0</v>
      </c>
      <c r="H29" s="29">
        <f t="shared" si="9"/>
        <v>0</v>
      </c>
      <c r="I29" s="29">
        <f t="shared" si="9"/>
        <v>0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9"/>
        <v>0</v>
      </c>
      <c r="O29" s="30">
        <f t="shared" si="9"/>
        <v>0</v>
      </c>
      <c r="P29" s="31">
        <f t="shared" si="9"/>
        <v>75</v>
      </c>
    </row>
    <row r="30" spans="2:16" ht="13.5">
      <c r="B30" s="58" t="s">
        <v>37</v>
      </c>
      <c r="C30" s="73" t="str">
        <f>C6</f>
        <v>R5年度</v>
      </c>
      <c r="D30" s="70">
        <f aca="true" t="shared" si="10" ref="D30:P30">+D6+D9+D12+D15+D18+D21+D24+D27</f>
        <v>134</v>
      </c>
      <c r="E30" s="34">
        <f t="shared" si="10"/>
        <v>79</v>
      </c>
      <c r="F30" s="34">
        <f t="shared" si="10"/>
        <v>101</v>
      </c>
      <c r="G30" s="34">
        <f t="shared" si="10"/>
        <v>20</v>
      </c>
      <c r="H30" s="34">
        <f t="shared" si="10"/>
        <v>37</v>
      </c>
      <c r="I30" s="34">
        <f t="shared" si="10"/>
        <v>153</v>
      </c>
      <c r="J30" s="34">
        <f t="shared" si="10"/>
        <v>96</v>
      </c>
      <c r="K30" s="34">
        <f t="shared" si="10"/>
        <v>110</v>
      </c>
      <c r="L30" s="34">
        <f t="shared" si="10"/>
        <v>140</v>
      </c>
      <c r="M30" s="34">
        <f t="shared" si="10"/>
        <v>83</v>
      </c>
      <c r="N30" s="34">
        <f t="shared" si="10"/>
        <v>89</v>
      </c>
      <c r="O30" s="35">
        <f t="shared" si="10"/>
        <v>52</v>
      </c>
      <c r="P30" s="36">
        <f t="shared" si="10"/>
        <v>1094</v>
      </c>
    </row>
    <row r="31" spans="2:16" ht="14.25" thickBot="1">
      <c r="B31" s="59"/>
      <c r="C31" s="114" t="str">
        <f>C7</f>
        <v>対前年比</v>
      </c>
      <c r="D31" s="71">
        <f aca="true" t="shared" si="11" ref="D31:P31">+(D29-D30)/D30*100</f>
        <v>-44.02985074626866</v>
      </c>
      <c r="E31" s="38">
        <f t="shared" si="11"/>
        <v>-100</v>
      </c>
      <c r="F31" s="38">
        <f t="shared" si="11"/>
        <v>-100</v>
      </c>
      <c r="G31" s="38">
        <f t="shared" si="11"/>
        <v>-100</v>
      </c>
      <c r="H31" s="38">
        <f t="shared" si="11"/>
        <v>-100</v>
      </c>
      <c r="I31" s="38">
        <f t="shared" si="11"/>
        <v>-100</v>
      </c>
      <c r="J31" s="38">
        <f t="shared" si="11"/>
        <v>-100</v>
      </c>
      <c r="K31" s="38">
        <f t="shared" si="11"/>
        <v>-100</v>
      </c>
      <c r="L31" s="38">
        <f t="shared" si="11"/>
        <v>-100</v>
      </c>
      <c r="M31" s="38">
        <f t="shared" si="11"/>
        <v>-100</v>
      </c>
      <c r="N31" s="38">
        <f t="shared" si="11"/>
        <v>-100</v>
      </c>
      <c r="O31" s="38">
        <f t="shared" si="11"/>
        <v>-100</v>
      </c>
      <c r="P31" s="39">
        <f t="shared" si="11"/>
        <v>-93.14442413162706</v>
      </c>
    </row>
    <row r="32" spans="2:16" ht="14.25" thickTop="1">
      <c r="B32" s="57"/>
      <c r="C32" s="28" t="str">
        <f>C5</f>
        <v>R6年度</v>
      </c>
      <c r="D32" s="65">
        <v>0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104"/>
      <c r="P32" s="31">
        <f>+P35-P29</f>
        <v>0</v>
      </c>
    </row>
    <row r="33" spans="2:16" ht="13.5">
      <c r="B33" s="58" t="s">
        <v>40</v>
      </c>
      <c r="C33" s="73" t="str">
        <f>C6</f>
        <v>R5年度</v>
      </c>
      <c r="D33" s="66">
        <v>6</v>
      </c>
      <c r="E33" s="34">
        <v>13</v>
      </c>
      <c r="F33" s="34">
        <v>0</v>
      </c>
      <c r="G33" s="34">
        <v>0</v>
      </c>
      <c r="H33" s="34">
        <v>0</v>
      </c>
      <c r="I33" s="34">
        <v>9</v>
      </c>
      <c r="J33" s="34">
        <v>1</v>
      </c>
      <c r="K33" s="34">
        <v>4</v>
      </c>
      <c r="L33" s="34">
        <v>12</v>
      </c>
      <c r="M33" s="34">
        <v>4</v>
      </c>
      <c r="N33" s="34">
        <v>4</v>
      </c>
      <c r="O33" s="119">
        <v>0</v>
      </c>
      <c r="P33" s="36">
        <f>SUM(D33:O33)</f>
        <v>53</v>
      </c>
    </row>
    <row r="34" spans="2:16" ht="14.25" thickBot="1">
      <c r="B34" s="59"/>
      <c r="C34" s="114" t="str">
        <f>C7</f>
        <v>対前年比</v>
      </c>
      <c r="D34" s="32">
        <f aca="true" t="shared" si="12" ref="D34:P34">+(D32-D33)/D33*100</f>
        <v>-100</v>
      </c>
      <c r="E34" s="38">
        <f t="shared" si="12"/>
        <v>-100</v>
      </c>
      <c r="F34" s="38" t="e">
        <f t="shared" si="12"/>
        <v>#DIV/0!</v>
      </c>
      <c r="G34" s="81" t="e">
        <f t="shared" si="12"/>
        <v>#DIV/0!</v>
      </c>
      <c r="H34" s="81" t="e">
        <f t="shared" si="12"/>
        <v>#DIV/0!</v>
      </c>
      <c r="I34" s="81">
        <f t="shared" si="12"/>
        <v>-100</v>
      </c>
      <c r="J34" s="38">
        <f t="shared" si="12"/>
        <v>-100</v>
      </c>
      <c r="K34" s="38">
        <f t="shared" si="12"/>
        <v>-100</v>
      </c>
      <c r="L34" s="38">
        <f t="shared" si="12"/>
        <v>-100</v>
      </c>
      <c r="M34" s="38">
        <f t="shared" si="12"/>
        <v>-100</v>
      </c>
      <c r="N34" s="81">
        <f t="shared" si="12"/>
        <v>-100</v>
      </c>
      <c r="O34" s="38" t="e">
        <f t="shared" si="12"/>
        <v>#DIV/0!</v>
      </c>
      <c r="P34" s="39">
        <f t="shared" si="12"/>
        <v>-100</v>
      </c>
    </row>
    <row r="35" spans="2:16" ht="14.25" thickTop="1">
      <c r="B35" s="60"/>
      <c r="C35" s="115" t="str">
        <f>C5</f>
        <v>R6年度</v>
      </c>
      <c r="D35" s="109">
        <f>SUM(D29,D32)</f>
        <v>75</v>
      </c>
      <c r="E35" s="26">
        <f aca="true" t="shared" si="13" ref="E35:O35">SUM(E29,E32)</f>
        <v>0</v>
      </c>
      <c r="F35" s="26">
        <f t="shared" si="13"/>
        <v>0</v>
      </c>
      <c r="G35" s="26">
        <f t="shared" si="13"/>
        <v>0</v>
      </c>
      <c r="H35" s="26">
        <f t="shared" si="13"/>
        <v>0</v>
      </c>
      <c r="I35" s="26">
        <f t="shared" si="13"/>
        <v>0</v>
      </c>
      <c r="J35" s="26">
        <f t="shared" si="13"/>
        <v>0</v>
      </c>
      <c r="K35" s="26">
        <f t="shared" si="13"/>
        <v>0</v>
      </c>
      <c r="L35" s="26">
        <f t="shared" si="13"/>
        <v>0</v>
      </c>
      <c r="M35" s="26">
        <f t="shared" si="13"/>
        <v>0</v>
      </c>
      <c r="N35" s="26">
        <f t="shared" si="13"/>
        <v>0</v>
      </c>
      <c r="O35" s="93">
        <f t="shared" si="13"/>
        <v>0</v>
      </c>
      <c r="P35" s="27">
        <f>SUM(D35:O35)</f>
        <v>75</v>
      </c>
    </row>
    <row r="36" spans="2:16" ht="13.5">
      <c r="B36" s="61" t="s">
        <v>38</v>
      </c>
      <c r="C36" s="116" t="str">
        <f>C6</f>
        <v>R5年度</v>
      </c>
      <c r="D36" s="110">
        <f>SUM(D30+D33)</f>
        <v>140</v>
      </c>
      <c r="E36" s="97">
        <f aca="true" t="shared" si="14" ref="E36:O36">SUM(E30+E33)</f>
        <v>92</v>
      </c>
      <c r="F36" s="97">
        <f t="shared" si="14"/>
        <v>101</v>
      </c>
      <c r="G36" s="97">
        <f t="shared" si="14"/>
        <v>20</v>
      </c>
      <c r="H36" s="97">
        <f t="shared" si="14"/>
        <v>37</v>
      </c>
      <c r="I36" s="97">
        <f t="shared" si="14"/>
        <v>162</v>
      </c>
      <c r="J36" s="97">
        <f t="shared" si="14"/>
        <v>97</v>
      </c>
      <c r="K36" s="97">
        <f t="shared" si="14"/>
        <v>114</v>
      </c>
      <c r="L36" s="97">
        <f t="shared" si="14"/>
        <v>152</v>
      </c>
      <c r="M36" s="97">
        <f t="shared" si="14"/>
        <v>87</v>
      </c>
      <c r="N36" s="97">
        <f t="shared" si="14"/>
        <v>93</v>
      </c>
      <c r="O36" s="94">
        <f t="shared" si="14"/>
        <v>52</v>
      </c>
      <c r="P36" s="98">
        <f>SUM(D36:O36)</f>
        <v>1147</v>
      </c>
    </row>
    <row r="37" spans="2:16" ht="14.25" thickBot="1">
      <c r="B37" s="62"/>
      <c r="C37" s="125" t="str">
        <f>C7</f>
        <v>対前年比</v>
      </c>
      <c r="D37" s="72">
        <f aca="true" t="shared" si="15" ref="D37:P37">+(D35-D36)/D36*100</f>
        <v>-46.42857142857143</v>
      </c>
      <c r="E37" s="41">
        <f t="shared" si="15"/>
        <v>-100</v>
      </c>
      <c r="F37" s="41">
        <f t="shared" si="15"/>
        <v>-100</v>
      </c>
      <c r="G37" s="41">
        <f t="shared" si="15"/>
        <v>-100</v>
      </c>
      <c r="H37" s="41">
        <f t="shared" si="15"/>
        <v>-100</v>
      </c>
      <c r="I37" s="41">
        <f t="shared" si="15"/>
        <v>-100</v>
      </c>
      <c r="J37" s="41">
        <f t="shared" si="15"/>
        <v>-100</v>
      </c>
      <c r="K37" s="41">
        <f t="shared" si="15"/>
        <v>-100</v>
      </c>
      <c r="L37" s="41">
        <f t="shared" si="15"/>
        <v>-100</v>
      </c>
      <c r="M37" s="41">
        <f t="shared" si="15"/>
        <v>-100</v>
      </c>
      <c r="N37" s="41">
        <f t="shared" si="15"/>
        <v>-100</v>
      </c>
      <c r="O37" s="41">
        <f t="shared" si="15"/>
        <v>-100</v>
      </c>
      <c r="P37" s="42">
        <f t="shared" si="15"/>
        <v>-93.4612031386225</v>
      </c>
    </row>
    <row r="38" spans="2:16" ht="12.75">
      <c r="B38" s="1"/>
      <c r="C38" s="1"/>
      <c r="D38" s="1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</row>
    <row r="47" ht="18" customHeight="1"/>
  </sheetData>
  <sheetProtection/>
  <mergeCells count="1">
    <mergeCell ref="B2:P2"/>
  </mergeCells>
  <printOptions/>
  <pageMargins left="1" right="1" top="1" bottom="1" header="0.5" footer="0.5"/>
  <pageSetup errors="dash"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8"/>
  <sheetViews>
    <sheetView showGridLines="0" zoomScalePageLayoutView="0" workbookViewId="0" topLeftCell="A1">
      <pane xSplit="2" ySplit="4" topLeftCell="C5" activePane="bottomRight" state="frozen"/>
      <selection pane="topLeft" activeCell="I34" sqref="I34"/>
      <selection pane="topRight" activeCell="I34" sqref="I34"/>
      <selection pane="bottomLeft" activeCell="I34" sqref="I34"/>
      <selection pane="bottomRight" activeCell="D33" sqref="D33"/>
    </sheetView>
  </sheetViews>
  <sheetFormatPr defaultColWidth="8.796875" defaultRowHeight="14.25"/>
  <cols>
    <col min="1" max="1" width="3.5" style="0" customWidth="1"/>
    <col min="2" max="2" width="17.0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8.75">
      <c r="B2" s="129" t="s">
        <v>50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2:16" ht="14.2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52"/>
      <c r="C4" s="74"/>
      <c r="D4" s="121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3.5">
      <c r="B5" s="53"/>
      <c r="C5" s="111" t="s">
        <v>47</v>
      </c>
      <c r="D5" s="10">
        <v>29</v>
      </c>
      <c r="E5" s="11"/>
      <c r="F5" s="10"/>
      <c r="G5" s="100"/>
      <c r="H5" s="12"/>
      <c r="I5" s="11"/>
      <c r="J5" s="11"/>
      <c r="K5" s="11"/>
      <c r="L5" s="11"/>
      <c r="M5" s="11"/>
      <c r="N5" s="11"/>
      <c r="O5" s="90"/>
      <c r="P5" s="13">
        <f>SUM(D5:O5)</f>
        <v>29</v>
      </c>
    </row>
    <row r="6" spans="2:16" ht="13.5">
      <c r="B6" s="54" t="s">
        <v>23</v>
      </c>
      <c r="C6" s="117" t="s">
        <v>45</v>
      </c>
      <c r="D6" s="14">
        <v>56</v>
      </c>
      <c r="E6" s="15">
        <v>7</v>
      </c>
      <c r="F6" s="14">
        <v>14</v>
      </c>
      <c r="G6" s="101">
        <v>8</v>
      </c>
      <c r="H6" s="16">
        <v>7</v>
      </c>
      <c r="I6" s="15">
        <v>9</v>
      </c>
      <c r="J6" s="15">
        <v>11</v>
      </c>
      <c r="K6" s="15">
        <v>12</v>
      </c>
      <c r="L6" s="15">
        <v>7</v>
      </c>
      <c r="M6" s="15">
        <v>10</v>
      </c>
      <c r="N6" s="15">
        <v>164</v>
      </c>
      <c r="O6" s="102">
        <v>3</v>
      </c>
      <c r="P6" s="96">
        <f>SUM(D6:O6)</f>
        <v>308</v>
      </c>
    </row>
    <row r="7" spans="2:16" ht="13.5">
      <c r="B7" s="55"/>
      <c r="C7" s="113" t="s">
        <v>44</v>
      </c>
      <c r="D7" s="25">
        <f>+(D5-D6)/D6*100</f>
        <v>-48.214285714285715</v>
      </c>
      <c r="E7" s="24">
        <f aca="true" t="shared" si="0" ref="E7:P7">+(E5-E6)/E6*100</f>
        <v>-100</v>
      </c>
      <c r="F7" s="24">
        <f t="shared" si="0"/>
        <v>-100</v>
      </c>
      <c r="G7" s="24">
        <f t="shared" si="0"/>
        <v>-100</v>
      </c>
      <c r="H7" s="24">
        <f t="shared" si="0"/>
        <v>-100</v>
      </c>
      <c r="I7" s="24">
        <f t="shared" si="0"/>
        <v>-100</v>
      </c>
      <c r="J7" s="24">
        <f t="shared" si="0"/>
        <v>-100</v>
      </c>
      <c r="K7" s="24">
        <f t="shared" si="0"/>
        <v>-100</v>
      </c>
      <c r="L7" s="24">
        <f t="shared" si="0"/>
        <v>-100</v>
      </c>
      <c r="M7" s="24">
        <f t="shared" si="0"/>
        <v>-100</v>
      </c>
      <c r="N7" s="24">
        <f t="shared" si="0"/>
        <v>-100</v>
      </c>
      <c r="O7" s="24">
        <f t="shared" si="0"/>
        <v>-100</v>
      </c>
      <c r="P7" s="22">
        <f t="shared" si="0"/>
        <v>-90.5844155844156</v>
      </c>
    </row>
    <row r="8" spans="2:16" ht="13.5">
      <c r="B8" s="53"/>
      <c r="C8" s="111" t="str">
        <f aca="true" t="shared" si="1" ref="C8:C25">C5</f>
        <v>R6年度</v>
      </c>
      <c r="D8" s="124">
        <v>0</v>
      </c>
      <c r="E8" s="11"/>
      <c r="F8" s="10"/>
      <c r="G8" s="11"/>
      <c r="H8" s="12"/>
      <c r="I8" s="11"/>
      <c r="J8" s="11"/>
      <c r="K8" s="11"/>
      <c r="L8" s="11"/>
      <c r="M8" s="11"/>
      <c r="N8" s="11"/>
      <c r="O8" s="90"/>
      <c r="P8" s="13">
        <f>SUM(D8:O8)</f>
        <v>0</v>
      </c>
    </row>
    <row r="9" spans="2:16" ht="13.5">
      <c r="B9" s="54" t="s">
        <v>33</v>
      </c>
      <c r="C9" s="112" t="str">
        <f t="shared" si="1"/>
        <v>R5年度</v>
      </c>
      <c r="D9" s="107">
        <v>0</v>
      </c>
      <c r="E9" s="15">
        <v>0</v>
      </c>
      <c r="F9" s="14">
        <v>0</v>
      </c>
      <c r="G9" s="15">
        <v>0</v>
      </c>
      <c r="H9" s="16">
        <v>1</v>
      </c>
      <c r="I9" s="15">
        <v>0</v>
      </c>
      <c r="J9" s="15">
        <v>1</v>
      </c>
      <c r="K9" s="15">
        <v>0</v>
      </c>
      <c r="L9" s="15">
        <v>0</v>
      </c>
      <c r="M9" s="15">
        <v>0</v>
      </c>
      <c r="N9" s="15">
        <v>0</v>
      </c>
      <c r="O9" s="102">
        <v>1</v>
      </c>
      <c r="P9" s="96">
        <f>SUM(D9:O9)</f>
        <v>3</v>
      </c>
    </row>
    <row r="10" spans="2:16" ht="13.5">
      <c r="B10" s="55"/>
      <c r="C10" s="113" t="str">
        <f t="shared" si="1"/>
        <v>対前年比</v>
      </c>
      <c r="D10" s="25" t="e">
        <f aca="true" t="shared" si="2" ref="D10:P10">+(D8-D9)/D9*100</f>
        <v>#DIV/0!</v>
      </c>
      <c r="E10" s="23" t="e">
        <f t="shared" si="2"/>
        <v>#DIV/0!</v>
      </c>
      <c r="F10" s="23" t="e">
        <f t="shared" si="2"/>
        <v>#DIV/0!</v>
      </c>
      <c r="G10" s="23" t="e">
        <f t="shared" si="2"/>
        <v>#DIV/0!</v>
      </c>
      <c r="H10" s="23">
        <f t="shared" si="2"/>
        <v>-100</v>
      </c>
      <c r="I10" s="23" t="e">
        <f>+(I8-I9)/I9*100</f>
        <v>#DIV/0!</v>
      </c>
      <c r="J10" s="23">
        <f t="shared" si="2"/>
        <v>-100</v>
      </c>
      <c r="K10" s="23" t="e">
        <f t="shared" si="2"/>
        <v>#DIV/0!</v>
      </c>
      <c r="L10" s="23" t="e">
        <f t="shared" si="2"/>
        <v>#DIV/0!</v>
      </c>
      <c r="M10" s="23" t="e">
        <f t="shared" si="2"/>
        <v>#DIV/0!</v>
      </c>
      <c r="N10" s="23" t="e">
        <f t="shared" si="2"/>
        <v>#DIV/0!</v>
      </c>
      <c r="O10" s="23">
        <f t="shared" si="2"/>
        <v>-100</v>
      </c>
      <c r="P10" s="22">
        <f t="shared" si="2"/>
        <v>-100</v>
      </c>
    </row>
    <row r="11" spans="2:16" ht="13.5">
      <c r="B11" s="53"/>
      <c r="C11" s="111" t="str">
        <f t="shared" si="1"/>
        <v>R6年度</v>
      </c>
      <c r="D11" s="124">
        <v>15</v>
      </c>
      <c r="E11" s="11"/>
      <c r="F11" s="10"/>
      <c r="G11" s="11"/>
      <c r="H11" s="12"/>
      <c r="I11" s="11"/>
      <c r="J11" s="11"/>
      <c r="K11" s="11"/>
      <c r="L11" s="11"/>
      <c r="M11" s="11"/>
      <c r="N11" s="11"/>
      <c r="O11" s="90"/>
      <c r="P11" s="13">
        <f>SUM(D11:O11)</f>
        <v>15</v>
      </c>
    </row>
    <row r="12" spans="2:16" ht="13.5">
      <c r="B12" s="54" t="s">
        <v>25</v>
      </c>
      <c r="C12" s="112" t="str">
        <f t="shared" si="1"/>
        <v>R5年度</v>
      </c>
      <c r="D12" s="107">
        <v>73</v>
      </c>
      <c r="E12" s="15">
        <v>8</v>
      </c>
      <c r="F12" s="14">
        <v>2</v>
      </c>
      <c r="G12" s="15">
        <v>1</v>
      </c>
      <c r="H12" s="16">
        <v>69</v>
      </c>
      <c r="I12" s="15">
        <v>14</v>
      </c>
      <c r="J12" s="15">
        <v>12</v>
      </c>
      <c r="K12" s="15">
        <v>10</v>
      </c>
      <c r="L12" s="15">
        <v>3</v>
      </c>
      <c r="M12" s="15">
        <v>9</v>
      </c>
      <c r="N12" s="15">
        <v>11</v>
      </c>
      <c r="O12" s="102">
        <v>64</v>
      </c>
      <c r="P12" s="96">
        <f>SUM(D12:O12)</f>
        <v>276</v>
      </c>
    </row>
    <row r="13" spans="2:16" ht="13.5">
      <c r="B13" s="55"/>
      <c r="C13" s="113" t="str">
        <f t="shared" si="1"/>
        <v>対前年比</v>
      </c>
      <c r="D13" s="47">
        <f aca="true" t="shared" si="3" ref="D13:P13">+(D11-D12)/D12*100</f>
        <v>-79.45205479452055</v>
      </c>
      <c r="E13" s="21">
        <f t="shared" si="3"/>
        <v>-100</v>
      </c>
      <c r="F13" s="21">
        <f t="shared" si="3"/>
        <v>-100</v>
      </c>
      <c r="G13" s="21">
        <f t="shared" si="3"/>
        <v>-100</v>
      </c>
      <c r="H13" s="21">
        <f t="shared" si="3"/>
        <v>-100</v>
      </c>
      <c r="I13" s="21">
        <f t="shared" si="3"/>
        <v>-100</v>
      </c>
      <c r="J13" s="21">
        <f t="shared" si="3"/>
        <v>-100</v>
      </c>
      <c r="K13" s="21">
        <f t="shared" si="3"/>
        <v>-100</v>
      </c>
      <c r="L13" s="21">
        <f t="shared" si="3"/>
        <v>-100</v>
      </c>
      <c r="M13" s="21">
        <f t="shared" si="3"/>
        <v>-100</v>
      </c>
      <c r="N13" s="21">
        <f t="shared" si="3"/>
        <v>-100</v>
      </c>
      <c r="O13" s="24">
        <f t="shared" si="3"/>
        <v>-100</v>
      </c>
      <c r="P13" s="22">
        <f t="shared" si="3"/>
        <v>-94.56521739130434</v>
      </c>
    </row>
    <row r="14" spans="2:16" ht="13.5">
      <c r="B14" s="53"/>
      <c r="C14" s="111" t="str">
        <f t="shared" si="1"/>
        <v>R6年度</v>
      </c>
      <c r="D14" s="124">
        <v>1</v>
      </c>
      <c r="E14" s="11"/>
      <c r="F14" s="10"/>
      <c r="G14" s="11"/>
      <c r="H14" s="12"/>
      <c r="I14" s="11"/>
      <c r="J14" s="11"/>
      <c r="K14" s="11"/>
      <c r="L14" s="11"/>
      <c r="M14" s="11"/>
      <c r="N14" s="11"/>
      <c r="O14" s="90"/>
      <c r="P14" s="13">
        <f>SUM(D14:O14)</f>
        <v>1</v>
      </c>
    </row>
    <row r="15" spans="2:16" ht="13.5">
      <c r="B15" s="54" t="s">
        <v>34</v>
      </c>
      <c r="C15" s="112" t="str">
        <f t="shared" si="1"/>
        <v>R5年度</v>
      </c>
      <c r="D15" s="107">
        <v>0</v>
      </c>
      <c r="E15" s="15">
        <v>1</v>
      </c>
      <c r="F15" s="14">
        <v>0</v>
      </c>
      <c r="G15" s="15">
        <v>1</v>
      </c>
      <c r="H15" s="16">
        <v>1</v>
      </c>
      <c r="I15" s="15">
        <v>2</v>
      </c>
      <c r="J15" s="15">
        <v>0</v>
      </c>
      <c r="K15" s="15">
        <v>1</v>
      </c>
      <c r="L15" s="15">
        <v>1</v>
      </c>
      <c r="M15" s="15">
        <v>1</v>
      </c>
      <c r="N15" s="15">
        <v>1</v>
      </c>
      <c r="O15" s="102">
        <v>0</v>
      </c>
      <c r="P15" s="17">
        <f>SUM(D15:O15)</f>
        <v>9</v>
      </c>
    </row>
    <row r="16" spans="2:16" ht="13.5">
      <c r="B16" s="55"/>
      <c r="C16" s="113" t="str">
        <f t="shared" si="1"/>
        <v>対前年比</v>
      </c>
      <c r="D16" s="85" t="e">
        <f>+(D14-D15)/D15*100</f>
        <v>#DIV/0!</v>
      </c>
      <c r="E16" s="21">
        <f aca="true" t="shared" si="4" ref="E16:N16">+(E14-E15)/E15*100</f>
        <v>-100</v>
      </c>
      <c r="F16" s="21" t="e">
        <f>+(F14-F15)/F15*100</f>
        <v>#DIV/0!</v>
      </c>
      <c r="G16" s="21">
        <f t="shared" si="4"/>
        <v>-100</v>
      </c>
      <c r="H16" s="21">
        <f t="shared" si="4"/>
        <v>-100</v>
      </c>
      <c r="I16" s="21">
        <f t="shared" si="4"/>
        <v>-100</v>
      </c>
      <c r="J16" s="21" t="e">
        <f t="shared" si="4"/>
        <v>#DIV/0!</v>
      </c>
      <c r="K16" s="21">
        <f t="shared" si="4"/>
        <v>-100</v>
      </c>
      <c r="L16" s="21">
        <f>+(L14-L15)/L15*100</f>
        <v>-100</v>
      </c>
      <c r="M16" s="21">
        <f t="shared" si="4"/>
        <v>-100</v>
      </c>
      <c r="N16" s="21">
        <f t="shared" si="4"/>
        <v>-100</v>
      </c>
      <c r="O16" s="21" t="e">
        <f>+(O14-O15)/O15*100</f>
        <v>#DIV/0!</v>
      </c>
      <c r="P16" s="22">
        <f>+(P14-P15)/P15*100</f>
        <v>-88.88888888888889</v>
      </c>
    </row>
    <row r="17" spans="2:16" ht="13.5">
      <c r="B17" s="53"/>
      <c r="C17" s="111" t="str">
        <f t="shared" si="1"/>
        <v>R6年度</v>
      </c>
      <c r="D17" s="124">
        <v>0</v>
      </c>
      <c r="E17" s="11"/>
      <c r="F17" s="10"/>
      <c r="G17" s="11"/>
      <c r="H17" s="12"/>
      <c r="I17" s="11"/>
      <c r="J17" s="11"/>
      <c r="K17" s="11"/>
      <c r="L17" s="11"/>
      <c r="M17" s="11"/>
      <c r="N17" s="11"/>
      <c r="O17" s="90"/>
      <c r="P17" s="13">
        <f>SUM(D17:O17)</f>
        <v>0</v>
      </c>
    </row>
    <row r="18" spans="2:16" ht="13.5">
      <c r="B18" s="54" t="s">
        <v>35</v>
      </c>
      <c r="C18" s="112" t="str">
        <f t="shared" si="1"/>
        <v>R5年度</v>
      </c>
      <c r="D18" s="107">
        <v>0</v>
      </c>
      <c r="E18" s="15">
        <v>0</v>
      </c>
      <c r="F18" s="14">
        <v>1</v>
      </c>
      <c r="G18" s="15">
        <v>0</v>
      </c>
      <c r="H18" s="16">
        <v>2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02">
        <v>0</v>
      </c>
      <c r="P18" s="17">
        <f>SUM(D18:O18)</f>
        <v>3</v>
      </c>
    </row>
    <row r="19" spans="2:17" ht="13.5">
      <c r="B19" s="55"/>
      <c r="C19" s="113" t="str">
        <f t="shared" si="1"/>
        <v>対前年比</v>
      </c>
      <c r="D19" s="108" t="e">
        <f>+(D17-D18)/D18*100</f>
        <v>#DIV/0!</v>
      </c>
      <c r="E19" s="47" t="e">
        <f aca="true" t="shared" si="5" ref="E19:P19">+(E17-E18)/E18*100</f>
        <v>#DIV/0!</v>
      </c>
      <c r="F19" s="80">
        <f t="shared" si="5"/>
        <v>-100</v>
      </c>
      <c r="G19" s="80" t="e">
        <f t="shared" si="5"/>
        <v>#DIV/0!</v>
      </c>
      <c r="H19" s="79">
        <f t="shared" si="5"/>
        <v>-100</v>
      </c>
      <c r="I19" s="79" t="e">
        <f t="shared" si="5"/>
        <v>#DIV/0!</v>
      </c>
      <c r="J19" s="47" t="e">
        <f>+(J17-J18)/J18*100</f>
        <v>#DIV/0!</v>
      </c>
      <c r="K19" s="79" t="e">
        <f t="shared" si="5"/>
        <v>#DIV/0!</v>
      </c>
      <c r="L19" s="79" t="e">
        <f t="shared" si="5"/>
        <v>#DIV/0!</v>
      </c>
      <c r="M19" s="79" t="e">
        <f t="shared" si="5"/>
        <v>#DIV/0!</v>
      </c>
      <c r="N19" s="47" t="e">
        <f t="shared" si="5"/>
        <v>#DIV/0!</v>
      </c>
      <c r="O19" s="89" t="e">
        <f t="shared" si="5"/>
        <v>#DIV/0!</v>
      </c>
      <c r="P19" s="91">
        <f t="shared" si="5"/>
        <v>-100</v>
      </c>
      <c r="Q19" s="92"/>
    </row>
    <row r="20" spans="2:16" ht="13.5">
      <c r="B20" s="53"/>
      <c r="C20" s="111" t="str">
        <f t="shared" si="1"/>
        <v>R6年度</v>
      </c>
      <c r="D20" s="124">
        <v>0</v>
      </c>
      <c r="E20" s="11"/>
      <c r="F20" s="10"/>
      <c r="G20" s="11"/>
      <c r="H20" s="12"/>
      <c r="I20" s="11"/>
      <c r="J20" s="11"/>
      <c r="K20" s="11"/>
      <c r="L20" s="11"/>
      <c r="M20" s="11"/>
      <c r="N20" s="11"/>
      <c r="O20" s="90"/>
      <c r="P20" s="13">
        <f>SUM(D20:O20)</f>
        <v>0</v>
      </c>
    </row>
    <row r="21" spans="2:16" ht="13.5">
      <c r="B21" s="54" t="s">
        <v>28</v>
      </c>
      <c r="C21" s="112" t="str">
        <f t="shared" si="1"/>
        <v>R5年度</v>
      </c>
      <c r="D21" s="107">
        <v>0</v>
      </c>
      <c r="E21" s="15">
        <v>0</v>
      </c>
      <c r="F21" s="14">
        <v>0</v>
      </c>
      <c r="G21" s="15">
        <v>0</v>
      </c>
      <c r="H21" s="16">
        <v>0</v>
      </c>
      <c r="I21" s="15">
        <v>0</v>
      </c>
      <c r="J21" s="15">
        <v>1</v>
      </c>
      <c r="K21" s="15">
        <v>0</v>
      </c>
      <c r="L21" s="15">
        <v>1</v>
      </c>
      <c r="M21" s="15">
        <v>0</v>
      </c>
      <c r="N21" s="15">
        <v>0</v>
      </c>
      <c r="O21" s="102">
        <v>0</v>
      </c>
      <c r="P21" s="17">
        <f>SUM(D21:O21)</f>
        <v>2</v>
      </c>
    </row>
    <row r="22" spans="2:16" ht="13.5">
      <c r="B22" s="55"/>
      <c r="C22" s="113" t="str">
        <f t="shared" si="1"/>
        <v>対前年比</v>
      </c>
      <c r="D22" s="85" t="e">
        <f aca="true" t="shared" si="6" ref="D22:L22">+(D20-D21)/D21*100</f>
        <v>#DIV/0!</v>
      </c>
      <c r="E22" s="21" t="e">
        <f t="shared" si="6"/>
        <v>#DIV/0!</v>
      </c>
      <c r="F22" s="21" t="e">
        <f t="shared" si="6"/>
        <v>#DIV/0!</v>
      </c>
      <c r="G22" s="21" t="e">
        <f t="shared" si="6"/>
        <v>#DIV/0!</v>
      </c>
      <c r="H22" s="21" t="e">
        <f t="shared" si="6"/>
        <v>#DIV/0!</v>
      </c>
      <c r="I22" s="21" t="e">
        <f t="shared" si="6"/>
        <v>#DIV/0!</v>
      </c>
      <c r="J22" s="21">
        <f t="shared" si="6"/>
        <v>-100</v>
      </c>
      <c r="K22" s="21" t="e">
        <f t="shared" si="6"/>
        <v>#DIV/0!</v>
      </c>
      <c r="L22" s="21">
        <f t="shared" si="6"/>
        <v>-100</v>
      </c>
      <c r="M22" s="21" t="e">
        <f>+(M20-M21)/M21*100</f>
        <v>#DIV/0!</v>
      </c>
      <c r="N22" s="21" t="e">
        <f>+(N20-N21)/N21*100</f>
        <v>#DIV/0!</v>
      </c>
      <c r="O22" s="21" t="e">
        <f>+(O20-O21)/O21*100</f>
        <v>#DIV/0!</v>
      </c>
      <c r="P22" s="22">
        <f>+(P20-P21)/P21*100</f>
        <v>-100</v>
      </c>
    </row>
    <row r="23" spans="2:16" ht="13.5">
      <c r="B23" s="53"/>
      <c r="C23" s="111" t="str">
        <f t="shared" si="1"/>
        <v>R6年度</v>
      </c>
      <c r="D23" s="124">
        <v>0</v>
      </c>
      <c r="E23" s="11"/>
      <c r="F23" s="10"/>
      <c r="G23" s="11"/>
      <c r="H23" s="12"/>
      <c r="I23" s="11"/>
      <c r="J23" s="11"/>
      <c r="K23" s="11"/>
      <c r="L23" s="11"/>
      <c r="M23" s="11"/>
      <c r="N23" s="11"/>
      <c r="O23" s="90"/>
      <c r="P23" s="13">
        <f>SUM(D23:O23)</f>
        <v>0</v>
      </c>
    </row>
    <row r="24" spans="2:16" ht="13.5">
      <c r="B24" s="54" t="s">
        <v>36</v>
      </c>
      <c r="C24" s="112" t="str">
        <f t="shared" si="1"/>
        <v>R5年度</v>
      </c>
      <c r="D24" s="107">
        <v>0</v>
      </c>
      <c r="E24" s="15">
        <v>0</v>
      </c>
      <c r="F24" s="14">
        <v>0</v>
      </c>
      <c r="G24" s="15">
        <v>0</v>
      </c>
      <c r="H24" s="16">
        <v>0</v>
      </c>
      <c r="I24" s="15">
        <v>0</v>
      </c>
      <c r="J24" s="15">
        <v>0</v>
      </c>
      <c r="K24" s="15">
        <v>0</v>
      </c>
      <c r="L24" s="15">
        <v>1</v>
      </c>
      <c r="M24" s="15">
        <v>0</v>
      </c>
      <c r="N24" s="15">
        <v>0</v>
      </c>
      <c r="O24" s="102">
        <v>0</v>
      </c>
      <c r="P24" s="96">
        <f>SUM(D24:O24)</f>
        <v>1</v>
      </c>
    </row>
    <row r="25" spans="2:16" ht="13.5">
      <c r="B25" s="55"/>
      <c r="C25" s="113" t="str">
        <f t="shared" si="1"/>
        <v>対前年比</v>
      </c>
      <c r="D25" s="85" t="e">
        <f>+(D23-D24)/D24*100</f>
        <v>#DIV/0!</v>
      </c>
      <c r="E25" s="21" t="e">
        <f>+(E23-E24)/E24*100</f>
        <v>#DIV/0!</v>
      </c>
      <c r="F25" s="21" t="e">
        <f>+(F23-F24)/F24*100</f>
        <v>#DIV/0!</v>
      </c>
      <c r="G25" s="21" t="e">
        <f>+(G23-G24)/G24*100</f>
        <v>#DIV/0!</v>
      </c>
      <c r="H25" s="21" t="e">
        <f>+(H23-H24)/H24*100</f>
        <v>#DIV/0!</v>
      </c>
      <c r="I25" s="21" t="e">
        <f aca="true" t="shared" si="7" ref="I25:O25">+(I23-I24)/I24*100</f>
        <v>#DIV/0!</v>
      </c>
      <c r="J25" s="21" t="e">
        <f t="shared" si="7"/>
        <v>#DIV/0!</v>
      </c>
      <c r="K25" s="21" t="e">
        <f t="shared" si="7"/>
        <v>#DIV/0!</v>
      </c>
      <c r="L25" s="21">
        <f t="shared" si="7"/>
        <v>-100</v>
      </c>
      <c r="M25" s="21" t="e">
        <f t="shared" si="7"/>
        <v>#DIV/0!</v>
      </c>
      <c r="N25" s="21" t="e">
        <f t="shared" si="7"/>
        <v>#DIV/0!</v>
      </c>
      <c r="O25" s="21" t="e">
        <f t="shared" si="7"/>
        <v>#DIV/0!</v>
      </c>
      <c r="P25" s="22">
        <f>+(P23-P24)/P24*100</f>
        <v>-100</v>
      </c>
    </row>
    <row r="26" spans="2:16" ht="13.5">
      <c r="B26" s="53"/>
      <c r="C26" s="111" t="str">
        <f>C5</f>
        <v>R6年度</v>
      </c>
      <c r="D26" s="124">
        <v>0</v>
      </c>
      <c r="E26" s="11"/>
      <c r="F26" s="10"/>
      <c r="G26" s="11"/>
      <c r="H26" s="12"/>
      <c r="I26" s="11"/>
      <c r="J26" s="11"/>
      <c r="K26" s="11"/>
      <c r="L26" s="11"/>
      <c r="M26" s="11"/>
      <c r="N26" s="11"/>
      <c r="O26" s="90"/>
      <c r="P26" s="13">
        <f>SUM(D26:O26)</f>
        <v>0</v>
      </c>
    </row>
    <row r="27" spans="2:16" ht="13.5">
      <c r="B27" s="54" t="s">
        <v>30</v>
      </c>
      <c r="C27" s="112" t="str">
        <f>C6</f>
        <v>R5年度</v>
      </c>
      <c r="D27" s="107">
        <v>0</v>
      </c>
      <c r="E27" s="15">
        <v>0</v>
      </c>
      <c r="F27" s="14">
        <v>1</v>
      </c>
      <c r="G27" s="15">
        <v>0</v>
      </c>
      <c r="H27" s="16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02">
        <v>0</v>
      </c>
      <c r="P27" s="96">
        <f>SUM(D27:O27)</f>
        <v>1</v>
      </c>
    </row>
    <row r="28" spans="2:16" ht="12" customHeight="1" thickBot="1">
      <c r="B28" s="56"/>
      <c r="C28" s="113" t="str">
        <f>C7</f>
        <v>対前年比</v>
      </c>
      <c r="D28" s="85" t="e">
        <f aca="true" t="shared" si="8" ref="D28:P28">+(D26-D27)/D27*100</f>
        <v>#DIV/0!</v>
      </c>
      <c r="E28" s="21" t="e">
        <f t="shared" si="8"/>
        <v>#DIV/0!</v>
      </c>
      <c r="F28" s="21">
        <f t="shared" si="8"/>
        <v>-100</v>
      </c>
      <c r="G28" s="21" t="e">
        <f t="shared" si="8"/>
        <v>#DIV/0!</v>
      </c>
      <c r="H28" s="21" t="e">
        <f t="shared" si="8"/>
        <v>#DIV/0!</v>
      </c>
      <c r="I28" s="21" t="e">
        <f t="shared" si="8"/>
        <v>#DIV/0!</v>
      </c>
      <c r="J28" s="21" t="e">
        <f t="shared" si="8"/>
        <v>#DIV/0!</v>
      </c>
      <c r="K28" s="21" t="e">
        <f>+(K26-K27)/K27*100</f>
        <v>#DIV/0!</v>
      </c>
      <c r="L28" s="21" t="e">
        <f t="shared" si="8"/>
        <v>#DIV/0!</v>
      </c>
      <c r="M28" s="21" t="e">
        <f t="shared" si="8"/>
        <v>#DIV/0!</v>
      </c>
      <c r="N28" s="21" t="e">
        <f t="shared" si="8"/>
        <v>#DIV/0!</v>
      </c>
      <c r="O28" s="21" t="e">
        <f t="shared" si="8"/>
        <v>#DIV/0!</v>
      </c>
      <c r="P28" s="22">
        <f t="shared" si="8"/>
        <v>-100</v>
      </c>
    </row>
    <row r="29" spans="2:16" ht="14.25" thickTop="1">
      <c r="B29" s="57"/>
      <c r="C29" s="28" t="str">
        <f>C5</f>
        <v>R6年度</v>
      </c>
      <c r="D29" s="65">
        <f>+D5+D8+D11+D14+D17+D20+D23+D26</f>
        <v>45</v>
      </c>
      <c r="E29" s="29">
        <f aca="true" t="shared" si="9" ref="E29:O29">+E5+E8+E11+E14+E17+E20+E23+E26</f>
        <v>0</v>
      </c>
      <c r="F29" s="65">
        <f t="shared" si="9"/>
        <v>0</v>
      </c>
      <c r="G29" s="29">
        <f t="shared" si="9"/>
        <v>0</v>
      </c>
      <c r="H29" s="29">
        <f t="shared" si="9"/>
        <v>0</v>
      </c>
      <c r="I29" s="29">
        <f t="shared" si="9"/>
        <v>0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9"/>
        <v>0</v>
      </c>
      <c r="O29" s="30">
        <f t="shared" si="9"/>
        <v>0</v>
      </c>
      <c r="P29" s="31">
        <f>+P5+P8+P11+P14+P17+P20+P23+P26</f>
        <v>45</v>
      </c>
    </row>
    <row r="30" spans="2:16" ht="13.5">
      <c r="B30" s="58" t="s">
        <v>37</v>
      </c>
      <c r="C30" s="73" t="str">
        <f>C6</f>
        <v>R5年度</v>
      </c>
      <c r="D30" s="70">
        <f aca="true" t="shared" si="10" ref="D30:O30">+D6+D9+D12+D15+D18+D21+D24+D27</f>
        <v>129</v>
      </c>
      <c r="E30" s="34">
        <f t="shared" si="10"/>
        <v>16</v>
      </c>
      <c r="F30" s="66">
        <f t="shared" si="10"/>
        <v>18</v>
      </c>
      <c r="G30" s="34">
        <f t="shared" si="10"/>
        <v>10</v>
      </c>
      <c r="H30" s="34">
        <f t="shared" si="10"/>
        <v>80</v>
      </c>
      <c r="I30" s="34">
        <f t="shared" si="10"/>
        <v>25</v>
      </c>
      <c r="J30" s="34">
        <f t="shared" si="10"/>
        <v>25</v>
      </c>
      <c r="K30" s="34">
        <f t="shared" si="10"/>
        <v>23</v>
      </c>
      <c r="L30" s="34">
        <f t="shared" si="10"/>
        <v>13</v>
      </c>
      <c r="M30" s="34">
        <f t="shared" si="10"/>
        <v>20</v>
      </c>
      <c r="N30" s="34">
        <f t="shared" si="10"/>
        <v>176</v>
      </c>
      <c r="O30" s="35">
        <f t="shared" si="10"/>
        <v>68</v>
      </c>
      <c r="P30" s="36">
        <f>+P6+P9+P12+P15+P18+P21+P24+P27</f>
        <v>603</v>
      </c>
    </row>
    <row r="31" spans="2:16" ht="14.25" thickBot="1">
      <c r="B31" s="59"/>
      <c r="C31" s="114" t="str">
        <f>C7</f>
        <v>対前年比</v>
      </c>
      <c r="D31" s="71">
        <f aca="true" t="shared" si="11" ref="D31:P31">+(D29-D30)/D30*100</f>
        <v>-65.11627906976744</v>
      </c>
      <c r="E31" s="38">
        <f t="shared" si="11"/>
        <v>-100</v>
      </c>
      <c r="F31" s="38">
        <f t="shared" si="11"/>
        <v>-100</v>
      </c>
      <c r="G31" s="38">
        <f t="shared" si="11"/>
        <v>-100</v>
      </c>
      <c r="H31" s="38">
        <f t="shared" si="11"/>
        <v>-100</v>
      </c>
      <c r="I31" s="38">
        <f t="shared" si="11"/>
        <v>-100</v>
      </c>
      <c r="J31" s="38">
        <f t="shared" si="11"/>
        <v>-100</v>
      </c>
      <c r="K31" s="38">
        <f t="shared" si="11"/>
        <v>-100</v>
      </c>
      <c r="L31" s="38">
        <f t="shared" si="11"/>
        <v>-100</v>
      </c>
      <c r="M31" s="38">
        <f t="shared" si="11"/>
        <v>-100</v>
      </c>
      <c r="N31" s="38">
        <f t="shared" si="11"/>
        <v>-100</v>
      </c>
      <c r="O31" s="38">
        <f t="shared" si="11"/>
        <v>-100</v>
      </c>
      <c r="P31" s="39">
        <f t="shared" si="11"/>
        <v>-92.53731343283582</v>
      </c>
    </row>
    <row r="32" spans="2:16" ht="14.25" thickTop="1">
      <c r="B32" s="57"/>
      <c r="C32" s="28" t="str">
        <f>C5</f>
        <v>R6年度</v>
      </c>
      <c r="D32" s="65">
        <v>0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104"/>
      <c r="P32" s="31">
        <f>+P35-P29</f>
        <v>0</v>
      </c>
    </row>
    <row r="33" spans="2:16" ht="13.5">
      <c r="B33" s="58" t="s">
        <v>40</v>
      </c>
      <c r="C33" s="73" t="str">
        <f>C6</f>
        <v>R5年度</v>
      </c>
      <c r="D33" s="66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5">
        <v>0</v>
      </c>
      <c r="P33" s="36">
        <f>SUM(D33:O33)</f>
        <v>0</v>
      </c>
    </row>
    <row r="34" spans="2:16" ht="14.25" thickBot="1">
      <c r="B34" s="59"/>
      <c r="C34" s="114" t="str">
        <f>C7</f>
        <v>対前年比</v>
      </c>
      <c r="D34" s="32" t="e">
        <f aca="true" t="shared" si="12" ref="D34:P34">+(D32-D33)/D33*100</f>
        <v>#DIV/0!</v>
      </c>
      <c r="E34" s="67" t="e">
        <f t="shared" si="12"/>
        <v>#DIV/0!</v>
      </c>
      <c r="F34" s="67" t="e">
        <f t="shared" si="12"/>
        <v>#DIV/0!</v>
      </c>
      <c r="G34" s="38" t="e">
        <f t="shared" si="12"/>
        <v>#DIV/0!</v>
      </c>
      <c r="H34" s="38" t="e">
        <f t="shared" si="12"/>
        <v>#DIV/0!</v>
      </c>
      <c r="I34" s="38" t="e">
        <f t="shared" si="12"/>
        <v>#DIV/0!</v>
      </c>
      <c r="J34" s="38" t="e">
        <f t="shared" si="12"/>
        <v>#DIV/0!</v>
      </c>
      <c r="K34" s="38" t="e">
        <f t="shared" si="12"/>
        <v>#DIV/0!</v>
      </c>
      <c r="L34" s="38" t="e">
        <f t="shared" si="12"/>
        <v>#DIV/0!</v>
      </c>
      <c r="M34" s="38" t="e">
        <f t="shared" si="12"/>
        <v>#DIV/0!</v>
      </c>
      <c r="N34" s="68" t="e">
        <f t="shared" si="12"/>
        <v>#DIV/0!</v>
      </c>
      <c r="O34" s="69" t="e">
        <f t="shared" si="12"/>
        <v>#DIV/0!</v>
      </c>
      <c r="P34" s="39" t="e">
        <f t="shared" si="12"/>
        <v>#DIV/0!</v>
      </c>
    </row>
    <row r="35" spans="2:16" ht="14.25" thickTop="1">
      <c r="B35" s="60"/>
      <c r="C35" s="115" t="str">
        <f>C5</f>
        <v>R6年度</v>
      </c>
      <c r="D35" s="109">
        <f>SUM(D29,D32)</f>
        <v>45</v>
      </c>
      <c r="E35" s="26">
        <f aca="true" t="shared" si="13" ref="E35:O35">SUM(E29,E32)</f>
        <v>0</v>
      </c>
      <c r="F35" s="26">
        <f t="shared" si="13"/>
        <v>0</v>
      </c>
      <c r="G35" s="26">
        <f t="shared" si="13"/>
        <v>0</v>
      </c>
      <c r="H35" s="26">
        <f t="shared" si="13"/>
        <v>0</v>
      </c>
      <c r="I35" s="26">
        <f t="shared" si="13"/>
        <v>0</v>
      </c>
      <c r="J35" s="26">
        <f t="shared" si="13"/>
        <v>0</v>
      </c>
      <c r="K35" s="26">
        <f t="shared" si="13"/>
        <v>0</v>
      </c>
      <c r="L35" s="26">
        <f t="shared" si="13"/>
        <v>0</v>
      </c>
      <c r="M35" s="26">
        <f t="shared" si="13"/>
        <v>0</v>
      </c>
      <c r="N35" s="26">
        <f t="shared" si="13"/>
        <v>0</v>
      </c>
      <c r="O35" s="93">
        <f t="shared" si="13"/>
        <v>0</v>
      </c>
      <c r="P35" s="27">
        <f>SUM(D35:O35)</f>
        <v>45</v>
      </c>
    </row>
    <row r="36" spans="2:16" ht="13.5">
      <c r="B36" s="61" t="s">
        <v>38</v>
      </c>
      <c r="C36" s="116" t="str">
        <f>C6</f>
        <v>R5年度</v>
      </c>
      <c r="D36" s="110">
        <f>SUM(D30,D33)</f>
        <v>129</v>
      </c>
      <c r="E36" s="97">
        <f aca="true" t="shared" si="14" ref="E36:O36">SUM(E30,E33)</f>
        <v>16</v>
      </c>
      <c r="F36" s="97">
        <f t="shared" si="14"/>
        <v>18</v>
      </c>
      <c r="G36" s="97">
        <f t="shared" si="14"/>
        <v>10</v>
      </c>
      <c r="H36" s="97">
        <f t="shared" si="14"/>
        <v>80</v>
      </c>
      <c r="I36" s="97">
        <f t="shared" si="14"/>
        <v>25</v>
      </c>
      <c r="J36" s="97">
        <f t="shared" si="14"/>
        <v>25</v>
      </c>
      <c r="K36" s="97">
        <f t="shared" si="14"/>
        <v>23</v>
      </c>
      <c r="L36" s="97">
        <f t="shared" si="14"/>
        <v>13</v>
      </c>
      <c r="M36" s="97">
        <f t="shared" si="14"/>
        <v>20</v>
      </c>
      <c r="N36" s="97">
        <f t="shared" si="14"/>
        <v>176</v>
      </c>
      <c r="O36" s="94">
        <f t="shared" si="14"/>
        <v>68</v>
      </c>
      <c r="P36" s="98">
        <f>SUM(D36:O36)</f>
        <v>603</v>
      </c>
    </row>
    <row r="37" spans="2:16" ht="14.25" thickBot="1">
      <c r="B37" s="62"/>
      <c r="C37" s="122" t="str">
        <f>C7</f>
        <v>対前年比</v>
      </c>
      <c r="D37" s="72">
        <f aca="true" t="shared" si="15" ref="D37:P37">+(D35-D36)/D36*100</f>
        <v>-65.11627906976744</v>
      </c>
      <c r="E37" s="41">
        <f t="shared" si="15"/>
        <v>-100</v>
      </c>
      <c r="F37" s="41">
        <f t="shared" si="15"/>
        <v>-100</v>
      </c>
      <c r="G37" s="41">
        <f t="shared" si="15"/>
        <v>-100</v>
      </c>
      <c r="H37" s="41">
        <f t="shared" si="15"/>
        <v>-100</v>
      </c>
      <c r="I37" s="41">
        <f t="shared" si="15"/>
        <v>-100</v>
      </c>
      <c r="J37" s="41">
        <f t="shared" si="15"/>
        <v>-100</v>
      </c>
      <c r="K37" s="41">
        <f t="shared" si="15"/>
        <v>-100</v>
      </c>
      <c r="L37" s="41">
        <f t="shared" si="15"/>
        <v>-100</v>
      </c>
      <c r="M37" s="41">
        <f t="shared" si="15"/>
        <v>-100</v>
      </c>
      <c r="N37" s="41">
        <f t="shared" si="15"/>
        <v>-100</v>
      </c>
      <c r="O37" s="41">
        <f t="shared" si="15"/>
        <v>-100</v>
      </c>
      <c r="P37" s="42">
        <f t="shared" si="15"/>
        <v>-92.53731343283582</v>
      </c>
    </row>
    <row r="38" spans="2:16" ht="12.75">
      <c r="B38" s="1"/>
      <c r="C38" s="1"/>
      <c r="D38" s="1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</row>
    <row r="47" ht="18" customHeight="1"/>
  </sheetData>
  <sheetProtection/>
  <mergeCells count="1">
    <mergeCell ref="B2:P2"/>
  </mergeCells>
  <printOptions/>
  <pageMargins left="1" right="1" top="1" bottom="1" header="0.5" footer="0.5"/>
  <pageSetup errors="dash"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2021-06-09T06:50:43Z</dcterms:created>
  <dcterms:modified xsi:type="dcterms:W3CDTF">2024-06-03T06:47:52Z</dcterms:modified>
  <cp:category/>
  <cp:version/>
  <cp:contentType/>
  <cp:contentStatus/>
</cp:coreProperties>
</file>