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<sst xmlns="http://schemas.openxmlformats.org/spreadsheetml/2006/main" count="180" uniqueCount="75">
  <si>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</si>
  <si>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</si>
  <si>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</si>
  <si>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</si>
  <si>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</si>
  <si>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</si>
  <si>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</si>
  <si>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</si>
  <si>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</si>
  <si>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</si>
  <si>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</si>
  <si>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</si>
  <si>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</si>
  <si>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</si>
  <si>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</si>
  <si>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</si>
  <si>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</si>
  <si>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</si>
  <si>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</si>
  <si>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</si>
  <si>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</si>
  <si>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</si>
  <si>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</si>
  <si>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</si>
  <si>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</si>
  <si>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</si>
  <si>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</si>
  <si>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</si>
  <si>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</si>
  <si>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</si>
  <si>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</si>
  <si>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</si>
  <si>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</si>
  <si>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</si>
  <si>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</si>
  <si>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</si>
  <si>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</si>
  <si>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</si>
  <si>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</si>
  <si>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</si>
  <si>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</si>
  <si>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</si>
  <si>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</si>
  <si>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</si>
  <si>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</si>
  <si>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</si>
  <si>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</si>
  <si>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</si>
  <si>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</si>
  <si>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30年度</t>
  </si>
  <si>
    <t>新設住宅着工戸数の令和元年度・平成30年度比較表（利用関係）</t>
  </si>
  <si>
    <t>R1年度</t>
  </si>
  <si>
    <t>H30年度</t>
  </si>
  <si>
    <t>R1年度</t>
  </si>
  <si>
    <t>R1年度</t>
  </si>
  <si>
    <t>新設住宅着工戸数の令和元年度・平成30年度比較表（資金別）</t>
  </si>
  <si>
    <t>新設住宅着工戸数の令和元年度・平成30年度比較表（構造別）</t>
  </si>
  <si>
    <t>新設住宅着工戸数の令和元年度・平成30年度比較表（持家・構造別）</t>
  </si>
  <si>
    <t>新設住宅着工戸数の令和元年度・平成30年度比較表（分譲・マンション別）</t>
  </si>
  <si>
    <t>R1年度</t>
  </si>
  <si>
    <t>R1年度</t>
  </si>
  <si>
    <t>H30年度</t>
  </si>
  <si>
    <t>H30年度</t>
  </si>
  <si>
    <t>H30年度</t>
  </si>
  <si>
    <t>R1年度</t>
  </si>
  <si>
    <t>R1年度</t>
  </si>
  <si>
    <t>R1年度</t>
  </si>
  <si>
    <t>R1年度</t>
  </si>
  <si>
    <t>R1年度</t>
  </si>
  <si>
    <t>R1年度</t>
  </si>
  <si>
    <t>R1年度</t>
  </si>
  <si>
    <t>H30年度</t>
  </si>
  <si>
    <t>H30年度</t>
  </si>
  <si>
    <t>H30年度</t>
  </si>
  <si>
    <t>H30年度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</si>
</sst>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9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8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vertical="center" shrinkToFit="1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4" xfId="0" applyNumberFormat="1" applyFont="1" applyBorder="1" applyAlignment="1" applyProtection="1">
      <alignment vertical="center"/>
      <protection locked="0"/>
    </xf>
    <xf numFmtId="177" fontId="4" fillId="0" borderId="30" xfId="0" applyNumberFormat="1" applyFont="1" applyBorder="1" applyAlignment="1" applyProtection="1">
      <alignment vertical="center" shrinkToFit="1"/>
      <protection locked="0"/>
    </xf>
    <xf numFmtId="177" fontId="4" fillId="0" borderId="30" xfId="0" applyNumberFormat="1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/>
      <protection locked="0"/>
    </xf>
    <xf numFmtId="177" fontId="4" fillId="0" borderId="32" xfId="0" applyNumberFormat="1" applyFont="1" applyBorder="1" applyAlignment="1">
      <alignment vertical="center"/>
    </xf>
    <xf numFmtId="177" fontId="4" fillId="0" borderId="30" xfId="0" applyNumberFormat="1" applyFont="1" applyBorder="1" applyAlignment="1" applyProtection="1">
      <alignment vertical="center"/>
      <protection locked="0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14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165"/>
          <c:w val="0.9742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61789610"/>
        <c:axId val="19235579"/>
      </c:bar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235579"/>
        <c:crosses val="autoZero"/>
        <c:auto val="1"/>
        <c:lblOffset val="100"/>
        <c:tickLblSkip val="1"/>
        <c:noMultiLvlLbl val="0"/>
      </c:catAx>
      <c:valAx>
        <c:axId val="19235579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61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875"/>
          <c:w val="0.408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23"/>
          <c:w val="0.907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62530724"/>
        <c:axId val="25905605"/>
      </c:bar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53072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9075"/>
          <c:w val="0.386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306"/>
          <c:w val="0.979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31823854"/>
        <c:axId val="17979231"/>
      </c:bar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8238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91"/>
          <c:w val="0.951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27595352"/>
        <c:axId val="47031577"/>
      </c:bar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595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7825"/>
          <c:w val="0.928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20631010"/>
        <c:axId val="51461363"/>
      </c:bar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631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395"/>
          <c:w val="0.964"/>
          <c:h val="0.6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4990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3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05"/>
          <c:w val="0.95925"/>
          <c:h val="0.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1478742"/>
        <c:axId val="13308679"/>
      </c:barChart>
      <c:catAx>
        <c:axId val="1478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78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1525"/>
          <c:w val="0.941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6692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0425"/>
          <c:w val="0.97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38902484"/>
        <c:axId val="14578037"/>
      </c:bar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578037"/>
        <c:crosses val="autoZero"/>
        <c:auto val="1"/>
        <c:lblOffset val="100"/>
        <c:tickLblSkip val="1"/>
        <c:noMultiLvlLbl val="0"/>
      </c:catAx>
      <c:valAx>
        <c:axId val="14578037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90248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6"/>
          <c:w val="0.395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025"/>
          <c:w val="0.9877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64093470"/>
        <c:axId val="39970319"/>
      </c:bar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970319"/>
        <c:crosses val="autoZero"/>
        <c:auto val="1"/>
        <c:lblOffset val="100"/>
        <c:tickLblSkip val="1"/>
        <c:noMultiLvlLbl val="0"/>
      </c:catAx>
      <c:valAx>
        <c:axId val="39970319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09347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915"/>
          <c:w val="0.96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370377"/>
        <c:crosses val="autoZero"/>
        <c:auto val="1"/>
        <c:lblOffset val="100"/>
        <c:tickLblSkip val="1"/>
        <c:noMultiLvlLbl val="0"/>
      </c:catAx>
      <c:valAx>
        <c:axId val="16370377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18855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2"/>
          <c:w val="0.40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5275"/>
          <c:w val="0.962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32131"/>
        <c:crosses val="autoZero"/>
        <c:auto val="1"/>
        <c:lblOffset val="100"/>
        <c:tickLblSkip val="1"/>
        <c:noMultiLvlLbl val="0"/>
      </c:catAx>
      <c:valAx>
        <c:axId val="50932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11566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3975"/>
          <c:w val="0.919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55735996"/>
        <c:axId val="31861917"/>
      </c:bar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861917"/>
        <c:crosses val="autoZero"/>
        <c:auto val="1"/>
        <c:lblOffset val="100"/>
        <c:tickLblSkip val="1"/>
        <c:noMultiLvlLbl val="0"/>
      </c:catAx>
      <c:valAx>
        <c:axId val="31861917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7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73599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2075"/>
          <c:w val="0.928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18321798"/>
        <c:axId val="30678455"/>
      </c:bar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78455"/>
        <c:crosses val="autoZero"/>
        <c:auto val="1"/>
        <c:lblOffset val="100"/>
        <c:tickLblSkip val="1"/>
        <c:noMultiLvlLbl val="0"/>
      </c:catAx>
      <c:valAx>
        <c:axId val="30678455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32179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4275"/>
          <c:w val="0.9622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7670640"/>
        <c:axId val="1926897"/>
      </c:barChart>
      <c:catAx>
        <c:axId val="7670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6897"/>
        <c:crosses val="autoZero"/>
        <c:auto val="1"/>
        <c:lblOffset val="100"/>
        <c:tickLblSkip val="1"/>
        <c:noMultiLvlLbl val="0"/>
      </c:catAx>
      <c:valAx>
        <c:axId val="1926897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67064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213"/>
          <c:w val="0.36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226"/>
          <c:w val="0.9247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R1年度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H30年度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34207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9025"/>
          <c:w val="0.36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90" zoomScaleNormal="90" zoomScaleSheetLayoutView="90" zoomScalePageLayoutView="0" workbookViewId="0" topLeftCell="A1">
      <selection activeCell="B34" sqref="B34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2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6" t="s">
        <v>0</v>
      </c>
      <c r="B20" s="103" t="s">
        <v>27</v>
      </c>
      <c r="C20" s="104"/>
      <c r="D20" s="104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20"/>
    </row>
    <row r="21" spans="1:16" ht="21" customHeight="1">
      <c r="A21" s="117"/>
      <c r="B21" s="105"/>
      <c r="C21" s="106"/>
      <c r="D21" s="106"/>
      <c r="E21" s="105" t="s">
        <v>28</v>
      </c>
      <c r="F21" s="106"/>
      <c r="G21" s="115"/>
      <c r="H21" s="110" t="s">
        <v>29</v>
      </c>
      <c r="I21" s="106"/>
      <c r="J21" s="106"/>
      <c r="K21" s="107" t="s">
        <v>11</v>
      </c>
      <c r="L21" s="108"/>
      <c r="M21" s="109"/>
      <c r="N21" s="110" t="s">
        <v>12</v>
      </c>
      <c r="O21" s="106"/>
      <c r="P21" s="111"/>
    </row>
    <row r="22" spans="1:19" ht="21" customHeight="1">
      <c r="A22" s="118"/>
      <c r="B22" s="49" t="s">
        <v>51</v>
      </c>
      <c r="C22" s="49" t="s">
        <v>52</v>
      </c>
      <c r="D22" s="51" t="s">
        <v>13</v>
      </c>
      <c r="E22" s="49" t="s">
        <v>53</v>
      </c>
      <c r="F22" s="49" t="s">
        <v>52</v>
      </c>
      <c r="G22" s="5" t="s">
        <v>13</v>
      </c>
      <c r="H22" s="49" t="s">
        <v>54</v>
      </c>
      <c r="I22" s="49" t="s">
        <v>52</v>
      </c>
      <c r="J22" s="5" t="s">
        <v>13</v>
      </c>
      <c r="K22" s="49" t="s">
        <v>54</v>
      </c>
      <c r="L22" s="49" t="s">
        <v>52</v>
      </c>
      <c r="M22" s="5" t="s">
        <v>13</v>
      </c>
      <c r="N22" s="49" t="s">
        <v>54</v>
      </c>
      <c r="O22" s="49" t="s">
        <v>49</v>
      </c>
      <c r="P22" s="51" t="s">
        <v>13</v>
      </c>
      <c r="Q22" s="2" t="s">
        <v>46</v>
      </c>
      <c r="S22" s="1" t="s">
        <v>48</v>
      </c>
    </row>
    <row r="23" spans="1:19" ht="21" customHeight="1">
      <c r="A23" s="54" t="s">
        <v>45</v>
      </c>
      <c r="B23" s="44">
        <v>234</v>
      </c>
      <c r="C23" s="44">
        <f>SUM(F23,I23,L23,O23)</f>
        <v>383</v>
      </c>
      <c r="D23" s="57">
        <f aca="true" t="shared" si="0" ref="D23:D35">+(B23-C23)/C23</f>
        <v>-0.38903394255874674</v>
      </c>
      <c r="E23" s="79">
        <v>145</v>
      </c>
      <c r="F23" s="66">
        <v>143</v>
      </c>
      <c r="G23" s="6">
        <f>+(E23-F23)/F23</f>
        <v>0.013986013986013986</v>
      </c>
      <c r="H23" s="83">
        <v>80</v>
      </c>
      <c r="I23" s="10">
        <v>100</v>
      </c>
      <c r="J23" s="57">
        <f>+(H23-I23)/I23</f>
        <v>-0.2</v>
      </c>
      <c r="K23" s="83">
        <v>0</v>
      </c>
      <c r="L23" s="10">
        <v>47</v>
      </c>
      <c r="M23" s="43">
        <f>+(K23-L23)/L23</f>
        <v>-1</v>
      </c>
      <c r="N23" s="83">
        <v>9</v>
      </c>
      <c r="O23" s="10">
        <v>93</v>
      </c>
      <c r="P23" s="4">
        <f>+(N23-O23)/O23</f>
        <v>-0.9032258064516129</v>
      </c>
      <c r="S23" s="91">
        <f>E23+H23+K23+N23</f>
        <v>234</v>
      </c>
    </row>
    <row r="24" spans="1:19" ht="21" customHeight="1">
      <c r="A24" s="54" t="s">
        <v>15</v>
      </c>
      <c r="B24" s="44">
        <v>324</v>
      </c>
      <c r="C24" s="44">
        <f>SUM(F24,I24,L24,O24)</f>
        <v>236</v>
      </c>
      <c r="D24" s="57">
        <f t="shared" si="0"/>
        <v>0.3728813559322034</v>
      </c>
      <c r="E24" s="79">
        <v>164</v>
      </c>
      <c r="F24" s="66">
        <v>108</v>
      </c>
      <c r="G24" s="6">
        <f>+(E24-F24)/F24</f>
        <v>0.5185185185185185</v>
      </c>
      <c r="H24" s="83">
        <v>133</v>
      </c>
      <c r="I24" s="10">
        <v>121</v>
      </c>
      <c r="J24" s="57">
        <f aca="true" t="shared" si="1" ref="J24:J35">+(H24-I24)/I24</f>
        <v>0.09917355371900827</v>
      </c>
      <c r="K24" s="83">
        <v>0</v>
      </c>
      <c r="L24" s="10">
        <v>3</v>
      </c>
      <c r="M24" s="43">
        <f>+(K24-L24)/L24</f>
        <v>-1</v>
      </c>
      <c r="N24" s="83">
        <v>27</v>
      </c>
      <c r="O24" s="10">
        <v>4</v>
      </c>
      <c r="P24" s="4">
        <f aca="true" t="shared" si="2" ref="P24:P35">+(N24-O24)/O24</f>
        <v>5.75</v>
      </c>
      <c r="Q24" s="2" t="s">
        <v>47</v>
      </c>
      <c r="S24" s="91">
        <f aca="true" t="shared" si="3" ref="S24:S35">E24+H24+K24+N24</f>
        <v>324</v>
      </c>
    </row>
    <row r="25" spans="1:19" ht="21" customHeight="1">
      <c r="A25" s="54" t="s">
        <v>1</v>
      </c>
      <c r="B25" s="44">
        <v>362</v>
      </c>
      <c r="C25" s="44">
        <f>SUM(F25,I25,L25,O25)</f>
        <v>379</v>
      </c>
      <c r="D25" s="57">
        <f t="shared" si="0"/>
        <v>-0.044854881266490766</v>
      </c>
      <c r="E25" s="79">
        <v>164</v>
      </c>
      <c r="F25" s="66">
        <v>175</v>
      </c>
      <c r="G25" s="6">
        <f aca="true" t="shared" si="4" ref="G25:G35">+(E25-F25)/F25</f>
        <v>-0.06285714285714286</v>
      </c>
      <c r="H25" s="83">
        <v>160</v>
      </c>
      <c r="I25" s="10">
        <v>128</v>
      </c>
      <c r="J25" s="57">
        <f t="shared" si="1"/>
        <v>0.25</v>
      </c>
      <c r="K25" s="83">
        <v>19</v>
      </c>
      <c r="L25" s="10">
        <v>0</v>
      </c>
      <c r="M25" s="43" t="e">
        <f aca="true" t="shared" si="5" ref="M25:M35">+(K25-L25)/L25</f>
        <v>#DIV/0!</v>
      </c>
      <c r="N25" s="83">
        <v>19</v>
      </c>
      <c r="O25" s="10">
        <v>76</v>
      </c>
      <c r="P25" s="4">
        <f t="shared" si="2"/>
        <v>-0.75</v>
      </c>
      <c r="S25" s="91">
        <f t="shared" si="3"/>
        <v>362</v>
      </c>
    </row>
    <row r="26" spans="1:19" ht="21" customHeight="1">
      <c r="A26" s="54" t="s">
        <v>2</v>
      </c>
      <c r="B26" s="44">
        <v>329</v>
      </c>
      <c r="C26" s="44">
        <f>SUM(F26,I26,L26,O26)</f>
        <v>348</v>
      </c>
      <c r="D26" s="57">
        <f t="shared" si="0"/>
        <v>-0.05459770114942529</v>
      </c>
      <c r="E26" s="79">
        <v>182</v>
      </c>
      <c r="F26" s="66">
        <v>171</v>
      </c>
      <c r="G26" s="6">
        <f t="shared" si="4"/>
        <v>0.06432748538011696</v>
      </c>
      <c r="H26" s="83">
        <v>124</v>
      </c>
      <c r="I26" s="10">
        <v>150</v>
      </c>
      <c r="J26" s="57">
        <f t="shared" si="1"/>
        <v>-0.17333333333333334</v>
      </c>
      <c r="K26" s="83">
        <v>12</v>
      </c>
      <c r="L26" s="10">
        <v>2</v>
      </c>
      <c r="M26" s="43">
        <f t="shared" si="5"/>
        <v>5</v>
      </c>
      <c r="N26" s="83">
        <v>11</v>
      </c>
      <c r="O26" s="10">
        <v>25</v>
      </c>
      <c r="P26" s="4">
        <f t="shared" si="2"/>
        <v>-0.56</v>
      </c>
      <c r="S26" s="91">
        <f t="shared" si="3"/>
        <v>329</v>
      </c>
    </row>
    <row r="27" spans="1:19" ht="21" customHeight="1">
      <c r="A27" s="54" t="s">
        <v>3</v>
      </c>
      <c r="B27" s="44">
        <v>213</v>
      </c>
      <c r="C27" s="44">
        <f aca="true" t="shared" si="6" ref="C27:C34">SUM(F27,I27,L27,O27)</f>
        <v>209</v>
      </c>
      <c r="D27" s="57">
        <f t="shared" si="0"/>
        <v>0.019138755980861243</v>
      </c>
      <c r="E27" s="79">
        <v>113</v>
      </c>
      <c r="F27" s="66">
        <v>123</v>
      </c>
      <c r="G27" s="6">
        <f t="shared" si="4"/>
        <v>-0.08130081300813008</v>
      </c>
      <c r="H27" s="83">
        <v>78</v>
      </c>
      <c r="I27" s="10">
        <v>73</v>
      </c>
      <c r="J27" s="57">
        <f t="shared" si="1"/>
        <v>0.0684931506849315</v>
      </c>
      <c r="K27" s="83">
        <v>0</v>
      </c>
      <c r="L27" s="10">
        <v>0</v>
      </c>
      <c r="M27" s="43" t="e">
        <f>+(K27-L27)/L27</f>
        <v>#DIV/0!</v>
      </c>
      <c r="N27" s="83">
        <v>22</v>
      </c>
      <c r="O27" s="10">
        <v>13</v>
      </c>
      <c r="P27" s="4">
        <f t="shared" si="2"/>
        <v>0.6923076923076923</v>
      </c>
      <c r="S27" s="91">
        <f t="shared" si="3"/>
        <v>213</v>
      </c>
    </row>
    <row r="28" spans="1:19" ht="21" customHeight="1">
      <c r="A28" s="54" t="s">
        <v>4</v>
      </c>
      <c r="B28" s="44">
        <v>511</v>
      </c>
      <c r="C28" s="44">
        <f>SUM(F28,I28,L28,O28)</f>
        <v>254</v>
      </c>
      <c r="D28" s="57">
        <f t="shared" si="0"/>
        <v>1.0118110236220472</v>
      </c>
      <c r="E28" s="79">
        <v>152</v>
      </c>
      <c r="F28" s="66">
        <v>139</v>
      </c>
      <c r="G28" s="6">
        <f t="shared" si="4"/>
        <v>0.09352517985611511</v>
      </c>
      <c r="H28" s="83">
        <v>341</v>
      </c>
      <c r="I28" s="10">
        <v>105</v>
      </c>
      <c r="J28" s="57">
        <f t="shared" si="1"/>
        <v>2.2476190476190476</v>
      </c>
      <c r="K28" s="83">
        <v>1</v>
      </c>
      <c r="L28" s="10">
        <v>0</v>
      </c>
      <c r="M28" s="43" t="e">
        <f t="shared" si="5"/>
        <v>#DIV/0!</v>
      </c>
      <c r="N28" s="83">
        <v>17</v>
      </c>
      <c r="O28" s="10">
        <v>10</v>
      </c>
      <c r="P28" s="4">
        <f t="shared" si="2"/>
        <v>0.7</v>
      </c>
      <c r="S28" s="91">
        <f t="shared" si="3"/>
        <v>511</v>
      </c>
    </row>
    <row r="29" spans="1:19" ht="21" customHeight="1">
      <c r="A29" s="54" t="s">
        <v>5</v>
      </c>
      <c r="B29" s="44">
        <v>457</v>
      </c>
      <c r="C29" s="44">
        <f t="shared" si="6"/>
        <v>398</v>
      </c>
      <c r="D29" s="57">
        <f t="shared" si="0"/>
        <v>0.14824120603015076</v>
      </c>
      <c r="E29" s="79">
        <v>170</v>
      </c>
      <c r="F29" s="66">
        <v>186</v>
      </c>
      <c r="G29" s="6">
        <f t="shared" si="4"/>
        <v>-0.08602150537634409</v>
      </c>
      <c r="H29" s="83">
        <v>213</v>
      </c>
      <c r="I29" s="10">
        <v>197</v>
      </c>
      <c r="J29" s="57">
        <f t="shared" si="1"/>
        <v>0.08121827411167512</v>
      </c>
      <c r="K29" s="83">
        <v>0</v>
      </c>
      <c r="L29" s="10">
        <v>6</v>
      </c>
      <c r="M29" s="43">
        <f t="shared" si="5"/>
        <v>-1</v>
      </c>
      <c r="N29" s="83">
        <v>74</v>
      </c>
      <c r="O29" s="10">
        <v>9</v>
      </c>
      <c r="P29" s="4">
        <f t="shared" si="2"/>
        <v>7.222222222222222</v>
      </c>
      <c r="S29" s="91">
        <f t="shared" si="3"/>
        <v>457</v>
      </c>
    </row>
    <row r="30" spans="1:19" ht="21" customHeight="1">
      <c r="A30" s="54" t="s">
        <v>6</v>
      </c>
      <c r="B30" s="44">
        <v>452</v>
      </c>
      <c r="C30" s="44">
        <f t="shared" si="6"/>
        <v>310</v>
      </c>
      <c r="D30" s="57">
        <f t="shared" si="0"/>
        <v>0.45806451612903226</v>
      </c>
      <c r="E30" s="79">
        <v>180</v>
      </c>
      <c r="F30" s="66">
        <v>137</v>
      </c>
      <c r="G30" s="6">
        <f t="shared" si="4"/>
        <v>0.31386861313868614</v>
      </c>
      <c r="H30" s="83">
        <v>261</v>
      </c>
      <c r="I30" s="10">
        <v>163</v>
      </c>
      <c r="J30" s="57">
        <f t="shared" si="1"/>
        <v>0.6012269938650306</v>
      </c>
      <c r="K30" s="83">
        <v>0</v>
      </c>
      <c r="L30" s="10">
        <v>0</v>
      </c>
      <c r="M30" s="43" t="e">
        <f t="shared" si="5"/>
        <v>#DIV/0!</v>
      </c>
      <c r="N30" s="83">
        <v>11</v>
      </c>
      <c r="O30" s="10">
        <v>10</v>
      </c>
      <c r="P30" s="4">
        <f t="shared" si="2"/>
        <v>0.1</v>
      </c>
      <c r="S30" s="91">
        <f t="shared" si="3"/>
        <v>452</v>
      </c>
    </row>
    <row r="31" spans="1:19" ht="21" customHeight="1">
      <c r="A31" s="54" t="s">
        <v>7</v>
      </c>
      <c r="B31" s="44">
        <v>379</v>
      </c>
      <c r="C31" s="44">
        <f t="shared" si="6"/>
        <v>350</v>
      </c>
      <c r="D31" s="57">
        <f>+(B31-C31)/C31</f>
        <v>0.08285714285714285</v>
      </c>
      <c r="E31" s="79">
        <v>138</v>
      </c>
      <c r="F31" s="66">
        <v>143</v>
      </c>
      <c r="G31" s="6">
        <f t="shared" si="4"/>
        <v>-0.03496503496503497</v>
      </c>
      <c r="H31" s="83">
        <v>218</v>
      </c>
      <c r="I31" s="10">
        <v>144</v>
      </c>
      <c r="J31" s="57">
        <f t="shared" si="1"/>
        <v>0.5138888888888888</v>
      </c>
      <c r="K31" s="83">
        <v>1</v>
      </c>
      <c r="L31" s="10">
        <v>0</v>
      </c>
      <c r="M31" s="43" t="e">
        <f t="shared" si="5"/>
        <v>#DIV/0!</v>
      </c>
      <c r="N31" s="83">
        <v>22</v>
      </c>
      <c r="O31" s="10">
        <v>63</v>
      </c>
      <c r="P31" s="4">
        <f t="shared" si="2"/>
        <v>-0.6507936507936508</v>
      </c>
      <c r="S31" s="91">
        <f t="shared" si="3"/>
        <v>379</v>
      </c>
    </row>
    <row r="32" spans="1:19" ht="21" customHeight="1">
      <c r="A32" s="54" t="s">
        <v>8</v>
      </c>
      <c r="B32" s="44">
        <v>299</v>
      </c>
      <c r="C32" s="44">
        <f t="shared" si="6"/>
        <v>231</v>
      </c>
      <c r="D32" s="57">
        <f t="shared" si="0"/>
        <v>0.2943722943722944</v>
      </c>
      <c r="E32" s="79">
        <v>94</v>
      </c>
      <c r="F32" s="66">
        <v>132</v>
      </c>
      <c r="G32" s="6">
        <f t="shared" si="4"/>
        <v>-0.2878787878787879</v>
      </c>
      <c r="H32" s="83">
        <v>191</v>
      </c>
      <c r="I32" s="10">
        <v>83</v>
      </c>
      <c r="J32" s="57">
        <f t="shared" si="1"/>
        <v>1.3012048192771084</v>
      </c>
      <c r="K32" s="83">
        <v>0</v>
      </c>
      <c r="L32" s="10">
        <v>5</v>
      </c>
      <c r="M32" s="43">
        <f>+(K32-L32)/L32</f>
        <v>-1</v>
      </c>
      <c r="N32" s="83">
        <v>14</v>
      </c>
      <c r="O32" s="10">
        <v>11</v>
      </c>
      <c r="P32" s="4">
        <f t="shared" si="2"/>
        <v>0.2727272727272727</v>
      </c>
      <c r="S32" s="91">
        <f t="shared" si="3"/>
        <v>299</v>
      </c>
    </row>
    <row r="33" spans="1:19" ht="21" customHeight="1">
      <c r="A33" s="54" t="s">
        <v>9</v>
      </c>
      <c r="B33" s="44">
        <v>198</v>
      </c>
      <c r="C33" s="44">
        <v>374</v>
      </c>
      <c r="D33" s="57">
        <f t="shared" si="0"/>
        <v>-0.47058823529411764</v>
      </c>
      <c r="E33" s="79">
        <v>98</v>
      </c>
      <c r="F33" s="66">
        <v>141</v>
      </c>
      <c r="G33" s="6">
        <f t="shared" si="4"/>
        <v>-0.3049645390070922</v>
      </c>
      <c r="H33" s="83">
        <v>81</v>
      </c>
      <c r="I33" s="10">
        <v>186</v>
      </c>
      <c r="J33" s="57">
        <f t="shared" si="1"/>
        <v>-0.5645161290322581</v>
      </c>
      <c r="K33" s="83">
        <v>3</v>
      </c>
      <c r="L33" s="10">
        <v>24</v>
      </c>
      <c r="M33" s="43">
        <f t="shared" si="5"/>
        <v>-0.875</v>
      </c>
      <c r="N33" s="83">
        <v>16</v>
      </c>
      <c r="O33" s="10">
        <v>23</v>
      </c>
      <c r="P33" s="4">
        <f t="shared" si="2"/>
        <v>-0.30434782608695654</v>
      </c>
      <c r="S33" s="91">
        <f t="shared" si="3"/>
        <v>198</v>
      </c>
    </row>
    <row r="34" spans="1:19" ht="21" customHeight="1" thickBot="1">
      <c r="A34" s="55" t="s">
        <v>10</v>
      </c>
      <c r="B34" s="44">
        <v>328</v>
      </c>
      <c r="C34" s="44">
        <f t="shared" si="6"/>
        <v>311</v>
      </c>
      <c r="D34" s="58">
        <f>+(B34-C34)/C34</f>
        <v>0.05466237942122187</v>
      </c>
      <c r="E34" s="80">
        <v>148</v>
      </c>
      <c r="F34" s="82">
        <v>126</v>
      </c>
      <c r="G34" s="8">
        <f t="shared" si="4"/>
        <v>0.1746031746031746</v>
      </c>
      <c r="H34" s="84">
        <v>102</v>
      </c>
      <c r="I34" s="67">
        <v>176</v>
      </c>
      <c r="J34" s="64">
        <f>+(H34-I34)/I34</f>
        <v>-0.42045454545454547</v>
      </c>
      <c r="K34" s="84">
        <v>0</v>
      </c>
      <c r="L34" s="67">
        <v>0</v>
      </c>
      <c r="M34" s="43" t="e">
        <f t="shared" si="5"/>
        <v>#DIV/0!</v>
      </c>
      <c r="N34" s="84">
        <v>78</v>
      </c>
      <c r="O34" s="67">
        <v>9</v>
      </c>
      <c r="P34" s="12">
        <f t="shared" si="2"/>
        <v>7.666666666666667</v>
      </c>
      <c r="S34" s="91">
        <f t="shared" si="3"/>
        <v>328</v>
      </c>
    </row>
    <row r="35" spans="1:25" ht="21" customHeight="1" thickBot="1" thickTop="1">
      <c r="A35" s="56" t="s">
        <v>14</v>
      </c>
      <c r="B35" s="53">
        <f>SUM(B23:B34)</f>
        <v>4086</v>
      </c>
      <c r="C35" s="53">
        <f>SUM(C23:C34)</f>
        <v>3783</v>
      </c>
      <c r="D35" s="59">
        <f t="shared" si="0"/>
        <v>0.08009516256938938</v>
      </c>
      <c r="E35" s="81">
        <f>SUM(E23:E34)</f>
        <v>1748</v>
      </c>
      <c r="F35" s="14">
        <f>SUM(F23:F34)</f>
        <v>1724</v>
      </c>
      <c r="G35" s="15">
        <f t="shared" si="4"/>
        <v>0.013921113689095127</v>
      </c>
      <c r="H35" s="85">
        <f>SUM(H23:H34)</f>
        <v>1982</v>
      </c>
      <c r="I35" s="14">
        <f>SUM(I23:I34)</f>
        <v>1626</v>
      </c>
      <c r="J35" s="59">
        <f t="shared" si="1"/>
        <v>0.21894218942189422</v>
      </c>
      <c r="K35" s="85">
        <f>SUM(K23:K34)</f>
        <v>36</v>
      </c>
      <c r="L35" s="14">
        <f>SUM(L23:L34)</f>
        <v>87</v>
      </c>
      <c r="M35" s="15">
        <f t="shared" si="5"/>
        <v>-0.5862068965517241</v>
      </c>
      <c r="N35" s="85">
        <f>SUM(N23:N34)</f>
        <v>320</v>
      </c>
      <c r="O35" s="14">
        <f>SUM(O23:O34)</f>
        <v>346</v>
      </c>
      <c r="P35" s="9">
        <f t="shared" si="2"/>
        <v>-0.07514450867052024</v>
      </c>
      <c r="S35" s="91">
        <f t="shared" si="3"/>
        <v>4086</v>
      </c>
      <c r="Y35" s="11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9">
      <selection activeCell="Q35" sqref="Q35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2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6" t="s">
        <v>16</v>
      </c>
      <c r="B20" s="103" t="s">
        <v>27</v>
      </c>
      <c r="C20" s="104"/>
      <c r="D20" s="104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/>
    </row>
    <row r="21" spans="1:19" ht="21" customHeight="1">
      <c r="A21" s="117"/>
      <c r="B21" s="105"/>
      <c r="C21" s="106"/>
      <c r="D21" s="106"/>
      <c r="E21" s="124" t="s">
        <v>25</v>
      </c>
      <c r="F21" s="108"/>
      <c r="G21" s="109"/>
      <c r="H21" s="107" t="s">
        <v>26</v>
      </c>
      <c r="I21" s="108"/>
      <c r="J21" s="109"/>
      <c r="K21" s="107" t="s">
        <v>33</v>
      </c>
      <c r="L21" s="108"/>
      <c r="M21" s="109"/>
      <c r="N21" s="108" t="s">
        <v>32</v>
      </c>
      <c r="O21" s="108"/>
      <c r="P21" s="108"/>
      <c r="Q21" s="121" t="s">
        <v>21</v>
      </c>
      <c r="R21" s="122"/>
      <c r="S21" s="123"/>
    </row>
    <row r="22" spans="1:21" ht="21" customHeight="1">
      <c r="A22" s="118"/>
      <c r="B22" s="50" t="s">
        <v>54</v>
      </c>
      <c r="C22" s="89" t="s">
        <v>61</v>
      </c>
      <c r="D22" s="47" t="s">
        <v>18</v>
      </c>
      <c r="E22" s="50" t="s">
        <v>54</v>
      </c>
      <c r="F22" s="96" t="s">
        <v>62</v>
      </c>
      <c r="G22" s="5" t="s">
        <v>18</v>
      </c>
      <c r="H22" s="50" t="s">
        <v>59</v>
      </c>
      <c r="I22" s="96" t="s">
        <v>62</v>
      </c>
      <c r="J22" s="5" t="s">
        <v>18</v>
      </c>
      <c r="K22" s="50" t="s">
        <v>59</v>
      </c>
      <c r="L22" s="96" t="s">
        <v>62</v>
      </c>
      <c r="M22" s="5" t="s">
        <v>18</v>
      </c>
      <c r="N22" s="50" t="s">
        <v>60</v>
      </c>
      <c r="O22" s="96" t="s">
        <v>62</v>
      </c>
      <c r="P22" s="5" t="s">
        <v>18</v>
      </c>
      <c r="Q22" s="50" t="s">
        <v>54</v>
      </c>
      <c r="R22" s="96" t="s">
        <v>63</v>
      </c>
      <c r="S22" s="5" t="s">
        <v>18</v>
      </c>
      <c r="U22" s="1" t="s">
        <v>48</v>
      </c>
    </row>
    <row r="23" spans="1:21" ht="21" customHeight="1">
      <c r="A23" s="54" t="s">
        <v>19</v>
      </c>
      <c r="B23" s="86">
        <f>'利用関係'!B23</f>
        <v>234</v>
      </c>
      <c r="C23" s="87">
        <f>'利用関係'!C23</f>
        <v>383</v>
      </c>
      <c r="D23" s="4">
        <f>+(B23-C23)/C23</f>
        <v>-0.38903394255874674</v>
      </c>
      <c r="E23" s="92">
        <v>177</v>
      </c>
      <c r="F23" s="66">
        <v>288</v>
      </c>
      <c r="G23" s="6">
        <f>+(E23-F23)/F23</f>
        <v>-0.3854166666666667</v>
      </c>
      <c r="H23" s="83">
        <v>0</v>
      </c>
      <c r="I23" s="10">
        <v>0</v>
      </c>
      <c r="J23" s="43" t="e">
        <f>+(H23-I23)/I23</f>
        <v>#DIV/0!</v>
      </c>
      <c r="K23" s="94">
        <v>54</v>
      </c>
      <c r="L23" s="66">
        <v>84</v>
      </c>
      <c r="M23" s="43">
        <f>+(K23-L23)/L23</f>
        <v>-0.35714285714285715</v>
      </c>
      <c r="N23" s="83">
        <v>0</v>
      </c>
      <c r="O23" s="10">
        <v>0</v>
      </c>
      <c r="P23" s="16" t="e">
        <f>+(N23-O23)/O23</f>
        <v>#DIV/0!</v>
      </c>
      <c r="Q23" s="83">
        <v>3</v>
      </c>
      <c r="R23" s="10">
        <v>11</v>
      </c>
      <c r="S23" s="40">
        <f>+(Q23-R23)/R23</f>
        <v>-0.7272727272727273</v>
      </c>
      <c r="U23" s="91">
        <f>E23+H23+K23+N23+Q23</f>
        <v>234</v>
      </c>
    </row>
    <row r="24" spans="1:21" ht="21" customHeight="1">
      <c r="A24" s="54" t="s">
        <v>20</v>
      </c>
      <c r="B24" s="86">
        <f>'利用関係'!B24</f>
        <v>324</v>
      </c>
      <c r="C24" s="87">
        <f>'利用関係'!C24</f>
        <v>236</v>
      </c>
      <c r="D24" s="4">
        <f aca="true" t="shared" si="0" ref="D24:D35">+(B24-C24)/C24</f>
        <v>0.3728813559322034</v>
      </c>
      <c r="E24" s="92">
        <v>281</v>
      </c>
      <c r="F24" s="66">
        <v>230</v>
      </c>
      <c r="G24" s="6">
        <f aca="true" t="shared" si="1" ref="G24:G35">+(E24-F24)/F24</f>
        <v>0.2217391304347826</v>
      </c>
      <c r="H24" s="83">
        <v>0</v>
      </c>
      <c r="I24" s="10">
        <v>0</v>
      </c>
      <c r="J24" s="43" t="e">
        <f aca="true" t="shared" si="2" ref="J24:J35">+(H24-I24)/I24</f>
        <v>#DIV/0!</v>
      </c>
      <c r="K24" s="94">
        <v>34</v>
      </c>
      <c r="L24" s="66">
        <v>0</v>
      </c>
      <c r="M24" s="43" t="e">
        <f aca="true" t="shared" si="3" ref="M24:M35">+(K24-L24)/L24</f>
        <v>#DIV/0!</v>
      </c>
      <c r="N24" s="83">
        <v>0</v>
      </c>
      <c r="O24" s="10">
        <v>0</v>
      </c>
      <c r="P24" s="16" t="e">
        <f aca="true" t="shared" si="4" ref="P24:P35">+(N24-O24)/O24</f>
        <v>#DIV/0!</v>
      </c>
      <c r="Q24" s="83">
        <v>9</v>
      </c>
      <c r="R24" s="10">
        <v>6</v>
      </c>
      <c r="S24" s="40">
        <f aca="true" t="shared" si="5" ref="S24:S35">+(Q24-R24)/R24</f>
        <v>0.5</v>
      </c>
      <c r="U24" s="91">
        <f aca="true" t="shared" si="6" ref="U24:U35">E24+H24+K24+N24+Q24</f>
        <v>324</v>
      </c>
    </row>
    <row r="25" spans="1:21" ht="21" customHeight="1">
      <c r="A25" s="54" t="s">
        <v>30</v>
      </c>
      <c r="B25" s="86">
        <f>'利用関係'!B25</f>
        <v>362</v>
      </c>
      <c r="C25" s="87">
        <f>'利用関係'!C25</f>
        <v>379</v>
      </c>
      <c r="D25" s="4">
        <f t="shared" si="0"/>
        <v>-0.044854881266490766</v>
      </c>
      <c r="E25" s="92">
        <v>311</v>
      </c>
      <c r="F25" s="66">
        <v>335</v>
      </c>
      <c r="G25" s="6">
        <f t="shared" si="1"/>
        <v>-0.07164179104477612</v>
      </c>
      <c r="H25" s="83">
        <v>4</v>
      </c>
      <c r="I25" s="10">
        <v>0</v>
      </c>
      <c r="J25" s="43" t="e">
        <f t="shared" si="2"/>
        <v>#DIV/0!</v>
      </c>
      <c r="K25" s="94">
        <v>34</v>
      </c>
      <c r="L25" s="66">
        <v>38</v>
      </c>
      <c r="M25" s="43">
        <f t="shared" si="3"/>
        <v>-0.10526315789473684</v>
      </c>
      <c r="N25" s="83">
        <v>0</v>
      </c>
      <c r="O25" s="10">
        <v>0</v>
      </c>
      <c r="P25" s="16" t="e">
        <f t="shared" si="4"/>
        <v>#DIV/0!</v>
      </c>
      <c r="Q25" s="83">
        <v>13</v>
      </c>
      <c r="R25" s="10">
        <v>6</v>
      </c>
      <c r="S25" s="40">
        <f t="shared" si="5"/>
        <v>1.1666666666666667</v>
      </c>
      <c r="U25" s="91">
        <f t="shared" si="6"/>
        <v>362</v>
      </c>
    </row>
    <row r="26" spans="1:21" ht="21" customHeight="1">
      <c r="A26" s="54" t="s">
        <v>2</v>
      </c>
      <c r="B26" s="86">
        <f>'利用関係'!B26</f>
        <v>329</v>
      </c>
      <c r="C26" s="87">
        <f>'利用関係'!C26</f>
        <v>348</v>
      </c>
      <c r="D26" s="4">
        <f t="shared" si="0"/>
        <v>-0.05459770114942529</v>
      </c>
      <c r="E26" s="92">
        <v>277</v>
      </c>
      <c r="F26" s="66">
        <v>294</v>
      </c>
      <c r="G26" s="6">
        <f t="shared" si="1"/>
        <v>-0.05782312925170068</v>
      </c>
      <c r="H26" s="83">
        <v>0</v>
      </c>
      <c r="I26" s="10">
        <v>4</v>
      </c>
      <c r="J26" s="43">
        <f t="shared" si="2"/>
        <v>-1</v>
      </c>
      <c r="K26" s="94">
        <v>36</v>
      </c>
      <c r="L26" s="66">
        <v>41</v>
      </c>
      <c r="M26" s="43">
        <f t="shared" si="3"/>
        <v>-0.12195121951219512</v>
      </c>
      <c r="N26" s="83">
        <v>0</v>
      </c>
      <c r="O26" s="10">
        <v>0</v>
      </c>
      <c r="P26" s="16" t="e">
        <f t="shared" si="4"/>
        <v>#DIV/0!</v>
      </c>
      <c r="Q26" s="83">
        <v>16</v>
      </c>
      <c r="R26" s="10">
        <v>9</v>
      </c>
      <c r="S26" s="40">
        <f t="shared" si="5"/>
        <v>0.7777777777777778</v>
      </c>
      <c r="U26" s="91">
        <f t="shared" si="6"/>
        <v>329</v>
      </c>
    </row>
    <row r="27" spans="1:21" ht="21" customHeight="1">
      <c r="A27" s="54" t="s">
        <v>3</v>
      </c>
      <c r="B27" s="86">
        <f>'利用関係'!B27</f>
        <v>213</v>
      </c>
      <c r="C27" s="87">
        <f>'利用関係'!C27</f>
        <v>209</v>
      </c>
      <c r="D27" s="4">
        <f t="shared" si="0"/>
        <v>0.019138755980861243</v>
      </c>
      <c r="E27" s="92">
        <v>203</v>
      </c>
      <c r="F27" s="66">
        <v>170</v>
      </c>
      <c r="G27" s="6">
        <f t="shared" si="1"/>
        <v>0.19411764705882353</v>
      </c>
      <c r="H27" s="83">
        <v>0</v>
      </c>
      <c r="I27" s="10">
        <v>0</v>
      </c>
      <c r="J27" s="43" t="e">
        <f t="shared" si="2"/>
        <v>#DIV/0!</v>
      </c>
      <c r="K27" s="94">
        <v>3</v>
      </c>
      <c r="L27" s="66">
        <v>33</v>
      </c>
      <c r="M27" s="43">
        <f t="shared" si="3"/>
        <v>-0.9090909090909091</v>
      </c>
      <c r="N27" s="83">
        <v>0</v>
      </c>
      <c r="O27" s="10">
        <v>0</v>
      </c>
      <c r="P27" s="16" t="e">
        <f t="shared" si="4"/>
        <v>#DIV/0!</v>
      </c>
      <c r="Q27" s="83">
        <v>7</v>
      </c>
      <c r="R27" s="10">
        <v>6</v>
      </c>
      <c r="S27" s="40">
        <f t="shared" si="5"/>
        <v>0.16666666666666666</v>
      </c>
      <c r="U27" s="91">
        <f t="shared" si="6"/>
        <v>213</v>
      </c>
    </row>
    <row r="28" spans="1:21" ht="21" customHeight="1">
      <c r="A28" s="54" t="s">
        <v>4</v>
      </c>
      <c r="B28" s="86">
        <f>'利用関係'!B28</f>
        <v>511</v>
      </c>
      <c r="C28" s="87">
        <f>'利用関係'!C28</f>
        <v>254</v>
      </c>
      <c r="D28" s="4">
        <f t="shared" si="0"/>
        <v>1.0118110236220472</v>
      </c>
      <c r="E28" s="92">
        <v>433</v>
      </c>
      <c r="F28" s="66">
        <v>207</v>
      </c>
      <c r="G28" s="6">
        <f t="shared" si="1"/>
        <v>1.0917874396135265</v>
      </c>
      <c r="H28" s="83">
        <v>0</v>
      </c>
      <c r="I28" s="10">
        <v>10</v>
      </c>
      <c r="J28" s="43">
        <f t="shared" si="2"/>
        <v>-1</v>
      </c>
      <c r="K28" s="94">
        <v>74</v>
      </c>
      <c r="L28" s="66">
        <v>34</v>
      </c>
      <c r="M28" s="43">
        <f t="shared" si="3"/>
        <v>1.1764705882352942</v>
      </c>
      <c r="N28" s="83">
        <v>0</v>
      </c>
      <c r="O28" s="10">
        <v>0</v>
      </c>
      <c r="P28" s="16" t="e">
        <f t="shared" si="4"/>
        <v>#DIV/0!</v>
      </c>
      <c r="Q28" s="83">
        <v>4</v>
      </c>
      <c r="R28" s="10">
        <v>3</v>
      </c>
      <c r="S28" s="40">
        <f t="shared" si="5"/>
        <v>0.3333333333333333</v>
      </c>
      <c r="U28" s="91">
        <f t="shared" si="6"/>
        <v>511</v>
      </c>
    </row>
    <row r="29" spans="1:21" ht="21" customHeight="1">
      <c r="A29" s="54" t="s">
        <v>5</v>
      </c>
      <c r="B29" s="86">
        <f>'利用関係'!B29</f>
        <v>457</v>
      </c>
      <c r="C29" s="87">
        <f>'利用関係'!C29</f>
        <v>398</v>
      </c>
      <c r="D29" s="4">
        <f t="shared" si="0"/>
        <v>0.14824120603015076</v>
      </c>
      <c r="E29" s="92">
        <v>315</v>
      </c>
      <c r="F29" s="66">
        <v>325</v>
      </c>
      <c r="G29" s="6">
        <f t="shared" si="1"/>
        <v>-0.03076923076923077</v>
      </c>
      <c r="H29" s="83">
        <v>12</v>
      </c>
      <c r="I29" s="10">
        <v>12</v>
      </c>
      <c r="J29" s="43">
        <f t="shared" si="2"/>
        <v>0</v>
      </c>
      <c r="K29" s="94">
        <v>124</v>
      </c>
      <c r="L29" s="66">
        <v>35</v>
      </c>
      <c r="M29" s="43">
        <f t="shared" si="3"/>
        <v>2.5428571428571427</v>
      </c>
      <c r="N29" s="83">
        <v>0</v>
      </c>
      <c r="O29" s="10">
        <v>0</v>
      </c>
      <c r="P29" s="16" t="e">
        <f t="shared" si="4"/>
        <v>#DIV/0!</v>
      </c>
      <c r="Q29" s="83">
        <v>6</v>
      </c>
      <c r="R29" s="10">
        <v>26</v>
      </c>
      <c r="S29" s="40">
        <f t="shared" si="5"/>
        <v>-0.7692307692307693</v>
      </c>
      <c r="U29" s="91">
        <f t="shared" si="6"/>
        <v>457</v>
      </c>
    </row>
    <row r="30" spans="1:21" ht="21" customHeight="1">
      <c r="A30" s="54" t="s">
        <v>6</v>
      </c>
      <c r="B30" s="86">
        <f>'利用関係'!B30</f>
        <v>452</v>
      </c>
      <c r="C30" s="87">
        <f>'利用関係'!C30</f>
        <v>310</v>
      </c>
      <c r="D30" s="4">
        <f t="shared" si="0"/>
        <v>0.45806451612903226</v>
      </c>
      <c r="E30" s="92">
        <v>337</v>
      </c>
      <c r="F30" s="66">
        <v>268</v>
      </c>
      <c r="G30" s="6">
        <f t="shared" si="1"/>
        <v>0.2574626865671642</v>
      </c>
      <c r="H30" s="83">
        <v>7</v>
      </c>
      <c r="I30" s="10">
        <v>6</v>
      </c>
      <c r="J30" s="43">
        <f t="shared" si="2"/>
        <v>0.16666666666666666</v>
      </c>
      <c r="K30" s="94">
        <v>94</v>
      </c>
      <c r="L30" s="66">
        <v>27</v>
      </c>
      <c r="M30" s="43">
        <f t="shared" si="3"/>
        <v>2.4814814814814814</v>
      </c>
      <c r="N30" s="83">
        <v>0</v>
      </c>
      <c r="O30" s="10">
        <v>0</v>
      </c>
      <c r="P30" s="16" t="e">
        <f t="shared" si="4"/>
        <v>#DIV/0!</v>
      </c>
      <c r="Q30" s="83">
        <v>14</v>
      </c>
      <c r="R30" s="10">
        <v>9</v>
      </c>
      <c r="S30" s="40">
        <f t="shared" si="5"/>
        <v>0.5555555555555556</v>
      </c>
      <c r="U30" s="91">
        <f t="shared" si="6"/>
        <v>452</v>
      </c>
    </row>
    <row r="31" spans="1:21" ht="21" customHeight="1">
      <c r="A31" s="54" t="s">
        <v>7</v>
      </c>
      <c r="B31" s="86">
        <f>'利用関係'!B31</f>
        <v>379</v>
      </c>
      <c r="C31" s="87">
        <f>'利用関係'!C31</f>
        <v>350</v>
      </c>
      <c r="D31" s="4">
        <f t="shared" si="0"/>
        <v>0.08285714285714285</v>
      </c>
      <c r="E31" s="92">
        <v>252</v>
      </c>
      <c r="F31" s="66">
        <v>295</v>
      </c>
      <c r="G31" s="6">
        <f t="shared" si="1"/>
        <v>-0.14576271186440679</v>
      </c>
      <c r="H31" s="83">
        <v>30</v>
      </c>
      <c r="I31" s="10">
        <v>0</v>
      </c>
      <c r="J31" s="43" t="e">
        <f t="shared" si="2"/>
        <v>#DIV/0!</v>
      </c>
      <c r="K31" s="94">
        <v>83</v>
      </c>
      <c r="L31" s="66">
        <v>38</v>
      </c>
      <c r="M31" s="43">
        <f t="shared" si="3"/>
        <v>1.1842105263157894</v>
      </c>
      <c r="N31" s="83">
        <v>0</v>
      </c>
      <c r="O31" s="10">
        <v>0</v>
      </c>
      <c r="P31" s="16" t="e">
        <f t="shared" si="4"/>
        <v>#DIV/0!</v>
      </c>
      <c r="Q31" s="83">
        <v>14</v>
      </c>
      <c r="R31" s="10">
        <v>17</v>
      </c>
      <c r="S31" s="40">
        <f t="shared" si="5"/>
        <v>-0.17647058823529413</v>
      </c>
      <c r="U31" s="91">
        <f t="shared" si="6"/>
        <v>379</v>
      </c>
    </row>
    <row r="32" spans="1:21" ht="21" customHeight="1">
      <c r="A32" s="54" t="s">
        <v>8</v>
      </c>
      <c r="B32" s="86">
        <f>'利用関係'!B32</f>
        <v>299</v>
      </c>
      <c r="C32" s="87">
        <f>'利用関係'!C32</f>
        <v>231</v>
      </c>
      <c r="D32" s="4">
        <f>+(B32-C32)/C32</f>
        <v>0.2943722943722944</v>
      </c>
      <c r="E32" s="92">
        <v>247</v>
      </c>
      <c r="F32" s="66">
        <v>181</v>
      </c>
      <c r="G32" s="6">
        <f t="shared" si="1"/>
        <v>0.36464088397790057</v>
      </c>
      <c r="H32" s="83">
        <v>0</v>
      </c>
      <c r="I32" s="10">
        <v>0</v>
      </c>
      <c r="J32" s="43" t="e">
        <f t="shared" si="2"/>
        <v>#DIV/0!</v>
      </c>
      <c r="K32" s="94">
        <v>45</v>
      </c>
      <c r="L32" s="66">
        <v>34</v>
      </c>
      <c r="M32" s="43">
        <f t="shared" si="3"/>
        <v>0.3235294117647059</v>
      </c>
      <c r="N32" s="83">
        <v>0</v>
      </c>
      <c r="O32" s="10">
        <v>0</v>
      </c>
      <c r="P32" s="16" t="e">
        <f t="shared" si="4"/>
        <v>#DIV/0!</v>
      </c>
      <c r="Q32" s="83">
        <v>7</v>
      </c>
      <c r="R32" s="10">
        <v>16</v>
      </c>
      <c r="S32" s="40">
        <f t="shared" si="5"/>
        <v>-0.5625</v>
      </c>
      <c r="U32" s="91">
        <f t="shared" si="6"/>
        <v>299</v>
      </c>
    </row>
    <row r="33" spans="1:21" ht="21" customHeight="1">
      <c r="A33" s="54" t="s">
        <v>9</v>
      </c>
      <c r="B33" s="86">
        <f>'利用関係'!B33</f>
        <v>198</v>
      </c>
      <c r="C33" s="87">
        <f>'利用関係'!C33</f>
        <v>374</v>
      </c>
      <c r="D33" s="4">
        <f t="shared" si="0"/>
        <v>-0.47058823529411764</v>
      </c>
      <c r="E33" s="92">
        <v>150</v>
      </c>
      <c r="F33" s="66">
        <v>251</v>
      </c>
      <c r="G33" s="6">
        <f t="shared" si="1"/>
        <v>-0.40239043824701193</v>
      </c>
      <c r="H33" s="83">
        <v>0</v>
      </c>
      <c r="I33" s="10">
        <v>0</v>
      </c>
      <c r="J33" s="43" t="e">
        <f t="shared" si="2"/>
        <v>#DIV/0!</v>
      </c>
      <c r="K33" s="94">
        <v>40</v>
      </c>
      <c r="L33" s="66">
        <v>98</v>
      </c>
      <c r="M33" s="43">
        <f t="shared" si="3"/>
        <v>-0.5918367346938775</v>
      </c>
      <c r="N33" s="83">
        <v>0</v>
      </c>
      <c r="O33" s="10">
        <v>0</v>
      </c>
      <c r="P33" s="16" t="e">
        <f t="shared" si="4"/>
        <v>#DIV/0!</v>
      </c>
      <c r="Q33" s="83">
        <v>8</v>
      </c>
      <c r="R33" s="10">
        <v>25</v>
      </c>
      <c r="S33" s="40">
        <f t="shared" si="5"/>
        <v>-0.68</v>
      </c>
      <c r="U33" s="91">
        <f t="shared" si="6"/>
        <v>198</v>
      </c>
    </row>
    <row r="34" spans="1:21" ht="21" customHeight="1" thickBot="1">
      <c r="A34" s="55" t="s">
        <v>10</v>
      </c>
      <c r="B34" s="86">
        <f>'利用関係'!B34</f>
        <v>328</v>
      </c>
      <c r="C34" s="88">
        <f>'利用関係'!C34</f>
        <v>311</v>
      </c>
      <c r="D34" s="12">
        <f t="shared" si="0"/>
        <v>0.05466237942122187</v>
      </c>
      <c r="E34" s="93">
        <v>247</v>
      </c>
      <c r="F34" s="82">
        <v>212</v>
      </c>
      <c r="G34" s="8">
        <f t="shared" si="1"/>
        <v>0.1650943396226415</v>
      </c>
      <c r="H34" s="84">
        <v>0</v>
      </c>
      <c r="I34" s="67">
        <v>1</v>
      </c>
      <c r="J34" s="63">
        <f t="shared" si="2"/>
        <v>-1</v>
      </c>
      <c r="K34" s="95">
        <v>74</v>
      </c>
      <c r="L34" s="82">
        <v>93</v>
      </c>
      <c r="M34" s="43">
        <f t="shared" si="3"/>
        <v>-0.20430107526881722</v>
      </c>
      <c r="N34" s="84">
        <v>0</v>
      </c>
      <c r="O34" s="67">
        <v>0</v>
      </c>
      <c r="P34" s="16" t="e">
        <f t="shared" si="4"/>
        <v>#DIV/0!</v>
      </c>
      <c r="Q34" s="84">
        <v>7</v>
      </c>
      <c r="R34" s="67">
        <v>5</v>
      </c>
      <c r="S34" s="62">
        <f t="shared" si="5"/>
        <v>0.4</v>
      </c>
      <c r="U34" s="91">
        <f t="shared" si="6"/>
        <v>328</v>
      </c>
    </row>
    <row r="35" spans="1:21" s="11" customFormat="1" ht="21" customHeight="1" thickBot="1" thickTop="1">
      <c r="A35" s="56" t="s">
        <v>14</v>
      </c>
      <c r="B35" s="81">
        <f>SUM(B23:B34)</f>
        <v>4086</v>
      </c>
      <c r="C35" s="14">
        <f>SUM(C23:C34)</f>
        <v>3783</v>
      </c>
      <c r="D35" s="9">
        <f t="shared" si="0"/>
        <v>0.08009516256938938</v>
      </c>
      <c r="E35" s="53">
        <f>SUM(E23:E34)</f>
        <v>3230</v>
      </c>
      <c r="F35" s="53">
        <f>SUM(F23:F34)</f>
        <v>3056</v>
      </c>
      <c r="G35" s="15">
        <f t="shared" si="1"/>
        <v>0.05693717277486911</v>
      </c>
      <c r="H35" s="85">
        <f>SUM(H23:H34)</f>
        <v>53</v>
      </c>
      <c r="I35" s="14">
        <f>SUM(I23:I34)</f>
        <v>33</v>
      </c>
      <c r="J35" s="9">
        <f t="shared" si="2"/>
        <v>0.6060606060606061</v>
      </c>
      <c r="K35" s="85">
        <f>SUM(K23:K34)</f>
        <v>695</v>
      </c>
      <c r="L35" s="14">
        <f>SUM(L23:L34)</f>
        <v>555</v>
      </c>
      <c r="M35" s="15">
        <f t="shared" si="3"/>
        <v>0.25225225225225223</v>
      </c>
      <c r="N35" s="13">
        <f>SUM(N23:N34)</f>
        <v>0</v>
      </c>
      <c r="O35" s="14">
        <f>SUM(O23:O34)</f>
        <v>0</v>
      </c>
      <c r="P35" s="9" t="e">
        <f t="shared" si="4"/>
        <v>#DIV/0!</v>
      </c>
      <c r="Q35" s="85">
        <f>SUM(Q23:Q34)</f>
        <v>108</v>
      </c>
      <c r="R35" s="14">
        <f>SUM(R23:R34)</f>
        <v>139</v>
      </c>
      <c r="S35" s="9">
        <f t="shared" si="5"/>
        <v>-0.22302158273381295</v>
      </c>
      <c r="U35" s="91">
        <f t="shared" si="6"/>
        <v>4086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16">
      <selection activeCell="W36" sqref="W3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2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6" t="s">
        <v>16</v>
      </c>
      <c r="B20" s="103" t="s">
        <v>17</v>
      </c>
      <c r="C20" s="104"/>
      <c r="D20" s="104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0"/>
    </row>
    <row r="21" spans="1:25" ht="18" customHeight="1" thickBot="1">
      <c r="A21" s="117"/>
      <c r="B21" s="128"/>
      <c r="C21" s="129"/>
      <c r="D21" s="129"/>
      <c r="E21" s="103" t="s">
        <v>24</v>
      </c>
      <c r="F21" s="104"/>
      <c r="G21" s="127"/>
      <c r="H21" s="126" t="s">
        <v>22</v>
      </c>
      <c r="I21" s="104"/>
      <c r="J21" s="104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20"/>
    </row>
    <row r="22" spans="1:26" s="18" customFormat="1" ht="21" customHeight="1">
      <c r="A22" s="117"/>
      <c r="B22" s="105"/>
      <c r="C22" s="106"/>
      <c r="D22" s="106"/>
      <c r="E22" s="105"/>
      <c r="F22" s="106"/>
      <c r="G22" s="115"/>
      <c r="H22" s="110"/>
      <c r="I22" s="106"/>
      <c r="J22" s="106"/>
      <c r="K22" s="124" t="s">
        <v>40</v>
      </c>
      <c r="L22" s="108"/>
      <c r="M22" s="109"/>
      <c r="N22" s="107" t="s">
        <v>41</v>
      </c>
      <c r="O22" s="108"/>
      <c r="P22" s="109"/>
      <c r="Q22" s="107" t="s">
        <v>42</v>
      </c>
      <c r="R22" s="108"/>
      <c r="S22" s="108"/>
      <c r="T22" s="107" t="s">
        <v>43</v>
      </c>
      <c r="U22" s="108"/>
      <c r="V22" s="109"/>
      <c r="W22" s="108" t="s">
        <v>23</v>
      </c>
      <c r="X22" s="108"/>
      <c r="Y22" s="125"/>
      <c r="Z22" s="17"/>
    </row>
    <row r="23" spans="1:26" s="18" customFormat="1" ht="21" customHeight="1">
      <c r="A23" s="118"/>
      <c r="B23" s="49" t="s">
        <v>59</v>
      </c>
      <c r="C23" s="49" t="s">
        <v>62</v>
      </c>
      <c r="D23" s="51" t="s">
        <v>18</v>
      </c>
      <c r="E23" s="49" t="s">
        <v>54</v>
      </c>
      <c r="F23" s="96" t="s">
        <v>52</v>
      </c>
      <c r="G23" s="5" t="s">
        <v>18</v>
      </c>
      <c r="H23" s="49" t="s">
        <v>64</v>
      </c>
      <c r="I23" s="96" t="s">
        <v>52</v>
      </c>
      <c r="J23" s="51" t="s">
        <v>18</v>
      </c>
      <c r="K23" s="49" t="s">
        <v>59</v>
      </c>
      <c r="L23" s="49" t="s">
        <v>52</v>
      </c>
      <c r="M23" s="5" t="s">
        <v>18</v>
      </c>
      <c r="N23" s="49" t="s">
        <v>60</v>
      </c>
      <c r="O23" s="96" t="s">
        <v>52</v>
      </c>
      <c r="P23" s="5" t="s">
        <v>18</v>
      </c>
      <c r="Q23" s="49" t="s">
        <v>54</v>
      </c>
      <c r="R23" s="96" t="s">
        <v>52</v>
      </c>
      <c r="S23" s="5" t="s">
        <v>18</v>
      </c>
      <c r="T23" s="49" t="s">
        <v>65</v>
      </c>
      <c r="U23" s="96" t="s">
        <v>52</v>
      </c>
      <c r="V23" s="5" t="s">
        <v>18</v>
      </c>
      <c r="W23" s="49" t="s">
        <v>66</v>
      </c>
      <c r="X23" s="96" t="s">
        <v>52</v>
      </c>
      <c r="Y23" s="51" t="s">
        <v>18</v>
      </c>
      <c r="Z23" s="19"/>
    </row>
    <row r="24" spans="1:26" s="18" customFormat="1" ht="21" customHeight="1">
      <c r="A24" s="60" t="s">
        <v>31</v>
      </c>
      <c r="B24" s="20">
        <f>'利用関係'!B23</f>
        <v>234</v>
      </c>
      <c r="C24" s="20">
        <f>'利用関係'!C23</f>
        <v>383</v>
      </c>
      <c r="D24" s="21">
        <f>+(B24-C24)/C24</f>
        <v>-0.38903394255874674</v>
      </c>
      <c r="E24" s="73">
        <v>211</v>
      </c>
      <c r="F24" s="10">
        <v>203</v>
      </c>
      <c r="G24" s="22">
        <f>+(E24-F24)/F24</f>
        <v>0.03940886699507389</v>
      </c>
      <c r="H24" s="75">
        <v>23</v>
      </c>
      <c r="I24" s="69">
        <v>180</v>
      </c>
      <c r="J24" s="25">
        <f>+(H24-I24)/I24</f>
        <v>-0.8722222222222222</v>
      </c>
      <c r="K24" s="45">
        <v>0</v>
      </c>
      <c r="L24" s="45">
        <v>0</v>
      </c>
      <c r="M24" s="23" t="e">
        <f>+(K24-L24)/L24</f>
        <v>#DIV/0!</v>
      </c>
      <c r="N24" s="83">
        <v>0</v>
      </c>
      <c r="O24" s="10">
        <v>125</v>
      </c>
      <c r="P24" s="23">
        <f>+(N24-O24)/O24</f>
        <v>-1</v>
      </c>
      <c r="Q24" s="83">
        <v>23</v>
      </c>
      <c r="R24" s="10">
        <v>54</v>
      </c>
      <c r="S24" s="22">
        <f>+(Q24-R24)/R24</f>
        <v>-0.5740740740740741</v>
      </c>
      <c r="T24" s="83">
        <v>0</v>
      </c>
      <c r="U24" s="10">
        <v>0</v>
      </c>
      <c r="V24" s="23" t="e">
        <f>+(T24-U24)/U24</f>
        <v>#DIV/0!</v>
      </c>
      <c r="W24" s="83">
        <v>0</v>
      </c>
      <c r="X24" s="10">
        <v>1</v>
      </c>
      <c r="Y24" s="24">
        <f>+(W24-X24)/X24</f>
        <v>-1</v>
      </c>
      <c r="Z24" s="19"/>
    </row>
    <row r="25" spans="1:26" s="18" customFormat="1" ht="21" customHeight="1">
      <c r="A25" s="60" t="s">
        <v>20</v>
      </c>
      <c r="B25" s="20">
        <f>'利用関係'!B24</f>
        <v>324</v>
      </c>
      <c r="C25" s="20">
        <f>'利用関係'!C24</f>
        <v>236</v>
      </c>
      <c r="D25" s="21">
        <f aca="true" t="shared" si="0" ref="D25:D36">+(B25-C25)/C25</f>
        <v>0.3728813559322034</v>
      </c>
      <c r="E25" s="73">
        <v>295</v>
      </c>
      <c r="F25" s="10">
        <v>157</v>
      </c>
      <c r="G25" s="22">
        <f aca="true" t="shared" si="1" ref="G25:G36">+(E25-F25)/F25</f>
        <v>0.8789808917197452</v>
      </c>
      <c r="H25" s="75">
        <v>29</v>
      </c>
      <c r="I25" s="69">
        <v>79</v>
      </c>
      <c r="J25" s="25">
        <f aca="true" t="shared" si="2" ref="J25:J36">+(H25-I25)/I25</f>
        <v>-0.6329113924050633</v>
      </c>
      <c r="K25" s="45">
        <v>0</v>
      </c>
      <c r="L25" s="45">
        <v>0</v>
      </c>
      <c r="M25" s="23" t="e">
        <f aca="true" t="shared" si="3" ref="M25:M36">+(K25-L25)/L25</f>
        <v>#DIV/0!</v>
      </c>
      <c r="N25" s="83">
        <v>0</v>
      </c>
      <c r="O25" s="10">
        <v>29</v>
      </c>
      <c r="P25" s="22">
        <f aca="true" t="shared" si="4" ref="P25:P36">+(N25-O25)/O25</f>
        <v>-1</v>
      </c>
      <c r="Q25" s="83">
        <v>29</v>
      </c>
      <c r="R25" s="10">
        <v>49</v>
      </c>
      <c r="S25" s="22">
        <f aca="true" t="shared" si="5" ref="S25:S36">+(Q25-R25)/R25</f>
        <v>-0.40816326530612246</v>
      </c>
      <c r="T25" s="83">
        <v>0</v>
      </c>
      <c r="U25" s="10">
        <v>0</v>
      </c>
      <c r="V25" s="23" t="e">
        <f aca="true" t="shared" si="6" ref="V25:V36">+(T25-U25)/U25</f>
        <v>#DIV/0!</v>
      </c>
      <c r="W25" s="83">
        <v>0</v>
      </c>
      <c r="X25" s="10">
        <v>1</v>
      </c>
      <c r="Y25" s="25">
        <f aca="true" t="shared" si="7" ref="Y25:Y36">+(W25-X25)/X25</f>
        <v>-1</v>
      </c>
      <c r="Z25" s="19"/>
    </row>
    <row r="26" spans="1:26" s="18" customFormat="1" ht="21" customHeight="1">
      <c r="A26" s="60" t="s">
        <v>1</v>
      </c>
      <c r="B26" s="20">
        <f>'利用関係'!B25</f>
        <v>362</v>
      </c>
      <c r="C26" s="20">
        <f>'利用関係'!C25</f>
        <v>379</v>
      </c>
      <c r="D26" s="21">
        <f t="shared" si="0"/>
        <v>-0.044854881266490766</v>
      </c>
      <c r="E26" s="73">
        <v>327</v>
      </c>
      <c r="F26" s="10">
        <v>255</v>
      </c>
      <c r="G26" s="22">
        <f t="shared" si="1"/>
        <v>0.2823529411764706</v>
      </c>
      <c r="H26" s="75">
        <v>35</v>
      </c>
      <c r="I26" s="69">
        <v>124</v>
      </c>
      <c r="J26" s="25">
        <f t="shared" si="2"/>
        <v>-0.717741935483871</v>
      </c>
      <c r="K26" s="45">
        <v>0</v>
      </c>
      <c r="L26" s="45">
        <v>0</v>
      </c>
      <c r="M26" s="23" t="e">
        <f t="shared" si="3"/>
        <v>#DIV/0!</v>
      </c>
      <c r="N26" s="83">
        <v>19</v>
      </c>
      <c r="O26" s="10">
        <v>78</v>
      </c>
      <c r="P26" s="22">
        <f t="shared" si="4"/>
        <v>-0.7564102564102564</v>
      </c>
      <c r="Q26" s="83">
        <v>16</v>
      </c>
      <c r="R26" s="10">
        <v>46</v>
      </c>
      <c r="S26" s="22">
        <f t="shared" si="5"/>
        <v>-0.6521739130434783</v>
      </c>
      <c r="T26" s="83">
        <v>0</v>
      </c>
      <c r="U26" s="10">
        <v>0</v>
      </c>
      <c r="V26" s="23" t="e">
        <f t="shared" si="6"/>
        <v>#DIV/0!</v>
      </c>
      <c r="W26" s="83">
        <v>0</v>
      </c>
      <c r="X26" s="10">
        <v>0</v>
      </c>
      <c r="Y26" s="25" t="e">
        <f t="shared" si="7"/>
        <v>#DIV/0!</v>
      </c>
      <c r="Z26" s="19"/>
    </row>
    <row r="27" spans="1:26" s="18" customFormat="1" ht="21" customHeight="1">
      <c r="A27" s="60" t="s">
        <v>2</v>
      </c>
      <c r="B27" s="20">
        <f>'利用関係'!B26</f>
        <v>329</v>
      </c>
      <c r="C27" s="20">
        <f>'利用関係'!C26</f>
        <v>348</v>
      </c>
      <c r="D27" s="21">
        <f t="shared" si="0"/>
        <v>-0.05459770114942529</v>
      </c>
      <c r="E27" s="73">
        <v>291</v>
      </c>
      <c r="F27" s="10">
        <v>275</v>
      </c>
      <c r="G27" s="22">
        <f t="shared" si="1"/>
        <v>0.05818181818181818</v>
      </c>
      <c r="H27" s="75">
        <v>38</v>
      </c>
      <c r="I27" s="69">
        <v>73</v>
      </c>
      <c r="J27" s="25">
        <f t="shared" si="2"/>
        <v>-0.4794520547945205</v>
      </c>
      <c r="K27" s="45">
        <v>0</v>
      </c>
      <c r="L27" s="45">
        <v>0</v>
      </c>
      <c r="M27" s="23" t="e">
        <f t="shared" si="3"/>
        <v>#DIV/0!</v>
      </c>
      <c r="N27" s="83">
        <v>1</v>
      </c>
      <c r="O27" s="10">
        <v>0</v>
      </c>
      <c r="P27" s="22" t="e">
        <f t="shared" si="4"/>
        <v>#DIV/0!</v>
      </c>
      <c r="Q27" s="83">
        <v>36</v>
      </c>
      <c r="R27" s="10">
        <v>71</v>
      </c>
      <c r="S27" s="22">
        <f t="shared" si="5"/>
        <v>-0.49295774647887325</v>
      </c>
      <c r="T27" s="83">
        <v>0</v>
      </c>
      <c r="U27" s="10">
        <v>0</v>
      </c>
      <c r="V27" s="23" t="e">
        <f t="shared" si="6"/>
        <v>#DIV/0!</v>
      </c>
      <c r="W27" s="83">
        <v>1</v>
      </c>
      <c r="X27" s="10">
        <v>2</v>
      </c>
      <c r="Y27" s="25">
        <f t="shared" si="7"/>
        <v>-0.5</v>
      </c>
      <c r="Z27" s="19"/>
    </row>
    <row r="28" spans="1:26" s="18" customFormat="1" ht="21" customHeight="1">
      <c r="A28" s="60" t="s">
        <v>3</v>
      </c>
      <c r="B28" s="20">
        <f>'利用関係'!B27</f>
        <v>213</v>
      </c>
      <c r="C28" s="20">
        <f>'利用関係'!C27</f>
        <v>209</v>
      </c>
      <c r="D28" s="21">
        <f t="shared" si="0"/>
        <v>0.019138755980861243</v>
      </c>
      <c r="E28" s="73">
        <v>176</v>
      </c>
      <c r="F28" s="10">
        <v>205</v>
      </c>
      <c r="G28" s="22">
        <f t="shared" si="1"/>
        <v>-0.14146341463414633</v>
      </c>
      <c r="H28" s="75">
        <v>37</v>
      </c>
      <c r="I28" s="69">
        <v>4</v>
      </c>
      <c r="J28" s="25">
        <f t="shared" si="2"/>
        <v>8.25</v>
      </c>
      <c r="K28" s="45">
        <v>0</v>
      </c>
      <c r="L28" s="45">
        <v>0</v>
      </c>
      <c r="M28" s="23" t="e">
        <f t="shared" si="3"/>
        <v>#DIV/0!</v>
      </c>
      <c r="N28" s="83">
        <v>6</v>
      </c>
      <c r="O28" s="10">
        <v>0</v>
      </c>
      <c r="P28" s="22" t="e">
        <f t="shared" si="4"/>
        <v>#DIV/0!</v>
      </c>
      <c r="Q28" s="83">
        <v>30</v>
      </c>
      <c r="R28" s="10">
        <v>3</v>
      </c>
      <c r="S28" s="22">
        <f t="shared" si="5"/>
        <v>9</v>
      </c>
      <c r="T28" s="83">
        <v>0</v>
      </c>
      <c r="U28" s="10">
        <v>0</v>
      </c>
      <c r="V28" s="23" t="e">
        <f t="shared" si="6"/>
        <v>#DIV/0!</v>
      </c>
      <c r="W28" s="83">
        <v>1</v>
      </c>
      <c r="X28" s="10">
        <v>1</v>
      </c>
      <c r="Y28" s="25">
        <f t="shared" si="7"/>
        <v>0</v>
      </c>
      <c r="Z28" s="19"/>
    </row>
    <row r="29" spans="1:26" s="18" customFormat="1" ht="21" customHeight="1">
      <c r="A29" s="60" t="s">
        <v>4</v>
      </c>
      <c r="B29" s="20">
        <f>'利用関係'!B28</f>
        <v>511</v>
      </c>
      <c r="C29" s="20">
        <f>'利用関係'!C28</f>
        <v>254</v>
      </c>
      <c r="D29" s="21">
        <f t="shared" si="0"/>
        <v>1.0118110236220472</v>
      </c>
      <c r="E29" s="73">
        <v>287</v>
      </c>
      <c r="F29" s="10">
        <v>238</v>
      </c>
      <c r="G29" s="22">
        <f t="shared" si="1"/>
        <v>0.20588235294117646</v>
      </c>
      <c r="H29" s="75">
        <v>224</v>
      </c>
      <c r="I29" s="69">
        <v>16</v>
      </c>
      <c r="J29" s="25">
        <f t="shared" si="2"/>
        <v>13</v>
      </c>
      <c r="K29" s="45">
        <v>0</v>
      </c>
      <c r="L29" s="45">
        <v>0</v>
      </c>
      <c r="M29" s="23" t="e">
        <f t="shared" si="3"/>
        <v>#DIV/0!</v>
      </c>
      <c r="N29" s="83">
        <v>15</v>
      </c>
      <c r="O29" s="10">
        <v>1</v>
      </c>
      <c r="P29" s="22">
        <f t="shared" si="4"/>
        <v>14</v>
      </c>
      <c r="Q29" s="83">
        <v>209</v>
      </c>
      <c r="R29" s="10">
        <v>15</v>
      </c>
      <c r="S29" s="22">
        <f t="shared" si="5"/>
        <v>12.933333333333334</v>
      </c>
      <c r="T29" s="83">
        <v>0</v>
      </c>
      <c r="U29" s="10">
        <v>0</v>
      </c>
      <c r="V29" s="23" t="e">
        <f t="shared" si="6"/>
        <v>#DIV/0!</v>
      </c>
      <c r="W29" s="83">
        <v>0</v>
      </c>
      <c r="X29" s="10">
        <v>0</v>
      </c>
      <c r="Y29" s="24" t="e">
        <f t="shared" si="7"/>
        <v>#DIV/0!</v>
      </c>
      <c r="Z29" s="19"/>
    </row>
    <row r="30" spans="1:26" s="18" customFormat="1" ht="21" customHeight="1">
      <c r="A30" s="60" t="s">
        <v>5</v>
      </c>
      <c r="B30" s="20">
        <f>'利用関係'!B29</f>
        <v>457</v>
      </c>
      <c r="C30" s="20">
        <f>'利用関係'!C29</f>
        <v>398</v>
      </c>
      <c r="D30" s="21">
        <f t="shared" si="0"/>
        <v>0.14824120603015076</v>
      </c>
      <c r="E30" s="73">
        <v>297</v>
      </c>
      <c r="F30" s="10">
        <v>327</v>
      </c>
      <c r="G30" s="22">
        <f t="shared" si="1"/>
        <v>-0.09174311926605505</v>
      </c>
      <c r="H30" s="75">
        <v>160</v>
      </c>
      <c r="I30" s="69">
        <v>71</v>
      </c>
      <c r="J30" s="25">
        <f t="shared" si="2"/>
        <v>1.2535211267605635</v>
      </c>
      <c r="K30" s="45">
        <v>0</v>
      </c>
      <c r="L30" s="45">
        <v>0</v>
      </c>
      <c r="M30" s="23" t="e">
        <f t="shared" si="3"/>
        <v>#DIV/0!</v>
      </c>
      <c r="N30" s="83">
        <v>106</v>
      </c>
      <c r="O30" s="10">
        <v>0</v>
      </c>
      <c r="P30" s="22" t="e">
        <f t="shared" si="4"/>
        <v>#DIV/0!</v>
      </c>
      <c r="Q30" s="83">
        <v>54</v>
      </c>
      <c r="R30" s="10">
        <v>69</v>
      </c>
      <c r="S30" s="22">
        <f t="shared" si="5"/>
        <v>-0.21739130434782608</v>
      </c>
      <c r="T30" s="83">
        <v>0</v>
      </c>
      <c r="U30" s="10">
        <v>0</v>
      </c>
      <c r="V30" s="23" t="e">
        <f t="shared" si="6"/>
        <v>#DIV/0!</v>
      </c>
      <c r="W30" s="83">
        <v>0</v>
      </c>
      <c r="X30" s="10">
        <v>2</v>
      </c>
      <c r="Y30" s="24">
        <f t="shared" si="7"/>
        <v>-1</v>
      </c>
      <c r="Z30" s="19"/>
    </row>
    <row r="31" spans="1:26" s="18" customFormat="1" ht="21" customHeight="1">
      <c r="A31" s="60" t="s">
        <v>6</v>
      </c>
      <c r="B31" s="20">
        <f>'利用関係'!B30</f>
        <v>452</v>
      </c>
      <c r="C31" s="20">
        <f>'利用関係'!C30</f>
        <v>310</v>
      </c>
      <c r="D31" s="21">
        <f t="shared" si="0"/>
        <v>0.45806451612903226</v>
      </c>
      <c r="E31" s="73">
        <v>411</v>
      </c>
      <c r="F31" s="10">
        <v>247</v>
      </c>
      <c r="G31" s="22">
        <f t="shared" si="1"/>
        <v>0.6639676113360324</v>
      </c>
      <c r="H31" s="75">
        <v>41</v>
      </c>
      <c r="I31" s="69">
        <v>63</v>
      </c>
      <c r="J31" s="25">
        <f t="shared" si="2"/>
        <v>-0.3492063492063492</v>
      </c>
      <c r="K31" s="45">
        <v>0</v>
      </c>
      <c r="L31" s="45">
        <v>0</v>
      </c>
      <c r="M31" s="23" t="e">
        <f t="shared" si="3"/>
        <v>#DIV/0!</v>
      </c>
      <c r="N31" s="83">
        <v>12</v>
      </c>
      <c r="O31" s="10">
        <v>1</v>
      </c>
      <c r="P31" s="22">
        <f t="shared" si="4"/>
        <v>11</v>
      </c>
      <c r="Q31" s="83">
        <v>26</v>
      </c>
      <c r="R31" s="10">
        <v>60</v>
      </c>
      <c r="S31" s="22">
        <f t="shared" si="5"/>
        <v>-0.5666666666666667</v>
      </c>
      <c r="T31" s="83">
        <v>0</v>
      </c>
      <c r="U31" s="10">
        <v>0</v>
      </c>
      <c r="V31" s="23" t="e">
        <f t="shared" si="6"/>
        <v>#DIV/0!</v>
      </c>
      <c r="W31" s="83">
        <v>3</v>
      </c>
      <c r="X31" s="10">
        <v>2</v>
      </c>
      <c r="Y31" s="24">
        <f t="shared" si="7"/>
        <v>0.5</v>
      </c>
      <c r="Z31" s="19"/>
    </row>
    <row r="32" spans="1:26" s="18" customFormat="1" ht="21" customHeight="1">
      <c r="A32" s="60" t="s">
        <v>7</v>
      </c>
      <c r="B32" s="20">
        <f>'利用関係'!B31</f>
        <v>379</v>
      </c>
      <c r="C32" s="20">
        <f>'利用関係'!C31</f>
        <v>350</v>
      </c>
      <c r="D32" s="21">
        <f t="shared" si="0"/>
        <v>0.08285714285714285</v>
      </c>
      <c r="E32" s="73">
        <v>294</v>
      </c>
      <c r="F32" s="10">
        <v>218</v>
      </c>
      <c r="G32" s="22">
        <f t="shared" si="1"/>
        <v>0.3486238532110092</v>
      </c>
      <c r="H32" s="75">
        <v>85</v>
      </c>
      <c r="I32" s="69">
        <v>132</v>
      </c>
      <c r="J32" s="25">
        <f t="shared" si="2"/>
        <v>-0.3560606060606061</v>
      </c>
      <c r="K32" s="45">
        <v>0</v>
      </c>
      <c r="L32" s="45">
        <v>0</v>
      </c>
      <c r="M32" s="23" t="e">
        <f t="shared" si="3"/>
        <v>#DIV/0!</v>
      </c>
      <c r="N32" s="83">
        <v>28</v>
      </c>
      <c r="O32" s="10">
        <v>58</v>
      </c>
      <c r="P32" s="22">
        <f t="shared" si="4"/>
        <v>-0.5172413793103449</v>
      </c>
      <c r="Q32" s="83">
        <v>57</v>
      </c>
      <c r="R32" s="10">
        <v>74</v>
      </c>
      <c r="S32" s="22">
        <f t="shared" si="5"/>
        <v>-0.22972972972972974</v>
      </c>
      <c r="T32" s="83">
        <v>0</v>
      </c>
      <c r="U32" s="10">
        <v>0</v>
      </c>
      <c r="V32" s="23" t="e">
        <f t="shared" si="6"/>
        <v>#DIV/0!</v>
      </c>
      <c r="W32" s="83">
        <v>0</v>
      </c>
      <c r="X32" s="10">
        <v>0</v>
      </c>
      <c r="Y32" s="24" t="e">
        <f t="shared" si="7"/>
        <v>#DIV/0!</v>
      </c>
      <c r="Z32" s="19"/>
    </row>
    <row r="33" spans="1:26" s="18" customFormat="1" ht="21" customHeight="1">
      <c r="A33" s="60" t="s">
        <v>8</v>
      </c>
      <c r="B33" s="20">
        <f>'利用関係'!B32</f>
        <v>299</v>
      </c>
      <c r="C33" s="20">
        <f>'利用関係'!C32</f>
        <v>231</v>
      </c>
      <c r="D33" s="21">
        <f t="shared" si="0"/>
        <v>0.2943722943722944</v>
      </c>
      <c r="E33" s="73">
        <v>240</v>
      </c>
      <c r="F33" s="10">
        <v>197</v>
      </c>
      <c r="G33" s="22">
        <f t="shared" si="1"/>
        <v>0.2182741116751269</v>
      </c>
      <c r="H33" s="75">
        <v>59</v>
      </c>
      <c r="I33" s="69">
        <v>34</v>
      </c>
      <c r="J33" s="25">
        <f t="shared" si="2"/>
        <v>0.7352941176470589</v>
      </c>
      <c r="K33" s="45">
        <v>0</v>
      </c>
      <c r="L33" s="45">
        <v>0</v>
      </c>
      <c r="M33" s="23" t="e">
        <f t="shared" si="3"/>
        <v>#DIV/0!</v>
      </c>
      <c r="N33" s="83">
        <v>21</v>
      </c>
      <c r="O33" s="10">
        <v>0</v>
      </c>
      <c r="P33" s="22" t="e">
        <f t="shared" si="4"/>
        <v>#DIV/0!</v>
      </c>
      <c r="Q33" s="83">
        <v>38</v>
      </c>
      <c r="R33" s="10">
        <v>34</v>
      </c>
      <c r="S33" s="22">
        <f t="shared" si="5"/>
        <v>0.11764705882352941</v>
      </c>
      <c r="T33" s="83">
        <v>0</v>
      </c>
      <c r="U33" s="10">
        <v>0</v>
      </c>
      <c r="V33" s="23" t="e">
        <f t="shared" si="6"/>
        <v>#DIV/0!</v>
      </c>
      <c r="W33" s="83">
        <v>0</v>
      </c>
      <c r="X33" s="10">
        <v>0</v>
      </c>
      <c r="Y33" s="24" t="e">
        <f t="shared" si="7"/>
        <v>#DIV/0!</v>
      </c>
      <c r="Z33" s="19"/>
    </row>
    <row r="34" spans="1:26" s="18" customFormat="1" ht="21" customHeight="1">
      <c r="A34" s="60" t="s">
        <v>9</v>
      </c>
      <c r="B34" s="20">
        <f>'利用関係'!B33</f>
        <v>198</v>
      </c>
      <c r="C34" s="20">
        <f>'利用関係'!C33</f>
        <v>374</v>
      </c>
      <c r="D34" s="21">
        <f t="shared" si="0"/>
        <v>-0.47058823529411764</v>
      </c>
      <c r="E34" s="73">
        <v>185</v>
      </c>
      <c r="F34" s="10">
        <v>295</v>
      </c>
      <c r="G34" s="22">
        <f t="shared" si="1"/>
        <v>-0.3728813559322034</v>
      </c>
      <c r="H34" s="75">
        <v>13</v>
      </c>
      <c r="I34" s="69">
        <v>79</v>
      </c>
      <c r="J34" s="25">
        <f t="shared" si="2"/>
        <v>-0.8354430379746836</v>
      </c>
      <c r="K34" s="45">
        <v>0</v>
      </c>
      <c r="L34" s="45">
        <v>0</v>
      </c>
      <c r="M34" s="23" t="e">
        <f t="shared" si="3"/>
        <v>#DIV/0!</v>
      </c>
      <c r="N34" s="83">
        <v>0</v>
      </c>
      <c r="O34" s="10">
        <v>44</v>
      </c>
      <c r="P34" s="22">
        <f t="shared" si="4"/>
        <v>-1</v>
      </c>
      <c r="Q34" s="83">
        <v>12</v>
      </c>
      <c r="R34" s="10">
        <v>34</v>
      </c>
      <c r="S34" s="22">
        <f t="shared" si="5"/>
        <v>-0.6470588235294118</v>
      </c>
      <c r="T34" s="83">
        <v>0</v>
      </c>
      <c r="U34" s="10">
        <v>0</v>
      </c>
      <c r="V34" s="23" t="e">
        <f t="shared" si="6"/>
        <v>#DIV/0!</v>
      </c>
      <c r="W34" s="83">
        <v>1</v>
      </c>
      <c r="X34" s="10">
        <v>1</v>
      </c>
      <c r="Y34" s="24">
        <f t="shared" si="7"/>
        <v>0</v>
      </c>
      <c r="Z34" s="19"/>
    </row>
    <row r="35" spans="1:26" s="18" customFormat="1" ht="21" customHeight="1" thickBot="1">
      <c r="A35" s="61" t="s">
        <v>10</v>
      </c>
      <c r="B35" s="20">
        <f>'利用関係'!B34</f>
        <v>328</v>
      </c>
      <c r="C35" s="20">
        <f>'利用関係'!C34</f>
        <v>311</v>
      </c>
      <c r="D35" s="26">
        <f t="shared" si="0"/>
        <v>0.05466237942122187</v>
      </c>
      <c r="E35" s="74">
        <v>237</v>
      </c>
      <c r="F35" s="67">
        <v>267</v>
      </c>
      <c r="G35" s="27">
        <f t="shared" si="1"/>
        <v>-0.11235955056179775</v>
      </c>
      <c r="H35" s="76">
        <v>91</v>
      </c>
      <c r="I35" s="68">
        <v>44</v>
      </c>
      <c r="J35" s="52">
        <f t="shared" si="2"/>
        <v>1.0681818181818181</v>
      </c>
      <c r="K35" s="46">
        <v>0</v>
      </c>
      <c r="L35" s="46">
        <v>0</v>
      </c>
      <c r="M35" s="23" t="e">
        <f t="shared" si="3"/>
        <v>#DIV/0!</v>
      </c>
      <c r="N35" s="84">
        <v>54</v>
      </c>
      <c r="O35" s="67">
        <v>0</v>
      </c>
      <c r="P35" s="27" t="e">
        <f t="shared" si="4"/>
        <v>#DIV/0!</v>
      </c>
      <c r="Q35" s="84">
        <v>37</v>
      </c>
      <c r="R35" s="67">
        <v>44</v>
      </c>
      <c r="S35" s="27">
        <f t="shared" si="5"/>
        <v>-0.1590909090909091</v>
      </c>
      <c r="T35" s="84">
        <v>0</v>
      </c>
      <c r="U35" s="67">
        <v>0</v>
      </c>
      <c r="V35" s="32" t="e">
        <f t="shared" si="6"/>
        <v>#DIV/0!</v>
      </c>
      <c r="W35" s="84">
        <v>0</v>
      </c>
      <c r="X35" s="67">
        <v>0</v>
      </c>
      <c r="Y35" s="24" t="e">
        <f t="shared" si="7"/>
        <v>#DIV/0!</v>
      </c>
      <c r="Z35" s="19"/>
    </row>
    <row r="36" spans="1:26" s="18" customFormat="1" ht="21" customHeight="1" thickBot="1" thickTop="1">
      <c r="A36" s="56" t="s">
        <v>14</v>
      </c>
      <c r="B36" s="29">
        <f>SUM(B24:B35)</f>
        <v>4086</v>
      </c>
      <c r="C36" s="29">
        <f>SUM(C24:C35)</f>
        <v>3783</v>
      </c>
      <c r="D36" s="48">
        <f t="shared" si="0"/>
        <v>0.08009516256938938</v>
      </c>
      <c r="E36" s="71">
        <f>SUM(E24:E35)</f>
        <v>3251</v>
      </c>
      <c r="F36" s="72">
        <f>SUM(F24:F35)</f>
        <v>2884</v>
      </c>
      <c r="G36" s="31">
        <f t="shared" si="1"/>
        <v>0.12725381414701803</v>
      </c>
      <c r="H36" s="77">
        <f>SUM(H24:H35)</f>
        <v>835</v>
      </c>
      <c r="I36" s="72">
        <f>SUM(I24:I35)</f>
        <v>899</v>
      </c>
      <c r="J36" s="30">
        <f t="shared" si="2"/>
        <v>-0.07119021134593993</v>
      </c>
      <c r="K36" s="29">
        <f>SUM(K24:K35)</f>
        <v>0</v>
      </c>
      <c r="L36" s="29">
        <f>SUM(L24:L35)</f>
        <v>0</v>
      </c>
      <c r="M36" s="41" t="e">
        <f t="shared" si="3"/>
        <v>#DIV/0!</v>
      </c>
      <c r="N36" s="77">
        <f>SUM(N24:N35)</f>
        <v>262</v>
      </c>
      <c r="O36" s="72">
        <f>SUM(O24:O35)</f>
        <v>336</v>
      </c>
      <c r="P36" s="31">
        <f t="shared" si="4"/>
        <v>-0.22023809523809523</v>
      </c>
      <c r="Q36" s="77">
        <f>SUM(Q24:Q35)</f>
        <v>567</v>
      </c>
      <c r="R36" s="72">
        <f>SUM(R24:R35)</f>
        <v>553</v>
      </c>
      <c r="S36" s="31">
        <f t="shared" si="5"/>
        <v>0.02531645569620253</v>
      </c>
      <c r="T36" s="28">
        <f>SUM(T24:T35)</f>
        <v>0</v>
      </c>
      <c r="U36" s="29">
        <f>SUM(U24:U35)</f>
        <v>0</v>
      </c>
      <c r="V36" s="33" t="e">
        <f t="shared" si="6"/>
        <v>#DIV/0!</v>
      </c>
      <c r="W36" s="77">
        <f>SUM(W24:W35)</f>
        <v>6</v>
      </c>
      <c r="X36" s="72">
        <f>SUM(X24:X35)</f>
        <v>10</v>
      </c>
      <c r="Y36" s="30">
        <f t="shared" si="7"/>
        <v>-0.4</v>
      </c>
      <c r="Z36" s="19"/>
    </row>
  </sheetData>
  <sheetProtection/>
  <mergeCells count="12"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9">
      <selection activeCell="H35" sqref="H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2" t="s">
        <v>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6" t="s">
        <v>0</v>
      </c>
      <c r="B20" s="103" t="s">
        <v>34</v>
      </c>
      <c r="C20" s="104"/>
      <c r="D20" s="104"/>
      <c r="E20" s="119"/>
      <c r="F20" s="119"/>
      <c r="G20" s="119"/>
      <c r="H20" s="119"/>
      <c r="I20" s="119"/>
      <c r="J20" s="120"/>
    </row>
    <row r="21" spans="1:26" s="18" customFormat="1" ht="21" customHeight="1">
      <c r="A21" s="117"/>
      <c r="B21" s="105"/>
      <c r="C21" s="106"/>
      <c r="D21" s="106"/>
      <c r="E21" s="124" t="s">
        <v>36</v>
      </c>
      <c r="F21" s="108"/>
      <c r="G21" s="109"/>
      <c r="H21" s="107" t="s">
        <v>37</v>
      </c>
      <c r="I21" s="108"/>
      <c r="J21" s="12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17"/>
    </row>
    <row r="22" spans="1:26" s="18" customFormat="1" ht="21" customHeight="1">
      <c r="A22" s="118"/>
      <c r="B22" s="49" t="s">
        <v>67</v>
      </c>
      <c r="C22" s="89" t="s">
        <v>71</v>
      </c>
      <c r="D22" s="51" t="s">
        <v>18</v>
      </c>
      <c r="E22" s="49" t="s">
        <v>68</v>
      </c>
      <c r="F22" s="49" t="s">
        <v>52</v>
      </c>
      <c r="G22" s="5" t="s">
        <v>18</v>
      </c>
      <c r="H22" s="97" t="s">
        <v>69</v>
      </c>
      <c r="I22" s="96" t="s">
        <v>72</v>
      </c>
      <c r="J22" s="51" t="s">
        <v>18</v>
      </c>
      <c r="K22" s="34"/>
      <c r="L22" s="34"/>
      <c r="M22" s="35"/>
      <c r="N22" s="34"/>
      <c r="O22" s="34"/>
      <c r="P22" s="35"/>
      <c r="Q22" s="34"/>
      <c r="R22" s="34"/>
      <c r="S22" s="35"/>
      <c r="T22" s="34"/>
      <c r="U22" s="34"/>
      <c r="V22" s="35"/>
      <c r="W22" s="34"/>
      <c r="X22" s="34"/>
      <c r="Y22" s="35"/>
      <c r="Z22" s="19"/>
    </row>
    <row r="23" spans="1:26" s="18" customFormat="1" ht="21" customHeight="1">
      <c r="A23" s="60" t="s">
        <v>31</v>
      </c>
      <c r="B23" s="69">
        <f>'利用関係'!E23</f>
        <v>145</v>
      </c>
      <c r="C23" s="69">
        <f>'利用関係'!F23</f>
        <v>143</v>
      </c>
      <c r="D23" s="25">
        <f>+(B23-C23)/C23</f>
        <v>0.013986013986013986</v>
      </c>
      <c r="E23" s="45">
        <v>142</v>
      </c>
      <c r="F23" s="45">
        <v>135</v>
      </c>
      <c r="G23" s="22">
        <f>+(E23-F23)/F23</f>
        <v>0.05185185185185185</v>
      </c>
      <c r="H23" s="75">
        <v>3</v>
      </c>
      <c r="I23" s="69">
        <v>8</v>
      </c>
      <c r="J23" s="25">
        <f>+(H23-I23)/I23</f>
        <v>-0.625</v>
      </c>
      <c r="K23" s="36"/>
      <c r="L23" s="36"/>
      <c r="M23" s="37"/>
      <c r="N23" s="36"/>
      <c r="O23" s="36"/>
      <c r="P23" s="38"/>
      <c r="Q23" s="36"/>
      <c r="R23" s="36"/>
      <c r="S23" s="38"/>
      <c r="T23" s="36"/>
      <c r="U23" s="36"/>
      <c r="V23" s="37"/>
      <c r="W23" s="36"/>
      <c r="X23" s="36"/>
      <c r="Y23" s="37"/>
      <c r="Z23" s="19"/>
    </row>
    <row r="24" spans="1:26" s="18" customFormat="1" ht="21" customHeight="1">
      <c r="A24" s="60" t="s">
        <v>20</v>
      </c>
      <c r="B24" s="69">
        <f>'利用関係'!E24</f>
        <v>164</v>
      </c>
      <c r="C24" s="69">
        <f>'利用関係'!F24</f>
        <v>108</v>
      </c>
      <c r="D24" s="25">
        <f aca="true" t="shared" si="0" ref="D24:D35">+(B24-C24)/C24</f>
        <v>0.5185185185185185</v>
      </c>
      <c r="E24" s="45">
        <v>157</v>
      </c>
      <c r="F24" s="45">
        <v>104</v>
      </c>
      <c r="G24" s="22">
        <f aca="true" t="shared" si="1" ref="G24:G35">+(E24-F24)/F24</f>
        <v>0.5096153846153846</v>
      </c>
      <c r="H24" s="75">
        <v>7</v>
      </c>
      <c r="I24" s="69">
        <v>4</v>
      </c>
      <c r="J24" s="25">
        <f aca="true" t="shared" si="2" ref="J24:J35">+(H24-I24)/I24</f>
        <v>0.75</v>
      </c>
      <c r="K24" s="65"/>
      <c r="L24" s="36"/>
      <c r="M24" s="37"/>
      <c r="N24" s="36"/>
      <c r="O24" s="36"/>
      <c r="P24" s="38"/>
      <c r="Q24" s="36"/>
      <c r="R24" s="36"/>
      <c r="S24" s="38"/>
      <c r="T24" s="36"/>
      <c r="U24" s="36"/>
      <c r="V24" s="37"/>
      <c r="W24" s="36"/>
      <c r="X24" s="36"/>
      <c r="Y24" s="38"/>
      <c r="Z24" s="19"/>
    </row>
    <row r="25" spans="1:26" s="18" customFormat="1" ht="21" customHeight="1">
      <c r="A25" s="60" t="s">
        <v>1</v>
      </c>
      <c r="B25" s="69">
        <f>'利用関係'!E25</f>
        <v>164</v>
      </c>
      <c r="C25" s="69">
        <f>'利用関係'!F25</f>
        <v>175</v>
      </c>
      <c r="D25" s="25">
        <f t="shared" si="0"/>
        <v>-0.06285714285714286</v>
      </c>
      <c r="E25" s="45">
        <v>159</v>
      </c>
      <c r="F25" s="45">
        <v>168</v>
      </c>
      <c r="G25" s="22">
        <f t="shared" si="1"/>
        <v>-0.05357142857142857</v>
      </c>
      <c r="H25" s="75">
        <v>5</v>
      </c>
      <c r="I25" s="69">
        <v>7</v>
      </c>
      <c r="J25" s="25">
        <f t="shared" si="2"/>
        <v>-0.2857142857142857</v>
      </c>
      <c r="K25" s="65"/>
      <c r="L25" s="36"/>
      <c r="M25" s="37"/>
      <c r="N25" s="36"/>
      <c r="O25" s="36"/>
      <c r="P25" s="38"/>
      <c r="Q25" s="36"/>
      <c r="R25" s="36"/>
      <c r="S25" s="38"/>
      <c r="T25" s="36"/>
      <c r="U25" s="36"/>
      <c r="V25" s="37"/>
      <c r="W25" s="36"/>
      <c r="X25" s="36"/>
      <c r="Y25" s="37"/>
      <c r="Z25" s="19"/>
    </row>
    <row r="26" spans="1:26" s="18" customFormat="1" ht="21" customHeight="1">
      <c r="A26" s="60" t="s">
        <v>2</v>
      </c>
      <c r="B26" s="69">
        <f>'利用関係'!E26</f>
        <v>182</v>
      </c>
      <c r="C26" s="69">
        <f>'利用関係'!F26</f>
        <v>171</v>
      </c>
      <c r="D26" s="25">
        <f t="shared" si="0"/>
        <v>0.06432748538011696</v>
      </c>
      <c r="E26" s="45">
        <v>171</v>
      </c>
      <c r="F26" s="45">
        <v>162</v>
      </c>
      <c r="G26" s="22">
        <f t="shared" si="1"/>
        <v>0.05555555555555555</v>
      </c>
      <c r="H26" s="75">
        <v>11</v>
      </c>
      <c r="I26" s="69">
        <v>9</v>
      </c>
      <c r="J26" s="25">
        <f t="shared" si="2"/>
        <v>0.2222222222222222</v>
      </c>
      <c r="K26" s="65"/>
      <c r="L26" s="36"/>
      <c r="M26" s="37"/>
      <c r="N26" s="36"/>
      <c r="O26" s="36"/>
      <c r="P26" s="38"/>
      <c r="Q26" s="36"/>
      <c r="R26" s="36"/>
      <c r="S26" s="38"/>
      <c r="T26" s="36"/>
      <c r="U26" s="36"/>
      <c r="V26" s="37"/>
      <c r="W26" s="36"/>
      <c r="X26" s="36"/>
      <c r="Y26" s="37"/>
      <c r="Z26" s="19"/>
    </row>
    <row r="27" spans="1:26" s="18" customFormat="1" ht="21" customHeight="1">
      <c r="A27" s="60" t="s">
        <v>3</v>
      </c>
      <c r="B27" s="69">
        <f>'利用関係'!E27</f>
        <v>113</v>
      </c>
      <c r="C27" s="69">
        <f>'利用関係'!F27</f>
        <v>123</v>
      </c>
      <c r="D27" s="25">
        <f t="shared" si="0"/>
        <v>-0.08130081300813008</v>
      </c>
      <c r="E27" s="45">
        <v>106</v>
      </c>
      <c r="F27" s="45">
        <v>119</v>
      </c>
      <c r="G27" s="22">
        <f t="shared" si="1"/>
        <v>-0.1092436974789916</v>
      </c>
      <c r="H27" s="75">
        <v>7</v>
      </c>
      <c r="I27" s="69">
        <v>4</v>
      </c>
      <c r="J27" s="25">
        <f>+(H28-I27)/I27</f>
        <v>0.75</v>
      </c>
      <c r="K27" s="65"/>
      <c r="L27" s="36"/>
      <c r="M27" s="37"/>
      <c r="N27" s="36"/>
      <c r="O27" s="36"/>
      <c r="P27" s="38"/>
      <c r="Q27" s="36"/>
      <c r="R27" s="36"/>
      <c r="S27" s="38"/>
      <c r="T27" s="36"/>
      <c r="U27" s="36"/>
      <c r="V27" s="37"/>
      <c r="W27" s="36"/>
      <c r="X27" s="36"/>
      <c r="Y27" s="37"/>
      <c r="Z27" s="19"/>
    </row>
    <row r="28" spans="1:26" s="18" customFormat="1" ht="21" customHeight="1">
      <c r="A28" s="60" t="s">
        <v>4</v>
      </c>
      <c r="B28" s="69">
        <f>'利用関係'!E28</f>
        <v>152</v>
      </c>
      <c r="C28" s="69">
        <f>'利用関係'!F28</f>
        <v>139</v>
      </c>
      <c r="D28" s="25">
        <f t="shared" si="0"/>
        <v>0.09352517985611511</v>
      </c>
      <c r="E28" s="45">
        <v>145</v>
      </c>
      <c r="F28" s="45">
        <v>135</v>
      </c>
      <c r="G28" s="22">
        <f t="shared" si="1"/>
        <v>0.07407407407407407</v>
      </c>
      <c r="H28" s="75">
        <v>7</v>
      </c>
      <c r="I28" s="69">
        <v>4</v>
      </c>
      <c r="J28" s="25" t="e">
        <f>+(#REF!-I28)/I28</f>
        <v>#REF!</v>
      </c>
      <c r="K28" s="65"/>
      <c r="L28" s="36"/>
      <c r="M28" s="37"/>
      <c r="N28" s="36"/>
      <c r="O28" s="36"/>
      <c r="P28" s="38"/>
      <c r="Q28" s="36"/>
      <c r="R28" s="36"/>
      <c r="S28" s="38"/>
      <c r="T28" s="36"/>
      <c r="U28" s="36"/>
      <c r="V28" s="37"/>
      <c r="W28" s="36"/>
      <c r="X28" s="36"/>
      <c r="Y28" s="37"/>
      <c r="Z28" s="19"/>
    </row>
    <row r="29" spans="1:26" s="18" customFormat="1" ht="21" customHeight="1">
      <c r="A29" s="60" t="s">
        <v>5</v>
      </c>
      <c r="B29" s="69">
        <f>'利用関係'!E29</f>
        <v>170</v>
      </c>
      <c r="C29" s="69">
        <f>'利用関係'!F29</f>
        <v>186</v>
      </c>
      <c r="D29" s="25">
        <f t="shared" si="0"/>
        <v>-0.08602150537634409</v>
      </c>
      <c r="E29" s="45">
        <v>164</v>
      </c>
      <c r="F29" s="45">
        <v>179</v>
      </c>
      <c r="G29" s="22">
        <f t="shared" si="1"/>
        <v>-0.08379888268156424</v>
      </c>
      <c r="H29" s="75">
        <v>6</v>
      </c>
      <c r="I29" s="69">
        <v>7</v>
      </c>
      <c r="J29" s="25">
        <f t="shared" si="2"/>
        <v>-0.14285714285714285</v>
      </c>
      <c r="K29" s="65"/>
      <c r="L29" s="36"/>
      <c r="M29" s="37"/>
      <c r="N29" s="36"/>
      <c r="O29" s="36"/>
      <c r="P29" s="38"/>
      <c r="Q29" s="36"/>
      <c r="R29" s="36"/>
      <c r="S29" s="38"/>
      <c r="T29" s="36"/>
      <c r="U29" s="36"/>
      <c r="V29" s="37"/>
      <c r="W29" s="36"/>
      <c r="X29" s="36"/>
      <c r="Y29" s="37"/>
      <c r="Z29" s="19"/>
    </row>
    <row r="30" spans="1:26" s="18" customFormat="1" ht="21" customHeight="1">
      <c r="A30" s="60" t="s">
        <v>6</v>
      </c>
      <c r="B30" s="69">
        <f>'利用関係'!E30</f>
        <v>180</v>
      </c>
      <c r="C30" s="69">
        <f>'利用関係'!F30</f>
        <v>137</v>
      </c>
      <c r="D30" s="25">
        <f t="shared" si="0"/>
        <v>0.31386861313868614</v>
      </c>
      <c r="E30" s="45">
        <v>174</v>
      </c>
      <c r="F30" s="45">
        <v>133</v>
      </c>
      <c r="G30" s="22">
        <f t="shared" si="1"/>
        <v>0.3082706766917293</v>
      </c>
      <c r="H30" s="75">
        <v>6</v>
      </c>
      <c r="I30" s="90">
        <v>4</v>
      </c>
      <c r="J30" s="25">
        <f t="shared" si="2"/>
        <v>0.5</v>
      </c>
      <c r="K30" s="65"/>
      <c r="L30" s="36"/>
      <c r="M30" s="37"/>
      <c r="N30" s="36"/>
      <c r="O30" s="36"/>
      <c r="P30" s="38"/>
      <c r="Q30" s="36"/>
      <c r="R30" s="36"/>
      <c r="S30" s="38"/>
      <c r="T30" s="36"/>
      <c r="U30" s="36"/>
      <c r="V30" s="37"/>
      <c r="W30" s="36"/>
      <c r="X30" s="36"/>
      <c r="Y30" s="37"/>
      <c r="Z30" s="19"/>
    </row>
    <row r="31" spans="1:26" s="18" customFormat="1" ht="21" customHeight="1">
      <c r="A31" s="60" t="s">
        <v>7</v>
      </c>
      <c r="B31" s="69">
        <f>'利用関係'!E31</f>
        <v>138</v>
      </c>
      <c r="C31" s="69">
        <f>'利用関係'!F31</f>
        <v>143</v>
      </c>
      <c r="D31" s="25">
        <f t="shared" si="0"/>
        <v>-0.03496503496503497</v>
      </c>
      <c r="E31" s="45">
        <v>134</v>
      </c>
      <c r="F31" s="45">
        <v>140</v>
      </c>
      <c r="G31" s="22">
        <f t="shared" si="1"/>
        <v>-0.04285714285714286</v>
      </c>
      <c r="H31" s="75">
        <v>4</v>
      </c>
      <c r="I31" s="69">
        <v>3</v>
      </c>
      <c r="J31" s="25">
        <f t="shared" si="2"/>
        <v>0.3333333333333333</v>
      </c>
      <c r="K31" s="65"/>
      <c r="L31" s="36"/>
      <c r="M31" s="37"/>
      <c r="N31" s="36"/>
      <c r="O31" s="36"/>
      <c r="P31" s="38"/>
      <c r="Q31" s="36"/>
      <c r="R31" s="36"/>
      <c r="S31" s="38"/>
      <c r="T31" s="36"/>
      <c r="U31" s="36"/>
      <c r="V31" s="37"/>
      <c r="W31" s="36"/>
      <c r="X31" s="36"/>
      <c r="Y31" s="37"/>
      <c r="Z31" s="19"/>
    </row>
    <row r="32" spans="1:26" s="18" customFormat="1" ht="21" customHeight="1">
      <c r="A32" s="60" t="s">
        <v>8</v>
      </c>
      <c r="B32" s="69">
        <f>'利用関係'!E32</f>
        <v>94</v>
      </c>
      <c r="C32" s="69">
        <f>'利用関係'!F32</f>
        <v>132</v>
      </c>
      <c r="D32" s="25">
        <f t="shared" si="0"/>
        <v>-0.2878787878787879</v>
      </c>
      <c r="E32" s="45">
        <v>92</v>
      </c>
      <c r="F32" s="45">
        <v>131</v>
      </c>
      <c r="G32" s="22">
        <f t="shared" si="1"/>
        <v>-0.29770992366412213</v>
      </c>
      <c r="H32" s="75">
        <v>2</v>
      </c>
      <c r="I32" s="69">
        <v>1</v>
      </c>
      <c r="J32" s="25">
        <f t="shared" si="2"/>
        <v>1</v>
      </c>
      <c r="K32" s="65"/>
      <c r="L32" s="36"/>
      <c r="M32" s="37"/>
      <c r="N32" s="36"/>
      <c r="O32" s="36"/>
      <c r="P32" s="38"/>
      <c r="Q32" s="36"/>
      <c r="R32" s="36"/>
      <c r="S32" s="38"/>
      <c r="T32" s="36"/>
      <c r="U32" s="36"/>
      <c r="V32" s="37"/>
      <c r="W32" s="36"/>
      <c r="X32" s="36"/>
      <c r="Y32" s="37"/>
      <c r="Z32" s="19"/>
    </row>
    <row r="33" spans="1:26" s="18" customFormat="1" ht="21" customHeight="1">
      <c r="A33" s="60" t="s">
        <v>9</v>
      </c>
      <c r="B33" s="69">
        <f>'利用関係'!E33</f>
        <v>98</v>
      </c>
      <c r="C33" s="69">
        <f>'利用関係'!F33</f>
        <v>141</v>
      </c>
      <c r="D33" s="25">
        <f t="shared" si="0"/>
        <v>-0.3049645390070922</v>
      </c>
      <c r="E33" s="45">
        <v>96</v>
      </c>
      <c r="F33" s="45">
        <v>131</v>
      </c>
      <c r="G33" s="22">
        <f t="shared" si="1"/>
        <v>-0.26717557251908397</v>
      </c>
      <c r="H33" s="75">
        <v>2</v>
      </c>
      <c r="I33" s="69">
        <v>10</v>
      </c>
      <c r="J33" s="25">
        <f t="shared" si="2"/>
        <v>-0.8</v>
      </c>
      <c r="K33" s="65"/>
      <c r="L33" s="36"/>
      <c r="M33" s="37"/>
      <c r="N33" s="36"/>
      <c r="O33" s="36"/>
      <c r="P33" s="38"/>
      <c r="Q33" s="36"/>
      <c r="R33" s="36"/>
      <c r="S33" s="38"/>
      <c r="T33" s="36"/>
      <c r="U33" s="36"/>
      <c r="V33" s="37"/>
      <c r="W33" s="36"/>
      <c r="X33" s="36"/>
      <c r="Y33" s="37"/>
      <c r="Z33" s="19"/>
    </row>
    <row r="34" spans="1:26" s="18" customFormat="1" ht="21" customHeight="1" thickBot="1">
      <c r="A34" s="61" t="s">
        <v>10</v>
      </c>
      <c r="B34" s="69">
        <f>'利用関係'!E34</f>
        <v>148</v>
      </c>
      <c r="C34" s="68">
        <f>'利用関係'!F34</f>
        <v>126</v>
      </c>
      <c r="D34" s="52">
        <f t="shared" si="0"/>
        <v>0.1746031746031746</v>
      </c>
      <c r="E34" s="46">
        <v>139</v>
      </c>
      <c r="F34" s="46">
        <v>124</v>
      </c>
      <c r="G34" s="27">
        <f t="shared" si="1"/>
        <v>0.12096774193548387</v>
      </c>
      <c r="H34" s="76">
        <v>9</v>
      </c>
      <c r="I34" s="68">
        <v>2</v>
      </c>
      <c r="J34" s="52">
        <f t="shared" si="2"/>
        <v>3.5</v>
      </c>
      <c r="K34" s="65"/>
      <c r="L34" s="36"/>
      <c r="M34" s="37"/>
      <c r="N34" s="36"/>
      <c r="O34" s="36"/>
      <c r="P34" s="38"/>
      <c r="Q34" s="36"/>
      <c r="R34" s="36"/>
      <c r="S34" s="38"/>
      <c r="T34" s="36"/>
      <c r="U34" s="36"/>
      <c r="V34" s="37"/>
      <c r="W34" s="36"/>
      <c r="X34" s="36"/>
      <c r="Y34" s="37"/>
      <c r="Z34" s="19"/>
    </row>
    <row r="35" spans="1:26" s="18" customFormat="1" ht="21" customHeight="1" thickBot="1" thickTop="1">
      <c r="A35" s="56" t="s">
        <v>14</v>
      </c>
      <c r="B35" s="71">
        <f>SUM(B23:B34)</f>
        <v>1748</v>
      </c>
      <c r="C35" s="72">
        <f>SUM(C23:C34)</f>
        <v>1724</v>
      </c>
      <c r="D35" s="30">
        <f t="shared" si="0"/>
        <v>0.013921113689095127</v>
      </c>
      <c r="E35" s="29">
        <f>SUM(E23:E34)</f>
        <v>1679</v>
      </c>
      <c r="F35" s="29">
        <f>SUM(F23:F34)</f>
        <v>1661</v>
      </c>
      <c r="G35" s="31">
        <f t="shared" si="1"/>
        <v>0.010836845273931367</v>
      </c>
      <c r="H35" s="77">
        <f>SUM(H23:H34)</f>
        <v>69</v>
      </c>
      <c r="I35" s="72">
        <f>SUM(I23:I34)</f>
        <v>63</v>
      </c>
      <c r="J35" s="30">
        <f t="shared" si="2"/>
        <v>0.09523809523809523</v>
      </c>
      <c r="K35" s="39"/>
      <c r="L35" s="39"/>
      <c r="M35" s="38"/>
      <c r="N35" s="39"/>
      <c r="O35" s="39"/>
      <c r="P35" s="38"/>
      <c r="Q35" s="39"/>
      <c r="R35" s="39"/>
      <c r="S35" s="38"/>
      <c r="T35" s="39"/>
      <c r="U35" s="39"/>
      <c r="V35" s="37"/>
      <c r="W35" s="39"/>
      <c r="X35" s="39"/>
      <c r="Y35" s="38"/>
      <c r="Z35" s="19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1">
      <selection activeCell="E35" sqref="E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2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6" t="s">
        <v>0</v>
      </c>
      <c r="B20" s="103" t="s">
        <v>35</v>
      </c>
      <c r="C20" s="104"/>
      <c r="D20" s="104"/>
      <c r="E20" s="119"/>
      <c r="F20" s="119"/>
      <c r="G20" s="119"/>
      <c r="H20" s="119"/>
      <c r="I20" s="119"/>
      <c r="J20" s="120"/>
    </row>
    <row r="21" spans="1:26" s="18" customFormat="1" ht="21" customHeight="1">
      <c r="A21" s="117"/>
      <c r="B21" s="105"/>
      <c r="C21" s="106"/>
      <c r="D21" s="106"/>
      <c r="E21" s="124" t="s">
        <v>38</v>
      </c>
      <c r="F21" s="108"/>
      <c r="G21" s="109"/>
      <c r="H21" s="107" t="s">
        <v>39</v>
      </c>
      <c r="I21" s="108"/>
      <c r="J21" s="12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17"/>
    </row>
    <row r="22" spans="1:26" s="18" customFormat="1" ht="21" customHeight="1">
      <c r="A22" s="118"/>
      <c r="B22" s="78" t="s">
        <v>54</v>
      </c>
      <c r="C22" s="96" t="s">
        <v>73</v>
      </c>
      <c r="D22" s="47" t="s">
        <v>18</v>
      </c>
      <c r="E22" s="50" t="s">
        <v>70</v>
      </c>
      <c r="F22" s="49" t="s">
        <v>62</v>
      </c>
      <c r="G22" s="5" t="s">
        <v>18</v>
      </c>
      <c r="H22" s="102" t="s">
        <v>59</v>
      </c>
      <c r="I22" s="49" t="s">
        <v>74</v>
      </c>
      <c r="J22" s="51" t="s">
        <v>18</v>
      </c>
      <c r="K22" s="34"/>
      <c r="L22" s="34"/>
      <c r="M22" s="35"/>
      <c r="N22" s="34"/>
      <c r="O22" s="34"/>
      <c r="P22" s="35"/>
      <c r="Q22" s="34"/>
      <c r="R22" s="34"/>
      <c r="S22" s="35"/>
      <c r="T22" s="34"/>
      <c r="U22" s="34"/>
      <c r="V22" s="35"/>
      <c r="W22" s="34"/>
      <c r="X22" s="34"/>
      <c r="Y22" s="35"/>
      <c r="Z22" s="19"/>
    </row>
    <row r="23" spans="1:26" s="18" customFormat="1" ht="21" customHeight="1">
      <c r="A23" s="60" t="s">
        <v>31</v>
      </c>
      <c r="B23" s="70">
        <f>'利用関係'!N23</f>
        <v>9</v>
      </c>
      <c r="C23" s="69">
        <f>'利用関係'!O23</f>
        <v>93</v>
      </c>
      <c r="D23" s="21">
        <f>+(B23-C23)/C23</f>
        <v>-0.9032258064516129</v>
      </c>
      <c r="E23" s="100">
        <v>0</v>
      </c>
      <c r="F23" s="98">
        <v>84</v>
      </c>
      <c r="G23" s="22">
        <f>+(E23-F23)/F23</f>
        <v>-1</v>
      </c>
      <c r="H23" s="75">
        <f>B23-E23</f>
        <v>9</v>
      </c>
      <c r="I23" s="69">
        <v>9</v>
      </c>
      <c r="J23" s="25">
        <f>+(H23-I23)/I23</f>
        <v>0</v>
      </c>
      <c r="K23" s="36"/>
      <c r="L23" s="130" t="s">
        <v>44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37"/>
      <c r="Z23" s="19"/>
    </row>
    <row r="24" spans="1:26" s="18" customFormat="1" ht="21" customHeight="1">
      <c r="A24" s="60" t="s">
        <v>20</v>
      </c>
      <c r="B24" s="70">
        <f>'利用関係'!N24</f>
        <v>27</v>
      </c>
      <c r="C24" s="69">
        <f>'利用関係'!O24</f>
        <v>4</v>
      </c>
      <c r="D24" s="21">
        <f aca="true" t="shared" si="0" ref="D24:D35">+(B24-C24)/C24</f>
        <v>5.75</v>
      </c>
      <c r="E24" s="100">
        <v>0</v>
      </c>
      <c r="F24" s="98">
        <v>0</v>
      </c>
      <c r="G24" s="22" t="e">
        <f aca="true" t="shared" si="1" ref="G24:G35">+(E24-F24)/F24</f>
        <v>#DIV/0!</v>
      </c>
      <c r="H24" s="75">
        <f aca="true" t="shared" si="2" ref="H24:H34">B24-E24</f>
        <v>27</v>
      </c>
      <c r="I24" s="69">
        <v>4</v>
      </c>
      <c r="J24" s="25">
        <f aca="true" t="shared" si="3" ref="J24:J35">+(H24-I24)/I24</f>
        <v>5.75</v>
      </c>
      <c r="K24" s="36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38"/>
      <c r="Z24" s="19"/>
    </row>
    <row r="25" spans="1:26" s="18" customFormat="1" ht="21" customHeight="1">
      <c r="A25" s="60" t="s">
        <v>1</v>
      </c>
      <c r="B25" s="70">
        <f>'利用関係'!N25</f>
        <v>19</v>
      </c>
      <c r="C25" s="69">
        <f>'利用関係'!O25</f>
        <v>76</v>
      </c>
      <c r="D25" s="21">
        <f t="shared" si="0"/>
        <v>-0.75</v>
      </c>
      <c r="E25" s="100">
        <v>0</v>
      </c>
      <c r="F25" s="98">
        <v>57</v>
      </c>
      <c r="G25" s="22">
        <f t="shared" si="1"/>
        <v>-1</v>
      </c>
      <c r="H25" s="75">
        <f t="shared" si="2"/>
        <v>19</v>
      </c>
      <c r="I25" s="69">
        <v>19</v>
      </c>
      <c r="J25" s="25">
        <f t="shared" si="3"/>
        <v>0</v>
      </c>
      <c r="K25" s="36"/>
      <c r="L25" s="36"/>
      <c r="M25" s="37"/>
      <c r="N25" s="36"/>
      <c r="O25" s="36"/>
      <c r="P25" s="38"/>
      <c r="Q25" s="36"/>
      <c r="R25" s="36"/>
      <c r="S25" s="38"/>
      <c r="T25" s="36"/>
      <c r="U25" s="36"/>
      <c r="V25" s="37"/>
      <c r="W25" s="36"/>
      <c r="X25" s="36"/>
      <c r="Y25" s="37"/>
      <c r="Z25" s="19"/>
    </row>
    <row r="26" spans="1:26" s="18" customFormat="1" ht="21" customHeight="1">
      <c r="A26" s="60" t="s">
        <v>2</v>
      </c>
      <c r="B26" s="70">
        <f>'利用関係'!N26</f>
        <v>11</v>
      </c>
      <c r="C26" s="69">
        <f>'利用関係'!O26</f>
        <v>25</v>
      </c>
      <c r="D26" s="21">
        <f t="shared" si="0"/>
        <v>-0.56</v>
      </c>
      <c r="E26" s="100">
        <v>0</v>
      </c>
      <c r="F26" s="98">
        <v>0</v>
      </c>
      <c r="G26" s="22" t="e">
        <f t="shared" si="1"/>
        <v>#DIV/0!</v>
      </c>
      <c r="H26" s="75">
        <f t="shared" si="2"/>
        <v>11</v>
      </c>
      <c r="I26" s="69">
        <v>25</v>
      </c>
      <c r="J26" s="25">
        <f t="shared" si="3"/>
        <v>-0.56</v>
      </c>
      <c r="K26" s="36"/>
      <c r="L26" s="36"/>
      <c r="M26" s="37"/>
      <c r="N26" s="36"/>
      <c r="O26" s="36"/>
      <c r="P26" s="38"/>
      <c r="Q26" s="36"/>
      <c r="R26" s="36"/>
      <c r="S26" s="38"/>
      <c r="T26" s="36"/>
      <c r="U26" s="36"/>
      <c r="V26" s="37"/>
      <c r="W26" s="36"/>
      <c r="X26" s="36"/>
      <c r="Y26" s="37"/>
      <c r="Z26" s="19"/>
    </row>
    <row r="27" spans="1:26" s="18" customFormat="1" ht="21" customHeight="1">
      <c r="A27" s="60" t="s">
        <v>3</v>
      </c>
      <c r="B27" s="70">
        <f>'利用関係'!N27</f>
        <v>22</v>
      </c>
      <c r="C27" s="69">
        <f>'利用関係'!O27</f>
        <v>13</v>
      </c>
      <c r="D27" s="21">
        <f t="shared" si="0"/>
        <v>0.6923076923076923</v>
      </c>
      <c r="E27" s="100">
        <v>0</v>
      </c>
      <c r="F27" s="98">
        <v>0</v>
      </c>
      <c r="G27" s="22" t="e">
        <f t="shared" si="1"/>
        <v>#DIV/0!</v>
      </c>
      <c r="H27" s="75">
        <f t="shared" si="2"/>
        <v>22</v>
      </c>
      <c r="I27" s="69">
        <v>13</v>
      </c>
      <c r="J27" s="25">
        <f t="shared" si="3"/>
        <v>0.6923076923076923</v>
      </c>
      <c r="K27" s="36"/>
      <c r="L27" s="36"/>
      <c r="M27" s="37"/>
      <c r="N27" s="36"/>
      <c r="O27" s="36"/>
      <c r="P27" s="38"/>
      <c r="Q27" s="36"/>
      <c r="R27" s="36"/>
      <c r="S27" s="38"/>
      <c r="T27" s="36"/>
      <c r="U27" s="36"/>
      <c r="V27" s="37"/>
      <c r="W27" s="36"/>
      <c r="X27" s="36"/>
      <c r="Y27" s="37"/>
      <c r="Z27" s="19"/>
    </row>
    <row r="28" spans="1:26" s="18" customFormat="1" ht="21" customHeight="1">
      <c r="A28" s="60" t="s">
        <v>4</v>
      </c>
      <c r="B28" s="70">
        <f>'利用関係'!N28</f>
        <v>17</v>
      </c>
      <c r="C28" s="69">
        <f>'利用関係'!O28</f>
        <v>10</v>
      </c>
      <c r="D28" s="21">
        <f t="shared" si="0"/>
        <v>0.7</v>
      </c>
      <c r="E28" s="100">
        <v>14</v>
      </c>
      <c r="F28" s="98">
        <v>0</v>
      </c>
      <c r="G28" s="22" t="e">
        <f t="shared" si="1"/>
        <v>#DIV/0!</v>
      </c>
      <c r="H28" s="75">
        <f t="shared" si="2"/>
        <v>3</v>
      </c>
      <c r="I28" s="69">
        <v>10</v>
      </c>
      <c r="J28" s="25">
        <f t="shared" si="3"/>
        <v>-0.7</v>
      </c>
      <c r="K28" s="36"/>
      <c r="L28" s="36"/>
      <c r="M28" s="37"/>
      <c r="N28" s="36"/>
      <c r="O28" s="36"/>
      <c r="P28" s="38"/>
      <c r="Q28" s="36"/>
      <c r="R28" s="36"/>
      <c r="S28" s="38"/>
      <c r="T28" s="36"/>
      <c r="U28" s="36"/>
      <c r="V28" s="37"/>
      <c r="W28" s="36"/>
      <c r="X28" s="36"/>
      <c r="Y28" s="37"/>
      <c r="Z28" s="19"/>
    </row>
    <row r="29" spans="1:26" s="18" customFormat="1" ht="21" customHeight="1">
      <c r="A29" s="60" t="s">
        <v>5</v>
      </c>
      <c r="B29" s="70">
        <f>'利用関係'!N29</f>
        <v>74</v>
      </c>
      <c r="C29" s="69">
        <f>'利用関係'!O29</f>
        <v>9</v>
      </c>
      <c r="D29" s="21">
        <f t="shared" si="0"/>
        <v>7.222222222222222</v>
      </c>
      <c r="E29" s="100">
        <v>56</v>
      </c>
      <c r="F29" s="98">
        <v>0</v>
      </c>
      <c r="G29" s="22" t="e">
        <f t="shared" si="1"/>
        <v>#DIV/0!</v>
      </c>
      <c r="H29" s="75">
        <f t="shared" si="2"/>
        <v>18</v>
      </c>
      <c r="I29" s="69">
        <v>9</v>
      </c>
      <c r="J29" s="25">
        <f t="shared" si="3"/>
        <v>1</v>
      </c>
      <c r="K29" s="36"/>
      <c r="L29" s="36"/>
      <c r="M29" s="37"/>
      <c r="N29" s="36"/>
      <c r="O29" s="36"/>
      <c r="P29" s="38"/>
      <c r="Q29" s="36"/>
      <c r="R29" s="36"/>
      <c r="S29" s="38"/>
      <c r="T29" s="36"/>
      <c r="U29" s="36"/>
      <c r="V29" s="37"/>
      <c r="W29" s="36"/>
      <c r="X29" s="36"/>
      <c r="Y29" s="37"/>
      <c r="Z29" s="19"/>
    </row>
    <row r="30" spans="1:26" s="18" customFormat="1" ht="21" customHeight="1">
      <c r="A30" s="60" t="s">
        <v>6</v>
      </c>
      <c r="B30" s="70">
        <f>'利用関係'!N30</f>
        <v>11</v>
      </c>
      <c r="C30" s="69">
        <f>'利用関係'!O30</f>
        <v>10</v>
      </c>
      <c r="D30" s="21">
        <f t="shared" si="0"/>
        <v>0.1</v>
      </c>
      <c r="E30" s="100">
        <v>0</v>
      </c>
      <c r="F30" s="98">
        <v>0</v>
      </c>
      <c r="G30" s="22" t="e">
        <f t="shared" si="1"/>
        <v>#DIV/0!</v>
      </c>
      <c r="H30" s="75">
        <f t="shared" si="2"/>
        <v>11</v>
      </c>
      <c r="I30" s="69">
        <v>10</v>
      </c>
      <c r="J30" s="25">
        <f t="shared" si="3"/>
        <v>0.1</v>
      </c>
      <c r="K30" s="36"/>
      <c r="L30" s="36"/>
      <c r="M30" s="37"/>
      <c r="N30" s="36"/>
      <c r="O30" s="36"/>
      <c r="P30" s="38"/>
      <c r="Q30" s="36"/>
      <c r="R30" s="36"/>
      <c r="S30" s="38"/>
      <c r="T30" s="36"/>
      <c r="U30" s="36"/>
      <c r="V30" s="37"/>
      <c r="W30" s="36"/>
      <c r="X30" s="36"/>
      <c r="Y30" s="37"/>
      <c r="Z30" s="19"/>
    </row>
    <row r="31" spans="1:26" s="18" customFormat="1" ht="21" customHeight="1">
      <c r="A31" s="60" t="s">
        <v>7</v>
      </c>
      <c r="B31" s="70">
        <f>'利用関係'!N31</f>
        <v>22</v>
      </c>
      <c r="C31" s="69">
        <f>'利用関係'!O31</f>
        <v>63</v>
      </c>
      <c r="D31" s="21">
        <f t="shared" si="0"/>
        <v>-0.6507936507936508</v>
      </c>
      <c r="E31" s="100">
        <v>0</v>
      </c>
      <c r="F31" s="98">
        <v>50</v>
      </c>
      <c r="G31" s="22">
        <f t="shared" si="1"/>
        <v>-1</v>
      </c>
      <c r="H31" s="75">
        <f t="shared" si="2"/>
        <v>22</v>
      </c>
      <c r="I31" s="69">
        <v>13</v>
      </c>
      <c r="J31" s="25">
        <f t="shared" si="3"/>
        <v>0.6923076923076923</v>
      </c>
      <c r="K31" s="36"/>
      <c r="L31" s="36"/>
      <c r="M31" s="37"/>
      <c r="N31" s="36"/>
      <c r="O31" s="36"/>
      <c r="P31" s="38"/>
      <c r="Q31" s="36"/>
      <c r="R31" s="36"/>
      <c r="S31" s="38"/>
      <c r="T31" s="36"/>
      <c r="U31" s="36"/>
      <c r="V31" s="37"/>
      <c r="W31" s="36"/>
      <c r="X31" s="36"/>
      <c r="Y31" s="37"/>
      <c r="Z31" s="19"/>
    </row>
    <row r="32" spans="1:26" s="18" customFormat="1" ht="21" customHeight="1">
      <c r="A32" s="60" t="s">
        <v>8</v>
      </c>
      <c r="B32" s="70">
        <f>'利用関係'!N32</f>
        <v>14</v>
      </c>
      <c r="C32" s="69">
        <f>'利用関係'!O32</f>
        <v>11</v>
      </c>
      <c r="D32" s="21">
        <f>+(B32-C32)/C32</f>
        <v>0.2727272727272727</v>
      </c>
      <c r="E32" s="100">
        <v>0</v>
      </c>
      <c r="F32" s="98">
        <v>0</v>
      </c>
      <c r="G32" s="22" t="e">
        <f t="shared" si="1"/>
        <v>#DIV/0!</v>
      </c>
      <c r="H32" s="75">
        <f t="shared" si="2"/>
        <v>14</v>
      </c>
      <c r="I32" s="69">
        <v>11</v>
      </c>
      <c r="J32" s="25">
        <f>+(H32-I32)/I32</f>
        <v>0.2727272727272727</v>
      </c>
      <c r="K32" s="36"/>
      <c r="L32" s="36"/>
      <c r="M32" s="37"/>
      <c r="N32" s="36"/>
      <c r="O32" s="36"/>
      <c r="P32" s="38"/>
      <c r="Q32" s="36"/>
      <c r="R32" s="36"/>
      <c r="S32" s="38"/>
      <c r="T32" s="36"/>
      <c r="U32" s="36"/>
      <c r="V32" s="37"/>
      <c r="W32" s="36"/>
      <c r="X32" s="36"/>
      <c r="Y32" s="37"/>
      <c r="Z32" s="19"/>
    </row>
    <row r="33" spans="1:26" s="18" customFormat="1" ht="21" customHeight="1">
      <c r="A33" s="60" t="s">
        <v>9</v>
      </c>
      <c r="B33" s="70">
        <f>'利用関係'!N33</f>
        <v>16</v>
      </c>
      <c r="C33" s="69">
        <f>'利用関係'!O33</f>
        <v>23</v>
      </c>
      <c r="D33" s="21">
        <f t="shared" si="0"/>
        <v>-0.30434782608695654</v>
      </c>
      <c r="E33" s="100">
        <v>0</v>
      </c>
      <c r="F33" s="98">
        <v>0</v>
      </c>
      <c r="G33" s="22" t="e">
        <f t="shared" si="1"/>
        <v>#DIV/0!</v>
      </c>
      <c r="H33" s="75">
        <f t="shared" si="2"/>
        <v>16</v>
      </c>
      <c r="I33" s="69">
        <v>23</v>
      </c>
      <c r="J33" s="25">
        <f t="shared" si="3"/>
        <v>-0.30434782608695654</v>
      </c>
      <c r="K33" s="36"/>
      <c r="L33" s="36"/>
      <c r="M33" s="37"/>
      <c r="N33" s="36"/>
      <c r="O33" s="36"/>
      <c r="P33" s="38"/>
      <c r="Q33" s="36"/>
      <c r="R33" s="36"/>
      <c r="S33" s="38"/>
      <c r="T33" s="36"/>
      <c r="U33" s="36"/>
      <c r="V33" s="37"/>
      <c r="W33" s="36"/>
      <c r="X33" s="36"/>
      <c r="Y33" s="37"/>
      <c r="Z33" s="19"/>
    </row>
    <row r="34" spans="1:26" s="18" customFormat="1" ht="21" customHeight="1" thickBot="1">
      <c r="A34" s="61" t="s">
        <v>10</v>
      </c>
      <c r="B34" s="70">
        <f>'利用関係'!N34</f>
        <v>78</v>
      </c>
      <c r="C34" s="68">
        <f>'利用関係'!O34</f>
        <v>9</v>
      </c>
      <c r="D34" s="26">
        <f t="shared" si="0"/>
        <v>7.666666666666667</v>
      </c>
      <c r="E34" s="101">
        <v>54</v>
      </c>
      <c r="F34" s="99">
        <v>0</v>
      </c>
      <c r="G34" s="27" t="e">
        <f t="shared" si="1"/>
        <v>#DIV/0!</v>
      </c>
      <c r="H34" s="75">
        <f t="shared" si="2"/>
        <v>24</v>
      </c>
      <c r="I34" s="68">
        <v>9</v>
      </c>
      <c r="J34" s="52">
        <f t="shared" si="3"/>
        <v>1.6666666666666667</v>
      </c>
      <c r="K34" s="36"/>
      <c r="L34" s="36"/>
      <c r="M34" s="37"/>
      <c r="N34" s="36"/>
      <c r="O34" s="36"/>
      <c r="P34" s="38"/>
      <c r="Q34" s="36"/>
      <c r="R34" s="36"/>
      <c r="S34" s="38"/>
      <c r="T34" s="36"/>
      <c r="U34" s="36"/>
      <c r="V34" s="37"/>
      <c r="W34" s="36"/>
      <c r="X34" s="36"/>
      <c r="Y34" s="37"/>
      <c r="Z34" s="19"/>
    </row>
    <row r="35" spans="1:26" s="18" customFormat="1" ht="21" customHeight="1" thickBot="1" thickTop="1">
      <c r="A35" s="56" t="s">
        <v>14</v>
      </c>
      <c r="B35" s="71">
        <f>SUM(B23:B34)</f>
        <v>320</v>
      </c>
      <c r="C35" s="72">
        <f>SUM(C23:C34)</f>
        <v>346</v>
      </c>
      <c r="D35" s="48">
        <f t="shared" si="0"/>
        <v>-0.07514450867052024</v>
      </c>
      <c r="E35" s="71">
        <f>SUM(E23:E34)</f>
        <v>124</v>
      </c>
      <c r="F35" s="72">
        <f>SUM(F23:F34)</f>
        <v>191</v>
      </c>
      <c r="G35" s="31">
        <f t="shared" si="1"/>
        <v>-0.3507853403141361</v>
      </c>
      <c r="H35" s="77">
        <f>SUM(H23:H34)</f>
        <v>196</v>
      </c>
      <c r="I35" s="72">
        <f>SUM(I23:I34)</f>
        <v>155</v>
      </c>
      <c r="J35" s="30">
        <f t="shared" si="3"/>
        <v>0.2645161290322581</v>
      </c>
      <c r="K35" s="39"/>
      <c r="L35" s="39"/>
      <c r="M35" s="38"/>
      <c r="N35" s="39"/>
      <c r="O35" s="39"/>
      <c r="P35" s="38"/>
      <c r="Q35" s="39"/>
      <c r="R35" s="39"/>
      <c r="S35" s="38"/>
      <c r="T35" s="39"/>
      <c r="U35" s="39"/>
      <c r="V35" s="37"/>
      <c r="W35" s="39"/>
      <c r="X35" s="39"/>
      <c r="Y35" s="38"/>
      <c r="Z35" s="19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2020-05-15T06:55:23Z</cp:lastPrinted>
  <dcterms:created xsi:type="dcterms:W3CDTF">2000-12-22T00:50:27Z</dcterms:created>
  <dcterms:modified xsi:type="dcterms:W3CDTF">2020-05-15T06:55:27Z</dcterms:modified>
  <cp:category/>
  <cp:version/>
  <cp:contentType/>
  <cp:contentStatus/>
</cp:coreProperties>
</file>