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商工労働部\中小企業課\商業・サービス業支援係\00 飲食・商業・サービス業等エネルギーコスト削減対策緊急支援事業\交付要綱・実施要領\県エネコス（R8.2～）\02_当初公開用\★HP掲載用一式\"/>
    </mc:Choice>
  </mc:AlternateContent>
  <xr:revisionPtr revIDLastSave="0" documentId="13_ncr:1_{2AE45319-5039-4319-B046-04DACFC3C69B}" xr6:coauthVersionLast="47" xr6:coauthVersionMax="47" xr10:uidLastSave="{00000000-0000-0000-0000-000000000000}"/>
  <bookViews>
    <workbookView xWindow="22932" yWindow="-108" windowWidth="23256" windowHeight="12456" tabRatio="871" firstSheet="2" activeTab="2" xr2:uid="{00000000-000D-0000-FFFF-FFFF00000000}"/>
  </bookViews>
  <sheets>
    <sheet name="wk_TB" sheetId="5" state="hidden" r:id="rId1"/>
    <sheet name="入力不要" sheetId="26" state="hidden" r:id="rId2"/>
    <sheet name="共通項目(入力)" sheetId="1" r:id="rId3"/>
    <sheet name="様式1号_交付申請書" sheetId="27" r:id="rId4"/>
    <sheet name="誓約書" sheetId="24" r:id="rId5"/>
    <sheet name="事業計画①事業概要(入力)" sheetId="4" r:id="rId6"/>
    <sheet name="事業計画②総コスト、エネコス(入力）" sheetId="18" r:id="rId7"/>
    <sheet name="事業計画③設備機器・年間削減額(入力)" sheetId="17" r:id="rId8"/>
    <sheet name="事業計画④導入効果・経営への影響（入力）" sheetId="19" r:id="rId9"/>
    <sheet name="振込口座登録届出書（入力）" sheetId="25" r:id="rId10"/>
    <sheet name="チェックリスト_交付申請時（入力）" sheetId="33" r:id="rId11"/>
    <sheet name="様式2号_調査・支援計画(支援機関作成)" sheetId="28" r:id="rId12"/>
    <sheet name="様式4号_申請取下(入力)" sheetId="12" r:id="rId13"/>
    <sheet name="様式5号_変更申請(入力)" sheetId="29" r:id="rId14"/>
    <sheet name="様式6号_中止・廃止申請(入力)" sheetId="30" r:id="rId15"/>
    <sheet name="様式7号_遂行状況報告(入力)" sheetId="31" r:id="rId16"/>
    <sheet name="様式8号_実績報告書" sheetId="32" r:id="rId17"/>
    <sheet name="(別添）実績報告①" sheetId="21" r:id="rId18"/>
    <sheet name="実績報告②_総コスト、エネコス" sheetId="22" r:id="rId19"/>
    <sheet name="実績報告③_設備機器・年間削減額(入力) " sheetId="20" r:id="rId20"/>
    <sheet name="(別添）実績報告④(入力)" sheetId="23" r:id="rId21"/>
    <sheet name="整理表_実績報告時（入力）" sheetId="35" r:id="rId22"/>
    <sheet name="チェックリスト_実績報告時（入力）" sheetId="34" r:id="rId23"/>
    <sheet name="様式10号_取得財産(入力) " sheetId="14" r:id="rId24"/>
    <sheet name="様式11号_取得財産処分(入力)" sheetId="15" r:id="rId25"/>
  </sheets>
  <definedNames>
    <definedName name="jigyou">'共通項目(入力)'!$B$46</definedName>
    <definedName name="_xlnm.Print_Area" localSheetId="17">'(別添）実績報告①'!$A$1:$Y$34</definedName>
    <definedName name="_xlnm.Print_Area" localSheetId="20">'(別添）実績報告④(入力)'!$A$1:$C$117</definedName>
    <definedName name="_xlnm.Print_Area" localSheetId="22">'チェックリスト_実績報告時（入力）'!$A$1:$W$225</definedName>
    <definedName name="_xlnm.Print_Area" localSheetId="2">'共通項目(入力)'!$A$1:$K$53</definedName>
    <definedName name="_xlnm.Print_Area" localSheetId="5">'事業計画①事業概要(入力)'!$A$1:$Y$31</definedName>
    <definedName name="_xlnm.Print_Area" localSheetId="6">'事業計画②総コスト、エネコス(入力）'!$A$1:$L$34</definedName>
    <definedName name="_xlnm.Print_Area" localSheetId="7">'事業計画③設備機器・年間削減額(入力)'!$A$1:$N$126</definedName>
    <definedName name="_xlnm.Print_Area" localSheetId="8">'事業計画④導入効果・経営への影響（入力）'!$A$1:$C$115</definedName>
    <definedName name="_xlnm.Print_Area" localSheetId="18">'実績報告②_総コスト、エネコス'!$A$1:$L$37</definedName>
    <definedName name="_xlnm.Print_Area" localSheetId="19">'実績報告③_設備機器・年間削減額(入力) '!$A$1:$K$113</definedName>
    <definedName name="_xlnm.Print_Area" localSheetId="9">'振込口座登録届出書（入力）'!$A$1:$H$30</definedName>
    <definedName name="_xlnm.Print_Area" localSheetId="21">'整理表_実績報告時（入力）'!$A$1:$W$40</definedName>
    <definedName name="_xlnm.Print_Area" localSheetId="4">誓約書!$A$1:$Y$24</definedName>
    <definedName name="_xlnm.Print_Area" localSheetId="23">'様式10号_取得財産(入力) '!$A$3:$Y$53</definedName>
    <definedName name="_xlnm.Print_Area" localSheetId="24">'様式11号_取得財産処分(入力)'!$A$3:$Y$46</definedName>
    <definedName name="_xlnm.Print_Area" localSheetId="3">様式1号_交付申請書!$A$3:$Y$41</definedName>
    <definedName name="_xlnm.Print_Area" localSheetId="11">'様式2号_調査・支援計画(支援機関作成)'!$A$1:$AB$42</definedName>
    <definedName name="_xlnm.Print_Area" localSheetId="12">'様式4号_申請取下(入力)'!$A$3:$Y$41</definedName>
    <definedName name="_xlnm.Print_Area" localSheetId="13">'様式5号_変更申請(入力)'!$A$3:$Y$45</definedName>
    <definedName name="_xlnm.Print_Area" localSheetId="14">'様式6号_中止・廃止申請(入力)'!$A$3:$Y$37</definedName>
    <definedName name="_xlnm.Print_Area" localSheetId="15">'様式7号_遂行状況報告(入力)'!$A$3:$Y$133</definedName>
    <definedName name="_xlnm.Print_Area" localSheetId="16">様式8号_実績報告書!$A$3:$Y$44</definedName>
    <definedName name="_xlnm.Print_Titles" localSheetId="10">'チェックリスト_交付申請時（入力）'!$1:$1</definedName>
    <definedName name="_xlnm.Print_Titles" localSheetId="7">'事業計画③設備機器・年間削減額(入力)'!$5:$6</definedName>
    <definedName name="_xlnm.Print_Titles" localSheetId="19">'実績報告③_設備機器・年間削減額(入力) '!$5:$6</definedName>
    <definedName name="エネコス">'事業計画①事業概要(入力)'!$H$25</definedName>
    <definedName name="エネコス割合">'事業計画①事業概要(入力)'!$N$25</definedName>
    <definedName name="ｺｳｻﾞﾒｲｷﾞ">'共通項目(入力)'!$B$28</definedName>
    <definedName name="コロナ融資の利用">'事業計画①事業概要(入力)'!$H$15</definedName>
    <definedName name="コロナ融資名">'事業計画①事業概要(入力)'!$H$16</definedName>
    <definedName name="ﾌﾘｶﾞﾅ">'共通項目(入力)'!$B$9</definedName>
    <definedName name="メールアドレス">'共通項目(入力)'!$B$18</definedName>
    <definedName name="会社電話番号">'共通項目(入力)'!$B$13</definedName>
    <definedName name="金融機関名">'共通項目(入力)'!$B$24</definedName>
    <definedName name="県内発注">'事業計画③設備機器・年間削減額(入力)'!$J$108</definedName>
    <definedName name="交付申請日">'共通項目(入力)'!$B$31</definedName>
    <definedName name="口座番号">'共通項目(入力)'!$B$28</definedName>
    <definedName name="口座名義">'共通項目(入力)'!$B$29</definedName>
    <definedName name="削減割合">'事業計画①事業概要(入力)'!$K$30</definedName>
    <definedName name="支援機関E_mail">'共通項目(入力)'!$B$53</definedName>
    <definedName name="支援機関電話番号">'共通項目(入力)'!$B$52</definedName>
    <definedName name="支援機関名">'共通項目(入力)'!$B$50</definedName>
    <definedName name="支援担当者氏名">'共通項目(入力)'!$B$51</definedName>
    <definedName name="支店コード">'共通項目(入力)'!$B$26</definedName>
    <definedName name="支店名">'共通項目(入力)'!$B$25</definedName>
    <definedName name="資本金等">'共通項目(入力)'!$B$21</definedName>
    <definedName name="事業開始日">'事業計画①事業概要(入力)'!$H$12</definedName>
    <definedName name="事業概要">'事業計画①事業概要(入力)'!$H$8</definedName>
    <definedName name="事業後エネコス">'事業計画①事業概要(入力)'!$B$30</definedName>
    <definedName name="事業終了日">'共通項目(入力)'!$B$46</definedName>
    <definedName name="事業終了予定日">'共通項目(入力)'!$B$33</definedName>
    <definedName name="事業年度">'共通項目(入力)'!$B$2</definedName>
    <definedName name="実績_年間削減額">'実績報告③_設備機器・年間削減額(入力) '!$I$108</definedName>
    <definedName name="実績_補助金額">'(別添）実績報告①'!$N$20</definedName>
    <definedName name="実績_補助対象経費">'実績報告③_設備機器・年間削減額(入力) '!$G$108</definedName>
    <definedName name="実績_補助対象経費×補助率">'(別添）実績報告①'!$H$20</definedName>
    <definedName name="実績_補助率">'(別添）実績報告①'!$H$17</definedName>
    <definedName name="実績報告日">'共通項目(入力)'!$B$47</definedName>
    <definedName name="主たる業種">'共通項目(入力)'!$B$19</definedName>
    <definedName name="住所">'共通項目(入力)'!$B$8</definedName>
    <definedName name="従業員数">'共通項目(入力)'!$B$20</definedName>
    <definedName name="新規登録・変更の別">'共通項目(入力)'!$B$23</definedName>
    <definedName name="申請時_年間削減額">'事業計画③設備機器・年間削減額(入力)'!$I$108</definedName>
    <definedName name="申請取下日">'共通項目(入力)'!$B$38</definedName>
    <definedName name="遂行状況報告日">'共通項目(入力)'!$B$44</definedName>
    <definedName name="設備のエネコス削減額">'事業計画①事業概要(入力)'!$N$28</definedName>
    <definedName name="総コスト">'事業計画①事業概要(入力)'!$B$25</definedName>
    <definedName name="代表者氏名">'共通項目(入力)'!$B$12</definedName>
    <definedName name="代表者役職">'共通項目(入力)'!$B$11</definedName>
    <definedName name="第■回">'共通項目(入力)'!$B$3</definedName>
    <definedName name="担当者氏名">'共通項目(入力)'!$B$16</definedName>
    <definedName name="担当者電話番号">'共通項目(入力)'!$B$17</definedName>
    <definedName name="担当者役職">'共通項目(入力)'!$B$15</definedName>
    <definedName name="中止・廃止申請日">'共通項目(入力)'!$B$39</definedName>
    <definedName name="当初交付決定日">'共通項目(入力)'!$B$35</definedName>
    <definedName name="当初文書番号">'共通項目(入力)'!$B$36</definedName>
    <definedName name="変更申請日">'共通項目(入力)'!$B$40</definedName>
    <definedName name="補助金額">'事業計画①事業概要(入力)'!$N$20</definedName>
    <definedName name="補助事業名">'共通項目(入力)'!$B$1</definedName>
    <definedName name="補助対象経費">'事業計画①事業概要(入力)'!$B$20</definedName>
    <definedName name="補助対象経費×補助率">'事業計画①事業概要(入力)'!$H$20</definedName>
    <definedName name="補助率">'事業計画①事業概要(入力)'!$H$17</definedName>
    <definedName name="法人・個人事業者">'共通項目(入力)'!$B$6</definedName>
    <definedName name="名称">'共通項目(入力)'!$B$10</definedName>
    <definedName name="郵便番号">'共通項目(入力)'!$B$7</definedName>
    <definedName name="預金種別">'共通項目(入力)'!$B$27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L46" i="1"/>
  <c r="L47" i="1" l="1"/>
  <c r="I19" i="32"/>
  <c r="B19" i="32"/>
  <c r="I19" i="31"/>
  <c r="B19" i="31"/>
  <c r="I21" i="30"/>
  <c r="B21" i="30"/>
  <c r="R5" i="12"/>
  <c r="I20" i="29"/>
  <c r="B20" i="29"/>
  <c r="B20" i="12"/>
  <c r="Q211" i="34" l="1"/>
  <c r="Q180" i="34"/>
  <c r="Q157" i="34"/>
  <c r="Q134" i="34"/>
  <c r="Q109" i="34"/>
  <c r="Q75" i="34"/>
  <c r="Q55" i="34"/>
  <c r="Q34" i="34"/>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69" i="20"/>
  <c r="L70" i="20"/>
  <c r="L71" i="20"/>
  <c r="L72" i="20"/>
  <c r="L73" i="20"/>
  <c r="L74" i="20"/>
  <c r="L75" i="20"/>
  <c r="L76" i="20"/>
  <c r="L77" i="20"/>
  <c r="L78" i="20"/>
  <c r="L79" i="20"/>
  <c r="L80" i="20"/>
  <c r="L81" i="20"/>
  <c r="L82" i="20"/>
  <c r="L83" i="20"/>
  <c r="L84" i="20"/>
  <c r="L85" i="20"/>
  <c r="L86" i="20"/>
  <c r="L87" i="20"/>
  <c r="L88" i="20"/>
  <c r="L89" i="20"/>
  <c r="L90" i="20"/>
  <c r="L91" i="20"/>
  <c r="L92" i="20"/>
  <c r="L93" i="20"/>
  <c r="L94" i="20"/>
  <c r="L95" i="20"/>
  <c r="L96" i="20"/>
  <c r="L97" i="20"/>
  <c r="L98" i="20"/>
  <c r="L99" i="20"/>
  <c r="L100" i="20"/>
  <c r="L101" i="20"/>
  <c r="L102" i="20"/>
  <c r="L103" i="20"/>
  <c r="L104" i="20"/>
  <c r="L105" i="20"/>
  <c r="L106" i="20"/>
  <c r="L7" i="20"/>
  <c r="I3" i="20" l="1"/>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7" i="17"/>
  <c r="K3" i="17" l="1"/>
  <c r="K2" i="17"/>
  <c r="I20" i="12" l="1"/>
  <c r="F6" i="18" l="1"/>
  <c r="D26" i="18" s="1"/>
  <c r="E8" i="20"/>
  <c r="G8" i="20" s="1"/>
  <c r="E9" i="20"/>
  <c r="G9" i="20" s="1"/>
  <c r="E10" i="20"/>
  <c r="G10" i="20" s="1"/>
  <c r="E11" i="20"/>
  <c r="E12" i="20"/>
  <c r="G12" i="20" s="1"/>
  <c r="E13" i="20"/>
  <c r="G13" i="20" s="1"/>
  <c r="E14" i="20"/>
  <c r="G14" i="20" s="1"/>
  <c r="E15" i="20"/>
  <c r="G15" i="20" s="1"/>
  <c r="E16" i="20"/>
  <c r="G16" i="20" s="1"/>
  <c r="E17" i="20"/>
  <c r="G17" i="20" s="1"/>
  <c r="E18" i="20"/>
  <c r="G18" i="20" s="1"/>
  <c r="E19" i="20"/>
  <c r="G19" i="20" s="1"/>
  <c r="E20" i="20"/>
  <c r="G20" i="20" s="1"/>
  <c r="E21" i="20"/>
  <c r="G21" i="20" s="1"/>
  <c r="E22" i="20"/>
  <c r="G22" i="20" s="1"/>
  <c r="E23" i="20"/>
  <c r="G23" i="20" s="1"/>
  <c r="E24" i="20"/>
  <c r="G24" i="20" s="1"/>
  <c r="E25" i="20"/>
  <c r="G25" i="20" s="1"/>
  <c r="E26" i="20"/>
  <c r="G26" i="20" s="1"/>
  <c r="E27" i="20"/>
  <c r="G27" i="20" s="1"/>
  <c r="E28" i="20"/>
  <c r="G28" i="20" s="1"/>
  <c r="E29" i="20"/>
  <c r="G29" i="20" s="1"/>
  <c r="E30" i="20"/>
  <c r="G30" i="20" s="1"/>
  <c r="E31" i="20"/>
  <c r="G31" i="20" s="1"/>
  <c r="E32" i="20"/>
  <c r="G32" i="20" s="1"/>
  <c r="E33" i="20"/>
  <c r="G33" i="20" s="1"/>
  <c r="E34" i="20"/>
  <c r="G34" i="20" s="1"/>
  <c r="E35" i="20"/>
  <c r="G35" i="20" s="1"/>
  <c r="E36" i="20"/>
  <c r="G36" i="20" s="1"/>
  <c r="E37" i="20"/>
  <c r="G37" i="20" s="1"/>
  <c r="E38" i="20"/>
  <c r="G38" i="20" s="1"/>
  <c r="E39" i="20"/>
  <c r="G39" i="20" s="1"/>
  <c r="E40" i="20"/>
  <c r="G40" i="20" s="1"/>
  <c r="E41" i="20"/>
  <c r="G41" i="20" s="1"/>
  <c r="E42" i="20"/>
  <c r="G42" i="20" s="1"/>
  <c r="E43" i="20"/>
  <c r="G43" i="20" s="1"/>
  <c r="E44" i="20"/>
  <c r="G44" i="20" s="1"/>
  <c r="E45" i="20"/>
  <c r="G45" i="20" s="1"/>
  <c r="E46" i="20"/>
  <c r="G46" i="20" s="1"/>
  <c r="E47" i="20"/>
  <c r="G47" i="20" s="1"/>
  <c r="E48" i="20"/>
  <c r="G48" i="20" s="1"/>
  <c r="E49" i="20"/>
  <c r="G49" i="20" s="1"/>
  <c r="E50" i="20"/>
  <c r="G50" i="20" s="1"/>
  <c r="E51" i="20"/>
  <c r="G51" i="20" s="1"/>
  <c r="E52" i="20"/>
  <c r="G52" i="20" s="1"/>
  <c r="E53" i="20"/>
  <c r="G53" i="20" s="1"/>
  <c r="E54" i="20"/>
  <c r="G54" i="20" s="1"/>
  <c r="E55" i="20"/>
  <c r="G55" i="20" s="1"/>
  <c r="E56" i="20"/>
  <c r="G56" i="20" s="1"/>
  <c r="E57" i="20"/>
  <c r="G57" i="20" s="1"/>
  <c r="E58" i="20"/>
  <c r="G58" i="20" s="1"/>
  <c r="E59" i="20"/>
  <c r="G59" i="20" s="1"/>
  <c r="E60" i="20"/>
  <c r="G60" i="20" s="1"/>
  <c r="E61" i="20"/>
  <c r="G61" i="20" s="1"/>
  <c r="E62" i="20"/>
  <c r="G62" i="20" s="1"/>
  <c r="E63" i="20"/>
  <c r="G63" i="20" s="1"/>
  <c r="E64" i="20"/>
  <c r="G64" i="20" s="1"/>
  <c r="E65" i="20"/>
  <c r="G65" i="20" s="1"/>
  <c r="E66" i="20"/>
  <c r="G66" i="20" s="1"/>
  <c r="E67" i="20"/>
  <c r="G67" i="20" s="1"/>
  <c r="E68" i="20"/>
  <c r="G68" i="20" s="1"/>
  <c r="E69" i="20"/>
  <c r="G69" i="20" s="1"/>
  <c r="E70" i="20"/>
  <c r="G70" i="20" s="1"/>
  <c r="E71" i="20"/>
  <c r="G71" i="20" s="1"/>
  <c r="E72" i="20"/>
  <c r="G72" i="20" s="1"/>
  <c r="E73" i="20"/>
  <c r="G73" i="20" s="1"/>
  <c r="E74" i="20"/>
  <c r="G74" i="20" s="1"/>
  <c r="E75" i="20"/>
  <c r="G75" i="20" s="1"/>
  <c r="E76" i="20"/>
  <c r="G76" i="20" s="1"/>
  <c r="E77" i="20"/>
  <c r="G77" i="20" s="1"/>
  <c r="E78" i="20"/>
  <c r="G78" i="20" s="1"/>
  <c r="E79" i="20"/>
  <c r="G79" i="20" s="1"/>
  <c r="E80" i="20"/>
  <c r="G80" i="20" s="1"/>
  <c r="E81" i="20"/>
  <c r="G81" i="20" s="1"/>
  <c r="E82" i="20"/>
  <c r="G82" i="20" s="1"/>
  <c r="E83" i="20"/>
  <c r="G83" i="20" s="1"/>
  <c r="E84" i="20"/>
  <c r="G84" i="20" s="1"/>
  <c r="E85" i="20"/>
  <c r="G85" i="20" s="1"/>
  <c r="E86" i="20"/>
  <c r="G86" i="20" s="1"/>
  <c r="E87" i="20"/>
  <c r="G87" i="20" s="1"/>
  <c r="E88" i="20"/>
  <c r="G88" i="20" s="1"/>
  <c r="E89" i="20"/>
  <c r="G89" i="20" s="1"/>
  <c r="E90" i="20"/>
  <c r="G90" i="20" s="1"/>
  <c r="E91" i="20"/>
  <c r="G91" i="20" s="1"/>
  <c r="E92" i="20"/>
  <c r="G92" i="20" s="1"/>
  <c r="E93" i="20"/>
  <c r="G93" i="20" s="1"/>
  <c r="E94" i="20"/>
  <c r="G94" i="20" s="1"/>
  <c r="E95" i="20"/>
  <c r="G95" i="20" s="1"/>
  <c r="E96" i="20"/>
  <c r="G96" i="20" s="1"/>
  <c r="E97" i="20"/>
  <c r="G97" i="20" s="1"/>
  <c r="E98" i="20"/>
  <c r="G98" i="20" s="1"/>
  <c r="E99" i="20"/>
  <c r="G99" i="20" s="1"/>
  <c r="E100" i="20"/>
  <c r="G100" i="20" s="1"/>
  <c r="E101" i="20"/>
  <c r="G101" i="20" s="1"/>
  <c r="E102" i="20"/>
  <c r="G102" i="20" s="1"/>
  <c r="E103" i="20"/>
  <c r="G103" i="20" s="1"/>
  <c r="E104" i="20"/>
  <c r="G104" i="20" s="1"/>
  <c r="E105" i="20"/>
  <c r="G105" i="20" s="1"/>
  <c r="E106" i="20"/>
  <c r="G106" i="20" s="1"/>
  <c r="G11" i="20"/>
  <c r="J26" i="15" l="1"/>
  <c r="L16" i="15"/>
  <c r="L15" i="15"/>
  <c r="L14" i="15"/>
  <c r="K12" i="15"/>
  <c r="K11" i="15"/>
  <c r="K10" i="15"/>
  <c r="I17" i="14"/>
  <c r="L13" i="14"/>
  <c r="L12" i="14"/>
  <c r="L11" i="14"/>
  <c r="K9" i="14"/>
  <c r="K8" i="14"/>
  <c r="K7" i="14"/>
  <c r="R5" i="14"/>
  <c r="Q11" i="34"/>
  <c r="Q10" i="35"/>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C1" i="23"/>
  <c r="I108" i="20"/>
  <c r="E7" i="20"/>
  <c r="G7" i="20" s="1"/>
  <c r="I1" i="20"/>
  <c r="J1" i="22"/>
  <c r="H16" i="21"/>
  <c r="H15" i="21"/>
  <c r="O12" i="21"/>
  <c r="H8" i="21"/>
  <c r="T5" i="21"/>
  <c r="M5" i="21"/>
  <c r="E5" i="21"/>
  <c r="X1" i="21"/>
  <c r="H28" i="32"/>
  <c r="M26" i="32"/>
  <c r="L16" i="32"/>
  <c r="L15" i="32"/>
  <c r="L14" i="32"/>
  <c r="K12" i="32"/>
  <c r="K11" i="32"/>
  <c r="K10" i="32"/>
  <c r="R6" i="32"/>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L14" i="31"/>
  <c r="L13" i="31"/>
  <c r="L12" i="31"/>
  <c r="K10" i="31"/>
  <c r="K9" i="31"/>
  <c r="K8" i="31"/>
  <c r="R5" i="31"/>
  <c r="L19" i="30"/>
  <c r="L15" i="30"/>
  <c r="L14" i="30"/>
  <c r="L13" i="30"/>
  <c r="K11" i="30"/>
  <c r="K10" i="30"/>
  <c r="K9" i="30"/>
  <c r="R5" i="30"/>
  <c r="L15" i="29"/>
  <c r="L14" i="29"/>
  <c r="L13" i="29"/>
  <c r="K11" i="29"/>
  <c r="K10" i="29"/>
  <c r="K9" i="29"/>
  <c r="R5" i="29"/>
  <c r="L15" i="12"/>
  <c r="L14" i="12"/>
  <c r="L13" i="12"/>
  <c r="K11" i="12"/>
  <c r="K10" i="12"/>
  <c r="K9" i="12"/>
  <c r="L16" i="28"/>
  <c r="E12" i="28"/>
  <c r="E11" i="28"/>
  <c r="E10" i="28"/>
  <c r="T7" i="28"/>
  <c r="G7" i="28"/>
  <c r="G6" i="28"/>
  <c r="P1" i="33"/>
  <c r="C22" i="25"/>
  <c r="C21" i="25"/>
  <c r="C20" i="25"/>
  <c r="C19" i="25"/>
  <c r="C18" i="25"/>
  <c r="C17" i="25"/>
  <c r="C16" i="25"/>
  <c r="E9" i="25"/>
  <c r="E8" i="25"/>
  <c r="E7" i="25"/>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C1" i="19"/>
  <c r="J108" i="17"/>
  <c r="AF2" i="5" s="1"/>
  <c r="I108" i="17"/>
  <c r="J2" i="26" s="1"/>
  <c r="E106" i="17"/>
  <c r="G106" i="17" s="1"/>
  <c r="E105" i="17"/>
  <c r="G105" i="17" s="1"/>
  <c r="E104" i="17"/>
  <c r="G104" i="17" s="1"/>
  <c r="E103" i="17"/>
  <c r="G103" i="17" s="1"/>
  <c r="E102" i="17"/>
  <c r="G102" i="17" s="1"/>
  <c r="E101" i="17"/>
  <c r="G101" i="17" s="1"/>
  <c r="E100" i="17"/>
  <c r="G100" i="17" s="1"/>
  <c r="E99" i="17"/>
  <c r="G99" i="17" s="1"/>
  <c r="E98" i="17"/>
  <c r="G98" i="17" s="1"/>
  <c r="E97" i="17"/>
  <c r="G97" i="17" s="1"/>
  <c r="E96" i="17"/>
  <c r="G96" i="17" s="1"/>
  <c r="E95" i="17"/>
  <c r="G95" i="17" s="1"/>
  <c r="E94" i="17"/>
  <c r="G94" i="17" s="1"/>
  <c r="E93" i="17"/>
  <c r="G93" i="17" s="1"/>
  <c r="E92" i="17"/>
  <c r="G92" i="17" s="1"/>
  <c r="E91" i="17"/>
  <c r="G91" i="17" s="1"/>
  <c r="E90" i="17"/>
  <c r="G90" i="17" s="1"/>
  <c r="E89" i="17"/>
  <c r="G89" i="17" s="1"/>
  <c r="E88" i="17"/>
  <c r="G88" i="17" s="1"/>
  <c r="E87" i="17"/>
  <c r="G87" i="17" s="1"/>
  <c r="E86" i="17"/>
  <c r="G86" i="17" s="1"/>
  <c r="E85" i="17"/>
  <c r="G85" i="17" s="1"/>
  <c r="E84" i="17"/>
  <c r="G84" i="17" s="1"/>
  <c r="E83" i="17"/>
  <c r="G83" i="17" s="1"/>
  <c r="E82" i="17"/>
  <c r="G82" i="17" s="1"/>
  <c r="E81" i="17"/>
  <c r="G81" i="17" s="1"/>
  <c r="E80" i="17"/>
  <c r="G80" i="17" s="1"/>
  <c r="E79" i="17"/>
  <c r="G79" i="17" s="1"/>
  <c r="E78" i="17"/>
  <c r="G78" i="17" s="1"/>
  <c r="E77" i="17"/>
  <c r="G77" i="17" s="1"/>
  <c r="E76" i="17"/>
  <c r="G76" i="17" s="1"/>
  <c r="E75" i="17"/>
  <c r="G75" i="17" s="1"/>
  <c r="E74" i="17"/>
  <c r="G74" i="17" s="1"/>
  <c r="E73" i="17"/>
  <c r="G73" i="17" s="1"/>
  <c r="E72" i="17"/>
  <c r="G72" i="17" s="1"/>
  <c r="E71" i="17"/>
  <c r="G71" i="17" s="1"/>
  <c r="E70" i="17"/>
  <c r="G70" i="17" s="1"/>
  <c r="E69" i="17"/>
  <c r="G69" i="17" s="1"/>
  <c r="E68" i="17"/>
  <c r="G68" i="17" s="1"/>
  <c r="E67" i="17"/>
  <c r="G67" i="17" s="1"/>
  <c r="E66" i="17"/>
  <c r="G66" i="17" s="1"/>
  <c r="E65" i="17"/>
  <c r="G65" i="17" s="1"/>
  <c r="E64" i="17"/>
  <c r="G64" i="17" s="1"/>
  <c r="E63" i="17"/>
  <c r="G63" i="17" s="1"/>
  <c r="E62" i="17"/>
  <c r="G62" i="17" s="1"/>
  <c r="E61" i="17"/>
  <c r="G61" i="17" s="1"/>
  <c r="E60" i="17"/>
  <c r="G60" i="17" s="1"/>
  <c r="E59" i="17"/>
  <c r="G59" i="17" s="1"/>
  <c r="E58" i="17"/>
  <c r="G58" i="17" s="1"/>
  <c r="E57" i="17"/>
  <c r="G57" i="17" s="1"/>
  <c r="E56" i="17"/>
  <c r="G56" i="17" s="1"/>
  <c r="E55" i="17"/>
  <c r="G55" i="17" s="1"/>
  <c r="E54" i="17"/>
  <c r="G54" i="17" s="1"/>
  <c r="E53" i="17"/>
  <c r="G53" i="17" s="1"/>
  <c r="E52" i="17"/>
  <c r="G52" i="17" s="1"/>
  <c r="E51" i="17"/>
  <c r="G51" i="17" s="1"/>
  <c r="E50" i="17"/>
  <c r="G50" i="17" s="1"/>
  <c r="E49" i="17"/>
  <c r="G49" i="17" s="1"/>
  <c r="E48" i="17"/>
  <c r="G48" i="17" s="1"/>
  <c r="E47" i="17"/>
  <c r="G47" i="17" s="1"/>
  <c r="E46" i="17"/>
  <c r="G46" i="17" s="1"/>
  <c r="E45" i="17"/>
  <c r="G45" i="17" s="1"/>
  <c r="E44" i="17"/>
  <c r="G44" i="17" s="1"/>
  <c r="E43" i="17"/>
  <c r="G43" i="17" s="1"/>
  <c r="E42" i="17"/>
  <c r="G42" i="17" s="1"/>
  <c r="E41" i="17"/>
  <c r="G41" i="17" s="1"/>
  <c r="E40" i="17"/>
  <c r="G40" i="17" s="1"/>
  <c r="E39" i="17"/>
  <c r="G39" i="17" s="1"/>
  <c r="E38" i="17"/>
  <c r="G38" i="17" s="1"/>
  <c r="E37" i="17"/>
  <c r="G37" i="17" s="1"/>
  <c r="E36" i="17"/>
  <c r="G36" i="17" s="1"/>
  <c r="E35" i="17"/>
  <c r="G35" i="17" s="1"/>
  <c r="E34" i="17"/>
  <c r="G34" i="17" s="1"/>
  <c r="E33" i="17"/>
  <c r="G33" i="17" s="1"/>
  <c r="E32" i="17"/>
  <c r="G32" i="17" s="1"/>
  <c r="E31" i="17"/>
  <c r="G31" i="17" s="1"/>
  <c r="E30" i="17"/>
  <c r="G30" i="17" s="1"/>
  <c r="E29" i="17"/>
  <c r="G29" i="17" s="1"/>
  <c r="E28" i="17"/>
  <c r="G28" i="17" s="1"/>
  <c r="E27" i="17"/>
  <c r="G27" i="17" s="1"/>
  <c r="E26" i="17"/>
  <c r="G26" i="17" s="1"/>
  <c r="E25" i="17"/>
  <c r="G25" i="17" s="1"/>
  <c r="E24" i="17"/>
  <c r="G24" i="17" s="1"/>
  <c r="E23" i="17"/>
  <c r="G23" i="17" s="1"/>
  <c r="E22" i="17"/>
  <c r="G22" i="17" s="1"/>
  <c r="E21" i="17"/>
  <c r="G21" i="17" s="1"/>
  <c r="E20" i="17"/>
  <c r="G20" i="17" s="1"/>
  <c r="E19" i="17"/>
  <c r="G19" i="17" s="1"/>
  <c r="E18" i="17"/>
  <c r="G18" i="17" s="1"/>
  <c r="E17" i="17"/>
  <c r="G17" i="17" s="1"/>
  <c r="E16" i="17"/>
  <c r="G16" i="17" s="1"/>
  <c r="E15" i="17"/>
  <c r="G15" i="17" s="1"/>
  <c r="E14" i="17"/>
  <c r="G14" i="17" s="1"/>
  <c r="E13" i="17"/>
  <c r="G13" i="17" s="1"/>
  <c r="E12" i="17"/>
  <c r="G12" i="17" s="1"/>
  <c r="E11" i="17"/>
  <c r="G11" i="17" s="1"/>
  <c r="E10" i="17"/>
  <c r="G10" i="17" s="1"/>
  <c r="E9" i="17"/>
  <c r="G9" i="17" s="1"/>
  <c r="E8" i="17"/>
  <c r="G8" i="17" s="1"/>
  <c r="E7" i="17"/>
  <c r="G7" i="17" s="1"/>
  <c r="K1" i="17"/>
  <c r="F20" i="18"/>
  <c r="H25" i="21" s="1"/>
  <c r="F18" i="18"/>
  <c r="F13" i="18"/>
  <c r="G6" i="18"/>
  <c r="L2" i="18"/>
  <c r="H17" i="4"/>
  <c r="K15" i="4"/>
  <c r="O12" i="4"/>
  <c r="T5" i="4"/>
  <c r="M5" i="4"/>
  <c r="E5" i="4"/>
  <c r="X1" i="4"/>
  <c r="O5" i="24"/>
  <c r="O4" i="24"/>
  <c r="R2" i="24"/>
  <c r="M26" i="27"/>
  <c r="L16" i="27"/>
  <c r="L15" i="27"/>
  <c r="L14" i="27"/>
  <c r="K12" i="27"/>
  <c r="K11" i="27"/>
  <c r="K10" i="27"/>
  <c r="R6" i="27"/>
  <c r="S3" i="26"/>
  <c r="R3" i="26"/>
  <c r="Q3" i="26"/>
  <c r="P3" i="26"/>
  <c r="O3" i="26"/>
  <c r="I3" i="26"/>
  <c r="H3" i="26"/>
  <c r="G3" i="26"/>
  <c r="F3" i="26"/>
  <c r="E3" i="26"/>
  <c r="D3" i="26"/>
  <c r="C3" i="26"/>
  <c r="B3" i="26"/>
  <c r="S2" i="26"/>
  <c r="R2" i="26"/>
  <c r="Q2" i="26"/>
  <c r="P2" i="26"/>
  <c r="O2" i="26"/>
  <c r="I2" i="26"/>
  <c r="H2" i="26"/>
  <c r="G2" i="26"/>
  <c r="F2" i="26"/>
  <c r="E2" i="26"/>
  <c r="D2" i="26"/>
  <c r="C2" i="26"/>
  <c r="B2" i="26"/>
  <c r="W2" i="5"/>
  <c r="V2" i="5"/>
  <c r="U2" i="5"/>
  <c r="T2" i="5"/>
  <c r="S2" i="5"/>
  <c r="R2" i="5"/>
  <c r="Q2" i="5"/>
  <c r="P2" i="5"/>
  <c r="O2" i="5"/>
  <c r="N2" i="5"/>
  <c r="M2" i="5"/>
  <c r="L2" i="5"/>
  <c r="K2" i="5"/>
  <c r="J2" i="5"/>
  <c r="I2" i="5"/>
  <c r="H2" i="5"/>
  <c r="G2" i="5"/>
  <c r="F2" i="5"/>
  <c r="E2" i="5"/>
  <c r="D2" i="5"/>
  <c r="C2" i="5"/>
  <c r="B2" i="5"/>
  <c r="A2" i="5"/>
  <c r="A33" i="21" l="1"/>
  <c r="A34" i="21"/>
  <c r="A32" i="21"/>
  <c r="F8" i="18"/>
  <c r="B25" i="21" s="1"/>
  <c r="G108" i="17"/>
  <c r="N28" i="4"/>
  <c r="AD2" i="5" s="1"/>
  <c r="X2" i="5"/>
  <c r="H17" i="21"/>
  <c r="L3" i="26" s="1"/>
  <c r="L2" i="26"/>
  <c r="N28" i="21"/>
  <c r="B30" i="21"/>
  <c r="K30" i="21" s="1"/>
  <c r="G108" i="20"/>
  <c r="J3" i="26"/>
  <c r="H25" i="4"/>
  <c r="B20" i="4" l="1"/>
  <c r="H20" i="4" s="1"/>
  <c r="M2" i="26" s="1"/>
  <c r="B25" i="4"/>
  <c r="AA2" i="5" s="1"/>
  <c r="B20" i="21"/>
  <c r="H20" i="21" s="1"/>
  <c r="K3" i="26"/>
  <c r="B30" i="4"/>
  <c r="AB2" i="5"/>
  <c r="Y2" i="5" l="1"/>
  <c r="K2" i="26"/>
  <c r="N20" i="4"/>
  <c r="N2" i="26" s="1"/>
  <c r="N25" i="4"/>
  <c r="AC2" i="5" s="1"/>
  <c r="N25" i="21"/>
  <c r="M3" i="26"/>
  <c r="K30" i="4"/>
  <c r="AE2" i="5" s="1"/>
  <c r="AG2" i="5"/>
  <c r="N20" i="21" l="1"/>
  <c r="I31" i="32" s="1"/>
  <c r="Z2" i="5"/>
  <c r="I28" i="27"/>
  <c r="N3" i="26" l="1"/>
</calcChain>
</file>

<file path=xl/sharedStrings.xml><?xml version="1.0" encoding="utf-8"?>
<sst xmlns="http://schemas.openxmlformats.org/spreadsheetml/2006/main" count="1168" uniqueCount="638">
  <si>
    <t>所在地</t>
    <rPh sb="0" eb="3">
      <t>ショザイチ</t>
    </rPh>
    <phoneticPr fontId="2"/>
  </si>
  <si>
    <t>住所</t>
    <rPh sb="0" eb="2">
      <t>ジュウショ</t>
    </rPh>
    <phoneticPr fontId="2"/>
  </si>
  <si>
    <t>氏名</t>
    <rPh sb="0" eb="2">
      <t>シメイ</t>
    </rPh>
    <phoneticPr fontId="2"/>
  </si>
  <si>
    <t>代表者役職</t>
    <rPh sb="0" eb="3">
      <t>ダイヒョウシャ</t>
    </rPh>
    <rPh sb="3" eb="5">
      <t>ヤクショク</t>
    </rPh>
    <phoneticPr fontId="2"/>
  </si>
  <si>
    <t>代表者氏名</t>
    <rPh sb="0" eb="2">
      <t>ダイヒョウ</t>
    </rPh>
    <rPh sb="2" eb="3">
      <t>シャ</t>
    </rPh>
    <rPh sb="3" eb="5">
      <t>シメイ</t>
    </rPh>
    <phoneticPr fontId="2"/>
  </si>
  <si>
    <t>電話番号</t>
    <rPh sb="0" eb="2">
      <t>デンワ</t>
    </rPh>
    <rPh sb="2" eb="4">
      <t>バンゴウ</t>
    </rPh>
    <phoneticPr fontId="2"/>
  </si>
  <si>
    <t>担当者</t>
    <rPh sb="0" eb="3">
      <t>タントウシャ</t>
    </rPh>
    <phoneticPr fontId="2"/>
  </si>
  <si>
    <t>名称</t>
    <rPh sb="0" eb="2">
      <t>メイショウ</t>
    </rPh>
    <phoneticPr fontId="2"/>
  </si>
  <si>
    <t>役職</t>
    <rPh sb="0" eb="2">
      <t>ヤクショク</t>
    </rPh>
    <phoneticPr fontId="2"/>
  </si>
  <si>
    <t>E-mail</t>
    <phoneticPr fontId="2"/>
  </si>
  <si>
    <t>申請日（西暦）</t>
    <rPh sb="0" eb="2">
      <t>シンセイ</t>
    </rPh>
    <rPh sb="2" eb="3">
      <t>ビ</t>
    </rPh>
    <rPh sb="4" eb="6">
      <t>セイレキ</t>
    </rPh>
    <phoneticPr fontId="2"/>
  </si>
  <si>
    <t>名　称</t>
    <rPh sb="0" eb="1">
      <t>ナ</t>
    </rPh>
    <rPh sb="2" eb="3">
      <t>ショウ</t>
    </rPh>
    <phoneticPr fontId="2"/>
  </si>
  <si>
    <t>事業年度</t>
    <rPh sb="0" eb="2">
      <t>ジギョウ</t>
    </rPh>
    <rPh sb="2" eb="4">
      <t>ネンド</t>
    </rPh>
    <phoneticPr fontId="2"/>
  </si>
  <si>
    <t>記</t>
    <rPh sb="0" eb="1">
      <t>シルシ</t>
    </rPh>
    <phoneticPr fontId="2"/>
  </si>
  <si>
    <t>代表者</t>
    <rPh sb="0" eb="3">
      <t>ダイヒョウシャ</t>
    </rPh>
    <phoneticPr fontId="2"/>
  </si>
  <si>
    <t>会社住所</t>
    <rPh sb="0" eb="2">
      <t>カイシャ</t>
    </rPh>
    <rPh sb="2" eb="4">
      <t>ジュウショ</t>
    </rPh>
    <phoneticPr fontId="2"/>
  </si>
  <si>
    <t>担当者役職</t>
    <rPh sb="0" eb="3">
      <t>タントウシャ</t>
    </rPh>
    <rPh sb="3" eb="5">
      <t>ヤクショク</t>
    </rPh>
    <phoneticPr fontId="2"/>
  </si>
  <si>
    <t>担当者氏名</t>
    <rPh sb="3" eb="5">
      <t>シメイ</t>
    </rPh>
    <phoneticPr fontId="2"/>
  </si>
  <si>
    <t>担当者電話番号</t>
    <rPh sb="3" eb="5">
      <t>デンワ</t>
    </rPh>
    <rPh sb="5" eb="7">
      <t>バンゴウ</t>
    </rPh>
    <phoneticPr fontId="2"/>
  </si>
  <si>
    <t>担当者E-mail</t>
    <phoneticPr fontId="2"/>
  </si>
  <si>
    <t>～</t>
    <phoneticPr fontId="2"/>
  </si>
  <si>
    <t>補助率</t>
    <rPh sb="0" eb="2">
      <t>ホジョ</t>
    </rPh>
    <rPh sb="2" eb="3">
      <t>リツ</t>
    </rPh>
    <phoneticPr fontId="2"/>
  </si>
  <si>
    <t>事業概要</t>
    <rPh sb="0" eb="2">
      <t>ジギョウ</t>
    </rPh>
    <rPh sb="2" eb="4">
      <t>ガイヨウ</t>
    </rPh>
    <phoneticPr fontId="2"/>
  </si>
  <si>
    <t>コロナ融資の利用</t>
    <rPh sb="3" eb="5">
      <t>ユウシ</t>
    </rPh>
    <rPh sb="6" eb="8">
      <t>リヨウ</t>
    </rPh>
    <phoneticPr fontId="2"/>
  </si>
  <si>
    <t>補助率</t>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</si>
  <si>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</si>
  <si>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</si>
  <si>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</si>
  <si>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</si>
  <si>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対象業種</t>
    <rPh sb="0" eb="2">
      <t>タイショウ</t>
    </rPh>
    <rPh sb="2" eb="4">
      <t>ギョウシュ</t>
    </rPh>
    <phoneticPr fontId="2"/>
  </si>
  <si>
    <t>従業員数</t>
    <rPh sb="0" eb="3">
      <t>ジュウギョウイン</t>
    </rPh>
    <rPh sb="3" eb="4">
      <t>スウ</t>
    </rPh>
    <phoneticPr fontId="2"/>
  </si>
  <si>
    <t>資本金等</t>
    <rPh sb="0" eb="3">
      <t>シホンキン</t>
    </rPh>
    <rPh sb="3" eb="4">
      <t>トウ</t>
    </rPh>
    <phoneticPr fontId="2"/>
  </si>
  <si>
    <t>従業員数(人)</t>
  </si>
  <si>
    <r>
      <rPr>
        <sz val="11"/>
        <rFont val="Yu Gothic"/>
        <family val="3"/>
        <charset val="128"/>
        <scheme val="minor"/>
      </rPr>
      <t>資本金等</t>
    </r>
    <r>
      <rPr>
        <sz val="11"/>
        <color rgb="FFFF0000"/>
        <rFont val="Yu Gothic"/>
        <family val="3"/>
        <charset val="128"/>
        <scheme val="minor"/>
      </rPr>
      <t>(千円）</t>
    </r>
    <rPh sb="0" eb="3">
      <t>シホンキン</t>
    </rPh>
    <rPh sb="3" eb="4">
      <t>トウ</t>
    </rPh>
    <rPh sb="5" eb="6">
      <t>セン</t>
    </rPh>
    <rPh sb="6" eb="7">
      <t>エン</t>
    </rPh>
    <phoneticPr fontId="2"/>
  </si>
  <si>
    <t>人</t>
    <rPh sb="0" eb="1">
      <t>ニン</t>
    </rPh>
    <phoneticPr fontId="2"/>
  </si>
  <si>
    <t>千円</t>
    <rPh sb="0" eb="2">
      <t>センエン</t>
    </rPh>
    <phoneticPr fontId="2"/>
  </si>
  <si>
    <t>財産名</t>
    <rPh sb="0" eb="2">
      <t>ザイサン</t>
    </rPh>
    <rPh sb="2" eb="3">
      <t>メイ</t>
    </rPh>
    <phoneticPr fontId="2"/>
  </si>
  <si>
    <t>規格</t>
    <rPh sb="0" eb="2">
      <t>キカク</t>
    </rPh>
    <phoneticPr fontId="2"/>
  </si>
  <si>
    <t>数量</t>
    <rPh sb="0" eb="2">
      <t>スウリョウ</t>
    </rPh>
    <phoneticPr fontId="2"/>
  </si>
  <si>
    <t>取得年月日</t>
    <rPh sb="0" eb="2">
      <t>シュトク</t>
    </rPh>
    <rPh sb="2" eb="5">
      <t>ネンガッピ</t>
    </rPh>
    <phoneticPr fontId="2"/>
  </si>
  <si>
    <t>保管場所</t>
    <rPh sb="0" eb="2">
      <t>ホカン</t>
    </rPh>
    <rPh sb="2" eb="4">
      <t>バショ</t>
    </rPh>
    <phoneticPr fontId="2"/>
  </si>
  <si>
    <t>１．対象となる取得財産等</t>
    <rPh sb="2" eb="4">
      <t>タイショウ</t>
    </rPh>
    <rPh sb="7" eb="9">
      <t>シュトク</t>
    </rPh>
    <rPh sb="9" eb="11">
      <t>ザイサン</t>
    </rPh>
    <rPh sb="11" eb="12">
      <t>トウ</t>
    </rPh>
    <phoneticPr fontId="2"/>
  </si>
  <si>
    <t>２．処分の方法</t>
    <rPh sb="2" eb="4">
      <t>ショブン</t>
    </rPh>
    <rPh sb="5" eb="7">
      <t>ホウホウ</t>
    </rPh>
    <phoneticPr fontId="2"/>
  </si>
  <si>
    <t>３．処分の理由</t>
    <rPh sb="2" eb="4">
      <t>ショブン</t>
    </rPh>
    <rPh sb="5" eb="7">
      <t>リユウ</t>
    </rPh>
    <phoneticPr fontId="2"/>
  </si>
  <si>
    <t>税抜金額(円)</t>
    <rPh sb="0" eb="2">
      <t>ゼイヌキ</t>
    </rPh>
    <rPh sb="2" eb="4">
      <t>キンガク</t>
    </rPh>
    <rPh sb="5" eb="6">
      <t>エン</t>
    </rPh>
    <phoneticPr fontId="2"/>
  </si>
  <si>
    <t>交付決定日</t>
    <rPh sb="0" eb="2">
      <t>コウフ</t>
    </rPh>
    <rPh sb="2" eb="4">
      <t>ケッテイ</t>
    </rPh>
    <rPh sb="4" eb="5">
      <t>ビ</t>
    </rPh>
    <phoneticPr fontId="2"/>
  </si>
  <si>
    <t>飲食・商業・サービス業等エネルギーコスト削減対策緊急支援事業</t>
    <rPh sb="0" eb="30">
      <t>エネコス</t>
    </rPh>
    <phoneticPr fontId="2"/>
  </si>
  <si>
    <t>コロナ関連融資</t>
    <rPh sb="3" eb="5">
      <t>カンレン</t>
    </rPh>
    <rPh sb="5" eb="7">
      <t>ユウシ</t>
    </rPh>
    <phoneticPr fontId="2"/>
  </si>
  <si>
    <t>利用の有無</t>
    <rPh sb="0" eb="2">
      <t>リヨウ</t>
    </rPh>
    <rPh sb="3" eb="5">
      <t>ウム</t>
    </rPh>
    <phoneticPr fontId="2"/>
  </si>
  <si>
    <t>融資名</t>
    <phoneticPr fontId="2"/>
  </si>
  <si>
    <t>D:総コスト</t>
    <rPh sb="2" eb="3">
      <t>ソウ</t>
    </rPh>
    <phoneticPr fontId="2"/>
  </si>
  <si>
    <t>E:光熱費・燃料費</t>
    <rPh sb="2" eb="5">
      <t>コウネツヒ</t>
    </rPh>
    <rPh sb="6" eb="9">
      <t>ネンリョウヒ</t>
    </rPh>
    <phoneticPr fontId="2"/>
  </si>
  <si>
    <t>F:対象設備の光熱費・燃料費の年間削減額</t>
    <rPh sb="2" eb="4">
      <t>タイショウ</t>
    </rPh>
    <rPh sb="4" eb="6">
      <t>セツビ</t>
    </rPh>
    <rPh sb="7" eb="10">
      <t>コウネツヒ</t>
    </rPh>
    <rPh sb="11" eb="14">
      <t>ネンリョウヒ</t>
    </rPh>
    <rPh sb="15" eb="17">
      <t>ネンカン</t>
    </rPh>
    <rPh sb="17" eb="20">
      <t>サクゲンガク</t>
    </rPh>
    <phoneticPr fontId="2"/>
  </si>
  <si>
    <t>Ｇ:事業を実施した場合の
光熱費・燃料費</t>
    <phoneticPr fontId="2"/>
  </si>
  <si>
    <t>設備等名称</t>
    <rPh sb="0" eb="2">
      <t>セツビ</t>
    </rPh>
    <rPh sb="2" eb="3">
      <t>トウ</t>
    </rPh>
    <rPh sb="3" eb="5">
      <t>メイショウ</t>
    </rPh>
    <phoneticPr fontId="2"/>
  </si>
  <si>
    <t>数量</t>
    <rPh sb="0" eb="2">
      <t>スウリョウ</t>
    </rPh>
    <phoneticPr fontId="2"/>
  </si>
  <si>
    <t>購入単価
（円：税抜）</t>
    <rPh sb="0" eb="2">
      <t>コウニュウ</t>
    </rPh>
    <rPh sb="2" eb="4">
      <t>タンカ</t>
    </rPh>
    <rPh sb="6" eb="7">
      <t>エン</t>
    </rPh>
    <rPh sb="8" eb="10">
      <t>ゼイヌキ</t>
    </rPh>
    <phoneticPr fontId="2"/>
  </si>
  <si>
    <t>No.</t>
    <phoneticPr fontId="2"/>
  </si>
  <si>
    <t>売上原価</t>
    <rPh sb="0" eb="2">
      <t>ウリアゲ</t>
    </rPh>
    <rPh sb="2" eb="4">
      <t>ゲンカ</t>
    </rPh>
    <phoneticPr fontId="2"/>
  </si>
  <si>
    <t>燃料費</t>
    <rPh sb="0" eb="3">
      <t>ネンリョウヒ</t>
    </rPh>
    <phoneticPr fontId="2"/>
  </si>
  <si>
    <t>Ｄ：総コスト</t>
    <rPh sb="2" eb="3">
      <t>ソウ</t>
    </rPh>
    <phoneticPr fontId="2"/>
  </si>
  <si>
    <t>売上原価
　※青申決算書⑥
　※収支内訳書⑨</t>
    <rPh sb="0" eb="2">
      <t>ウリアゲ</t>
    </rPh>
    <rPh sb="2" eb="4">
      <t>ゲンカ</t>
    </rPh>
    <rPh sb="7" eb="9">
      <t>アオシン</t>
    </rPh>
    <rPh sb="9" eb="12">
      <t>ケッサンショ</t>
    </rPh>
    <rPh sb="16" eb="18">
      <t>シュウシ</t>
    </rPh>
    <rPh sb="18" eb="21">
      <t>ウチワケショ</t>
    </rPh>
    <phoneticPr fontId="2"/>
  </si>
  <si>
    <t>経費
　※青申決算書㉜
　※収支内訳書⑱</t>
    <rPh sb="0" eb="2">
      <t>ケイヒ</t>
    </rPh>
    <rPh sb="5" eb="7">
      <t>アオシン</t>
    </rPh>
    <rPh sb="7" eb="10">
      <t>ケッサンショ</t>
    </rPh>
    <rPh sb="14" eb="16">
      <t>シュウシ</t>
    </rPh>
    <rPh sb="16" eb="19">
      <t>ウチワケショ</t>
    </rPh>
    <phoneticPr fontId="2"/>
  </si>
  <si>
    <t>②Ｄ：総コスト</t>
    <rPh sb="3" eb="4">
      <t>ソウ</t>
    </rPh>
    <phoneticPr fontId="2"/>
  </si>
  <si>
    <t>販売費および
一般管理費</t>
    <rPh sb="0" eb="3">
      <t>ハンバイヒ</t>
    </rPh>
    <rPh sb="7" eb="9">
      <t>イッパン</t>
    </rPh>
    <rPh sb="9" eb="12">
      <t>カンリヒ</t>
    </rPh>
    <phoneticPr fontId="2"/>
  </si>
  <si>
    <t>③_（法人の場合に記載）</t>
    <rPh sb="3" eb="5">
      <t>ホウジン</t>
    </rPh>
    <rPh sb="6" eb="8">
      <t>バアイ</t>
    </rPh>
    <rPh sb="9" eb="11">
      <t>キサイ</t>
    </rPh>
    <phoneticPr fontId="2"/>
  </si>
  <si>
    <t>③_（個人事業者の場合に記載）</t>
    <rPh sb="3" eb="5">
      <t>コジン</t>
    </rPh>
    <rPh sb="5" eb="8">
      <t>ジギョウシャ</t>
    </rPh>
    <rPh sb="9" eb="11">
      <t>バアイ</t>
    </rPh>
    <rPh sb="12" eb="14">
      <t>キサイ</t>
    </rPh>
    <phoneticPr fontId="2"/>
  </si>
  <si>
    <t>④E:光熱費・燃料費</t>
    <phoneticPr fontId="2"/>
  </si>
  <si>
    <t>売上原価</t>
    <rPh sb="0" eb="2">
      <t>ウリアゲ</t>
    </rPh>
    <rPh sb="2" eb="4">
      <t>ゲンカ</t>
    </rPh>
    <phoneticPr fontId="2"/>
  </si>
  <si>
    <t>直近の決算等におけるエネルギーコストの状況　※別添明細より</t>
    <rPh sb="0" eb="2">
      <t>チョッキン</t>
    </rPh>
    <rPh sb="3" eb="5">
      <t>ケッサン</t>
    </rPh>
    <rPh sb="5" eb="6">
      <t>トウ</t>
    </rPh>
    <rPh sb="19" eb="21">
      <t>ジョウキョウ</t>
    </rPh>
    <rPh sb="23" eb="25">
      <t>ベッテン</t>
    </rPh>
    <rPh sb="25" eb="27">
      <t>メイサイ</t>
    </rPh>
    <phoneticPr fontId="2"/>
  </si>
  <si>
    <t>【導入効果と経営への影響】</t>
    <rPh sb="1" eb="3">
      <t>ドウニュウ</t>
    </rPh>
    <rPh sb="3" eb="5">
      <t>コウカ</t>
    </rPh>
    <rPh sb="6" eb="8">
      <t>ケイエイ</t>
    </rPh>
    <rPh sb="10" eb="12">
      <t>エイキョウ</t>
    </rPh>
    <phoneticPr fontId="2"/>
  </si>
  <si>
    <t>【直近の決算等におけるエネルギーコストの状況の明細書】</t>
    <rPh sb="1" eb="3">
      <t>チョッキン</t>
    </rPh>
    <rPh sb="4" eb="6">
      <t>ケッサン</t>
    </rPh>
    <rPh sb="6" eb="7">
      <t>トウ</t>
    </rPh>
    <rPh sb="20" eb="22">
      <t>ジョウキョウ</t>
    </rPh>
    <rPh sb="23" eb="25">
      <t>メイサイ</t>
    </rPh>
    <rPh sb="25" eb="26">
      <t>ショ</t>
    </rPh>
    <phoneticPr fontId="2"/>
  </si>
  <si>
    <t>■更新・導入する設備・機器の特徴や効果</t>
    <rPh sb="14" eb="16">
      <t>トクチョウ</t>
    </rPh>
    <rPh sb="17" eb="19">
      <t>コウカ</t>
    </rPh>
    <phoneticPr fontId="2"/>
  </si>
  <si>
    <t>エネルギーコストの削減計画　※別添明細より</t>
    <rPh sb="9" eb="11">
      <t>サクゲン</t>
    </rPh>
    <rPh sb="11" eb="13">
      <t>ケイカク</t>
    </rPh>
    <rPh sb="15" eb="17">
      <t>ベッテン</t>
    </rPh>
    <rPh sb="17" eb="19">
      <t>メイサイ</t>
    </rPh>
    <phoneticPr fontId="2"/>
  </si>
  <si>
    <t>Ａ：補助対象経費</t>
    <phoneticPr fontId="2"/>
  </si>
  <si>
    <t>Ｃ：補助金額</t>
    <phoneticPr fontId="2"/>
  </si>
  <si>
    <t>Ｅ：エネコス</t>
    <phoneticPr fontId="2"/>
  </si>
  <si>
    <t>Ｅ÷Ｄ：エネコス割合</t>
    <rPh sb="8" eb="10">
      <t>ワリアイ</t>
    </rPh>
    <phoneticPr fontId="2"/>
  </si>
  <si>
    <t>Ｆ：設備のエネコス削減額</t>
    <phoneticPr fontId="2"/>
  </si>
  <si>
    <t>Ｇ：事業後エネコス</t>
    <rPh sb="2" eb="4">
      <t>ジギョウ</t>
    </rPh>
    <rPh sb="4" eb="5">
      <t>ゴ</t>
    </rPh>
    <phoneticPr fontId="2"/>
  </si>
  <si>
    <t>Ｈ：削減割合</t>
    <rPh sb="2" eb="4">
      <t>サクゲン</t>
    </rPh>
    <rPh sb="4" eb="6">
      <t>ワリアイ</t>
    </rPh>
    <phoneticPr fontId="2"/>
  </si>
  <si>
    <t>１．設備等の導入状況</t>
    <rPh sb="2" eb="4">
      <t>セツビ</t>
    </rPh>
    <rPh sb="4" eb="5">
      <t>トウ</t>
    </rPh>
    <rPh sb="6" eb="8">
      <t>ドウニュウ</t>
    </rPh>
    <rPh sb="8" eb="10">
      <t>ジョウキョウ</t>
    </rPh>
    <phoneticPr fontId="2"/>
  </si>
  <si>
    <t>■更新・導入した設備・機器の特徴や効果</t>
    <rPh sb="14" eb="16">
      <t>トクチョウ</t>
    </rPh>
    <rPh sb="17" eb="19">
      <t>コウカ</t>
    </rPh>
    <phoneticPr fontId="2"/>
  </si>
  <si>
    <t>郵便番号</t>
    <rPh sb="0" eb="4">
      <t>ユウビンバンゴウ</t>
    </rPh>
    <phoneticPr fontId="2"/>
  </si>
  <si>
    <t>郵便番号</t>
    <rPh sb="0" eb="4">
      <t>ユウビンバンゴウ</t>
    </rPh>
    <phoneticPr fontId="2"/>
  </si>
  <si>
    <t>対象公募</t>
    <rPh sb="0" eb="2">
      <t>タイショウ</t>
    </rPh>
    <rPh sb="2" eb="4">
      <t>コウボ</t>
    </rPh>
    <phoneticPr fontId="2"/>
  </si>
  <si>
    <t>ﾌﾘｶﾞﾅ</t>
    <phoneticPr fontId="2"/>
  </si>
  <si>
    <t>支援機関名</t>
    <rPh sb="0" eb="2">
      <t>シエン</t>
    </rPh>
    <rPh sb="2" eb="4">
      <t>キカン</t>
    </rPh>
    <rPh sb="4" eb="5">
      <t>メイ</t>
    </rPh>
    <phoneticPr fontId="2"/>
  </si>
  <si>
    <t>主たる業種</t>
    <rPh sb="0" eb="1">
      <t>シュ</t>
    </rPh>
    <rPh sb="3" eb="5">
      <t>ギョウシュ</t>
    </rPh>
    <phoneticPr fontId="2"/>
  </si>
  <si>
    <t>光熱費</t>
    <rPh sb="0" eb="3">
      <t>スイコウネツヒ</t>
    </rPh>
    <phoneticPr fontId="2"/>
  </si>
  <si>
    <t>支援担当者氏名</t>
  </si>
  <si>
    <t>支援機関電話番号</t>
    <rPh sb="0" eb="2">
      <t>シエン</t>
    </rPh>
    <rPh sb="2" eb="4">
      <t>キカン</t>
    </rPh>
    <rPh sb="4" eb="6">
      <t>デンワ</t>
    </rPh>
    <rPh sb="6" eb="8">
      <t>バンゴウ</t>
    </rPh>
    <phoneticPr fontId="2"/>
  </si>
  <si>
    <t>支援機関E-mail</t>
    <rPh sb="0" eb="2">
      <t>シエン</t>
    </rPh>
    <rPh sb="2" eb="4">
      <t>キカン</t>
    </rPh>
    <phoneticPr fontId="2"/>
  </si>
  <si>
    <t>県内発注</t>
    <rPh sb="0" eb="2">
      <t>ケンナイ</t>
    </rPh>
    <rPh sb="2" eb="4">
      <t>ハッチュウ</t>
    </rPh>
    <phoneticPr fontId="2"/>
  </si>
  <si>
    <t>※別添明細より</t>
    <rPh sb="1" eb="3">
      <t>ベッテン</t>
    </rPh>
    <rPh sb="3" eb="5">
      <t>メイサイ</t>
    </rPh>
    <phoneticPr fontId="2"/>
  </si>
  <si>
    <t>間接補助事業名</t>
    <rPh sb="0" eb="2">
      <t>カンセツ</t>
    </rPh>
    <rPh sb="2" eb="4">
      <t>ホジョ</t>
    </rPh>
    <rPh sb="4" eb="6">
      <t>ジギョウ</t>
    </rPh>
    <rPh sb="6" eb="7">
      <t>メイ</t>
    </rPh>
    <phoneticPr fontId="2"/>
  </si>
  <si>
    <t>島根県知事　様</t>
    <rPh sb="0" eb="3">
      <t>シマネケン</t>
    </rPh>
    <rPh sb="3" eb="5">
      <t>チジ</t>
    </rPh>
    <rPh sb="6" eb="7">
      <t>サマ</t>
    </rPh>
    <phoneticPr fontId="2"/>
  </si>
  <si>
    <t>事業計画②</t>
    <rPh sb="0" eb="4">
      <t>ジギョウケイカク</t>
    </rPh>
    <phoneticPr fontId="2"/>
  </si>
  <si>
    <t>誓約書</t>
  </si>
  <si>
    <t>記</t>
  </si>
  <si>
    <t>１．県内に主たる事業所を有し、飲食・商業・サービス業等を現に営んでいる中小企業者等であること。</t>
  </si>
  <si>
    <t>３．エネルギー価格高騰の影響を受けていること。</t>
  </si>
  <si>
    <t>４．未納の島根県税がないこと。</t>
  </si>
  <si>
    <t>５．同一の事業において、国又は県の他の補助金等の交付を受けた中小企業者等でないこと。</t>
  </si>
  <si>
    <t>８．公序良俗に問題のある事業又は公的な資金の使途として社会通念上、不適切であると判断される事業を行う中小企業者等でないこと。</t>
  </si>
  <si>
    <t>９．支援機関による支援体制が整っていること。</t>
  </si>
  <si>
    <t xml:space="preserve">⑴　法人等（個人、法人又は団体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t>
  </si>
  <si>
    <t xml:space="preserve">⑵　役員等が、自己、自社若しくは第三者の不正の利益を図る目的又は第三者に損害を加える目的をもって、暴力団又は暴力団員を利用するなどしているとき。 </t>
  </si>
  <si>
    <t>⑶　役員等が、暴力団又は暴力団員に対して、資金等を供給し、又は便宜を供与するなど直接的あるいは積極的に暴力団の維持、運営に協力し、若しくは関与しているとき。</t>
  </si>
  <si>
    <t>⑷　役員等が、暴力団又は暴力団員であることを知りながらこれと社会的に非難されるべき関係を有しているとき。</t>
  </si>
  <si>
    <t>　島根県飲食・商業・サービス業等エネルギーコスト削減対策緊急支援事業補助金交付要綱（交付要綱）第６条の規定に基づき、補助金の交付申請をするにあたり、下記の事項について誓約します。</t>
    <phoneticPr fontId="2"/>
  </si>
  <si>
    <t>島根県知事　様</t>
    <rPh sb="0" eb="5">
      <t>シマネケンチジ</t>
    </rPh>
    <rPh sb="6" eb="7">
      <t>サマ</t>
    </rPh>
    <phoneticPr fontId="2"/>
  </si>
  <si>
    <t>金融機関名</t>
    <rPh sb="0" eb="5">
      <t>キンユウキカンメイ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</si>
  <si>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</si>
  <si>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</si>
  <si>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</si>
  <si>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口座名義（カナ）</t>
    <rPh sb="0" eb="4">
      <t>コウザメイギ</t>
    </rPh>
    <phoneticPr fontId="2"/>
  </si>
  <si>
    <t>新規登録・変更の別</t>
    <rPh sb="0" eb="4">
      <t>シンキトウロク</t>
    </rPh>
    <rPh sb="5" eb="7">
      <t>ヘンコウ</t>
    </rPh>
    <rPh sb="8" eb="9">
      <t>ベツ</t>
    </rPh>
    <phoneticPr fontId="2"/>
  </si>
  <si>
    <t>支店コード</t>
    <rPh sb="0" eb="2">
      <t>シテン</t>
    </rPh>
    <phoneticPr fontId="2"/>
  </si>
  <si>
    <t>振込口座登録届出書</t>
    <rPh sb="0" eb="4">
      <t>フリコミコウザ</t>
    </rPh>
    <rPh sb="4" eb="6">
      <t>トウロク</t>
    </rPh>
    <rPh sb="6" eb="9">
      <t>トドケデショ</t>
    </rPh>
    <phoneticPr fontId="2"/>
  </si>
  <si>
    <t>　島根県飲食・商業・サービス業等エネルギーコスト削減対策緊急支援事業補助金の振込口座を下記のとおり届け出ます。</t>
    <rPh sb="38" eb="42">
      <t>フリコミコウザ</t>
    </rPh>
    <rPh sb="43" eb="45">
      <t>カキ</t>
    </rPh>
    <rPh sb="49" eb="50">
      <t>トド</t>
    </rPh>
    <rPh sb="51" eb="52">
      <t>デ</t>
    </rPh>
    <phoneticPr fontId="2"/>
  </si>
  <si>
    <t>記</t>
    <rPh sb="0" eb="1">
      <t>キ</t>
    </rPh>
    <phoneticPr fontId="2"/>
  </si>
  <si>
    <t>フリガナ</t>
    <phoneticPr fontId="2"/>
  </si>
  <si>
    <t>代表者役職</t>
    <rPh sb="0" eb="5">
      <t>ダイヒョウシャヤクショク</t>
    </rPh>
    <phoneticPr fontId="2"/>
  </si>
  <si>
    <t>代表者氏名</t>
    <rPh sb="0" eb="3">
      <t>ダイヒョウシャ</t>
    </rPh>
    <rPh sb="3" eb="5">
      <t>シメイ</t>
    </rPh>
    <phoneticPr fontId="2"/>
  </si>
  <si>
    <t>対象公募</t>
    <rPh sb="0" eb="4">
      <t>タイショウコウボ</t>
    </rPh>
    <phoneticPr fontId="2"/>
  </si>
  <si>
    <t>B:A×補助率</t>
    <rPh sb="4" eb="7">
      <t>ホジョリツ</t>
    </rPh>
    <phoneticPr fontId="2"/>
  </si>
  <si>
    <t>　C:補助金額</t>
    <rPh sb="3" eb="6">
      <t>ホジョキン</t>
    </rPh>
    <rPh sb="6" eb="7">
      <t>ガク</t>
    </rPh>
    <phoneticPr fontId="2"/>
  </si>
  <si>
    <t>申請データ</t>
    <rPh sb="0" eb="2">
      <t>シンセイ</t>
    </rPh>
    <phoneticPr fontId="2"/>
  </si>
  <si>
    <t>実績データ</t>
    <rPh sb="0" eb="2">
      <t>ジッセキ</t>
    </rPh>
    <phoneticPr fontId="2"/>
  </si>
  <si>
    <t>補助事業概要</t>
    <rPh sb="0" eb="2">
      <t>ホジョ</t>
    </rPh>
    <rPh sb="2" eb="4">
      <t>ジギョウ</t>
    </rPh>
    <rPh sb="4" eb="6">
      <t>ガイヨウ</t>
    </rPh>
    <phoneticPr fontId="2"/>
  </si>
  <si>
    <t>事業概要</t>
    <rPh sb="0" eb="4">
      <t>ジギョウガイヨウ</t>
    </rPh>
    <phoneticPr fontId="2"/>
  </si>
  <si>
    <t>補助対象経費</t>
    <rPh sb="0" eb="6">
      <t>ホジョタイショウケイヒ</t>
    </rPh>
    <phoneticPr fontId="2"/>
  </si>
  <si>
    <t>補助率</t>
    <rPh sb="0" eb="3">
      <t>ホジョリツ</t>
    </rPh>
    <phoneticPr fontId="2"/>
  </si>
  <si>
    <t>補助金額</t>
    <rPh sb="0" eb="4">
      <t>ホジョキンガク</t>
    </rPh>
    <phoneticPr fontId="2"/>
  </si>
  <si>
    <t>※■更新・導入した設備・機器の明細より</t>
    <phoneticPr fontId="2"/>
  </si>
  <si>
    <t>光熱費・燃料費年間削減額</t>
    <phoneticPr fontId="2"/>
  </si>
  <si>
    <t>補助対象経費
×補助率</t>
    <rPh sb="0" eb="6">
      <t>ホジョタイショウケイヒ</t>
    </rPh>
    <rPh sb="8" eb="11">
      <t>ホジョリツ</t>
    </rPh>
    <phoneticPr fontId="2"/>
  </si>
  <si>
    <t>口座名義</t>
    <rPh sb="0" eb="4">
      <t>コウザメイギ</t>
    </rPh>
    <phoneticPr fontId="2"/>
  </si>
  <si>
    <t>島根県飲食・商業・サービス業等エネルギーコスト削減対策
緊急支援事業補助金交付申請書</t>
    <rPh sb="0" eb="3">
      <t>シマネケン</t>
    </rPh>
    <rPh sb="3" eb="5">
      <t>インショク</t>
    </rPh>
    <rPh sb="6" eb="8">
      <t>ショウギョウ</t>
    </rPh>
    <rPh sb="13" eb="15">
      <t>ギョウトウ</t>
    </rPh>
    <rPh sb="23" eb="25">
      <t>サクゲン</t>
    </rPh>
    <rPh sb="25" eb="27">
      <t>タイサク</t>
    </rPh>
    <rPh sb="28" eb="37">
      <t>キンキュウシエンジギョウホジョキン</t>
    </rPh>
    <rPh sb="37" eb="42">
      <t>コウフシンセイショ</t>
    </rPh>
    <phoneticPr fontId="2"/>
  </si>
  <si>
    <t>１．補助事業の内容</t>
    <rPh sb="2" eb="6">
      <t>ホジョジギョウ</t>
    </rPh>
    <rPh sb="7" eb="9">
      <t>ナイヨウ</t>
    </rPh>
    <phoneticPr fontId="2"/>
  </si>
  <si>
    <t>別添　事業計画書のとおり</t>
    <rPh sb="0" eb="2">
      <t>ベッテン</t>
    </rPh>
    <rPh sb="3" eb="8">
      <t>ジギョウケイカクショ</t>
    </rPh>
    <phoneticPr fontId="2"/>
  </si>
  <si>
    <t>（公募回）</t>
    <rPh sb="1" eb="4">
      <t>コウボカイ</t>
    </rPh>
    <phoneticPr fontId="2"/>
  </si>
  <si>
    <t>２．補助金交付申請額</t>
    <rPh sb="2" eb="10">
      <t>ホジョキンコウフシンセイガク</t>
    </rPh>
    <phoneticPr fontId="2"/>
  </si>
  <si>
    <t>金</t>
    <rPh sb="0" eb="1">
      <t>キン</t>
    </rPh>
    <phoneticPr fontId="2"/>
  </si>
  <si>
    <t>円</t>
    <rPh sb="0" eb="1">
      <t>エン</t>
    </rPh>
    <phoneticPr fontId="2"/>
  </si>
  <si>
    <t>特定非営利活動法人</t>
  </si>
  <si>
    <t>②みなし大企業ではない</t>
    <phoneticPr fontId="2"/>
  </si>
  <si>
    <t>③暴力団等の反社会的勢力との関係を有しない者である</t>
    <phoneticPr fontId="2"/>
  </si>
  <si>
    <t>④宗教活動や政治活動を目的にしていない</t>
    <phoneticPr fontId="2"/>
  </si>
  <si>
    <t>⑥補助事業申請書にある事業に事前着手していない</t>
    <phoneticPr fontId="2"/>
  </si>
  <si>
    <t>※妥当・可・整っている：●　　　妥当性に欠ける・問題あり・整っていない：×</t>
    <phoneticPr fontId="2"/>
  </si>
  <si>
    <t>①補助対象経費の積算</t>
    <phoneticPr fontId="2"/>
  </si>
  <si>
    <t>②事業資金を借入金で賄う場合の資金調達</t>
    <phoneticPr fontId="2"/>
  </si>
  <si>
    <t>③補助事業の遂行体制</t>
    <phoneticPr fontId="2"/>
  </si>
  <si>
    <t>島根県飲食・商業・サービス業等エネルギーコスト削減対策緊急支援事業補助金
補助事業　調査書・支援計画書</t>
    <rPh sb="0" eb="5">
      <t>シマネケンインショク</t>
    </rPh>
    <rPh sb="6" eb="8">
      <t>ショウギョウ</t>
    </rPh>
    <rPh sb="13" eb="15">
      <t>ギョウトウ</t>
    </rPh>
    <rPh sb="23" eb="36">
      <t>サクゲンタイサクキンキュウシエンジギョウホジョキン</t>
    </rPh>
    <rPh sb="37" eb="41">
      <t>ホジョジギョウ</t>
    </rPh>
    <rPh sb="42" eb="45">
      <t>チョウサショ</t>
    </rPh>
    <rPh sb="46" eb="51">
      <t>シエンケイカクショ</t>
    </rPh>
    <phoneticPr fontId="2"/>
  </si>
  <si>
    <t>１．支援機関名等</t>
    <rPh sb="2" eb="8">
      <t>シエンキカンメイトウ</t>
    </rPh>
    <phoneticPr fontId="2"/>
  </si>
  <si>
    <t>支援機関名</t>
    <rPh sb="0" eb="5">
      <t>シエンキカンメイ</t>
    </rPh>
    <phoneticPr fontId="2"/>
  </si>
  <si>
    <t>支援担当者氏名</t>
    <rPh sb="0" eb="5">
      <t>シエンタントウシャ</t>
    </rPh>
    <rPh sb="5" eb="7">
      <t>シメイ</t>
    </rPh>
    <phoneticPr fontId="2"/>
  </si>
  <si>
    <t>電話番号</t>
    <rPh sb="0" eb="4">
      <t>デンワバンゴウ</t>
    </rPh>
    <phoneticPr fontId="2"/>
  </si>
  <si>
    <t>申請者</t>
    <rPh sb="0" eb="3">
      <t>シンセイシャ</t>
    </rPh>
    <phoneticPr fontId="2"/>
  </si>
  <si>
    <t>支援機関</t>
    <rPh sb="0" eb="4">
      <t>シエンキカン</t>
    </rPh>
    <phoneticPr fontId="2"/>
  </si>
  <si>
    <t>支援機関名</t>
    <rPh sb="0" eb="5">
      <t>シエンキカンメイ</t>
    </rPh>
    <phoneticPr fontId="2"/>
  </si>
  <si>
    <t>支援担当者氏名</t>
    <rPh sb="0" eb="5">
      <t>シエンタントウシャ</t>
    </rPh>
    <rPh sb="5" eb="7">
      <t>シメイ</t>
    </rPh>
    <phoneticPr fontId="2"/>
  </si>
  <si>
    <t>電話番号</t>
    <rPh sb="0" eb="4">
      <t>デンワバンゴウ</t>
    </rPh>
    <phoneticPr fontId="2"/>
  </si>
  <si>
    <t>E-mail</t>
    <phoneticPr fontId="2"/>
  </si>
  <si>
    <t>中小企業者</t>
    <phoneticPr fontId="2"/>
  </si>
  <si>
    <t>事業協同組合</t>
    <rPh sb="0" eb="6">
      <t>ジギョウキョウドウクミアイ</t>
    </rPh>
    <phoneticPr fontId="2"/>
  </si>
  <si>
    <t>企業組合</t>
    <rPh sb="0" eb="4">
      <t>キギョウクミアイ</t>
    </rPh>
    <phoneticPr fontId="2"/>
  </si>
  <si>
    <t>協業組合</t>
    <rPh sb="0" eb="4">
      <t>キョウギョウクミアイ</t>
    </rPh>
    <phoneticPr fontId="2"/>
  </si>
  <si>
    <t>商工組合</t>
    <rPh sb="0" eb="4">
      <t>ショウコウクミアイ</t>
    </rPh>
    <phoneticPr fontId="2"/>
  </si>
  <si>
    <t>①県内で飲食・商業・サービス業等を現に営む事業者で、エネルギー価格高騰の影響を受けている</t>
    <rPh sb="1" eb="3">
      <t>ケンナイ</t>
    </rPh>
    <phoneticPr fontId="2"/>
  </si>
  <si>
    <t>２．申請事業者に関する事項</t>
    <rPh sb="2" eb="4">
      <t>シンセイ</t>
    </rPh>
    <rPh sb="4" eb="7">
      <t>ジギョウシャ</t>
    </rPh>
    <rPh sb="8" eb="9">
      <t>カン</t>
    </rPh>
    <rPh sb="11" eb="13">
      <t>ジコウ</t>
    </rPh>
    <phoneticPr fontId="2"/>
  </si>
  <si>
    <t>３．資格に関する事項</t>
    <rPh sb="2" eb="4">
      <t>シカク</t>
    </rPh>
    <rPh sb="5" eb="6">
      <t>カン</t>
    </rPh>
    <rPh sb="8" eb="10">
      <t>ジコウ</t>
    </rPh>
    <phoneticPr fontId="2"/>
  </si>
  <si>
    <t>　⑴　公募回</t>
    <rPh sb="3" eb="6">
      <t>コウボカイ</t>
    </rPh>
    <phoneticPr fontId="2"/>
  </si>
  <si>
    <t>　⑵　事業者の区分　　※該当に●印</t>
    <phoneticPr fontId="2"/>
  </si>
  <si>
    <t>　⑶　確認事項　　※可・妥当：●　　　問題あり・不可・妥当性に欠ける：×</t>
    <phoneticPr fontId="2"/>
  </si>
  <si>
    <t>４．補助事業の内容に関する事項</t>
    <rPh sb="10" eb="11">
      <t>カン</t>
    </rPh>
    <rPh sb="13" eb="15">
      <t>ジコウ</t>
    </rPh>
    <phoneticPr fontId="2"/>
  </si>
  <si>
    <t>申請者が応募時に入力が必要</t>
    <rPh sb="0" eb="3">
      <t>シンセイシャ</t>
    </rPh>
    <rPh sb="4" eb="7">
      <t>オウボジ</t>
    </rPh>
    <rPh sb="8" eb="10">
      <t>ニュウリョク</t>
    </rPh>
    <rPh sb="11" eb="13">
      <t>ヒツヨウ</t>
    </rPh>
    <phoneticPr fontId="2"/>
  </si>
  <si>
    <t>支援機関が応募時に入力が必要</t>
    <rPh sb="0" eb="4">
      <t>シエンキカン</t>
    </rPh>
    <rPh sb="5" eb="8">
      <t>オウボジ</t>
    </rPh>
    <rPh sb="9" eb="11">
      <t>ニュウリョク</t>
    </rPh>
    <rPh sb="12" eb="14">
      <t>ヒツヨウ</t>
    </rPh>
    <phoneticPr fontId="2"/>
  </si>
  <si>
    <t>島根県飲食・商業・サービス業等エネルギーコスト削減対策
緊急支援事業補助金　交付申請取下届出書</t>
    <rPh sb="0" eb="3">
      <t>シマネケン</t>
    </rPh>
    <rPh sb="3" eb="5">
      <t>インショク</t>
    </rPh>
    <rPh sb="6" eb="8">
      <t>ショウギョウ</t>
    </rPh>
    <rPh sb="13" eb="15">
      <t>ギョウトウ</t>
    </rPh>
    <rPh sb="23" eb="25">
      <t>サクゲン</t>
    </rPh>
    <rPh sb="25" eb="27">
      <t>タイサク</t>
    </rPh>
    <rPh sb="28" eb="37">
      <t>キンキュウシエンジギョウホジョキン</t>
    </rPh>
    <rPh sb="38" eb="40">
      <t>コウフ</t>
    </rPh>
    <rPh sb="40" eb="42">
      <t>シンセイ</t>
    </rPh>
    <rPh sb="42" eb="43">
      <t>ト</t>
    </rPh>
    <rPh sb="43" eb="44">
      <t>サ</t>
    </rPh>
    <rPh sb="44" eb="47">
      <t>トドケデショ</t>
    </rPh>
    <phoneticPr fontId="2"/>
  </si>
  <si>
    <t>１．取り下げの理由</t>
    <rPh sb="2" eb="3">
      <t>ト</t>
    </rPh>
    <rPh sb="4" eb="5">
      <t>サ</t>
    </rPh>
    <rPh sb="7" eb="9">
      <t>リユウ</t>
    </rPh>
    <phoneticPr fontId="2"/>
  </si>
  <si>
    <t>島根県飲食・商業・サービス業等エネルギーコスト削減対策
緊急支援事業補助金　変更承認申請書</t>
    <rPh sb="0" eb="3">
      <t>シマネケン</t>
    </rPh>
    <rPh sb="3" eb="5">
      <t>インショク</t>
    </rPh>
    <rPh sb="6" eb="8">
      <t>ショウギョウ</t>
    </rPh>
    <rPh sb="13" eb="15">
      <t>ギョウトウ</t>
    </rPh>
    <rPh sb="23" eb="25">
      <t>サクゲン</t>
    </rPh>
    <rPh sb="25" eb="27">
      <t>タイサク</t>
    </rPh>
    <rPh sb="28" eb="37">
      <t>キンキュウシエンジギョウホジョキン</t>
    </rPh>
    <rPh sb="38" eb="42">
      <t>ヘンコウショウニン</t>
    </rPh>
    <rPh sb="42" eb="45">
      <t>シンセイショ</t>
    </rPh>
    <phoneticPr fontId="2"/>
  </si>
  <si>
    <t>　標記補助金について、同補助金交付要綱第６条の規定に基づき、下記のとおり申請します。</t>
    <rPh sb="1" eb="6">
      <t>ヒョウキホジョキン</t>
    </rPh>
    <rPh sb="11" eb="12">
      <t>ドウ</t>
    </rPh>
    <rPh sb="12" eb="15">
      <t>ホジョキン</t>
    </rPh>
    <rPh sb="15" eb="19">
      <t>コウフヨウコウ</t>
    </rPh>
    <rPh sb="19" eb="20">
      <t>ダイ</t>
    </rPh>
    <rPh sb="21" eb="22">
      <t>ジョウ</t>
    </rPh>
    <rPh sb="23" eb="25">
      <t>キテイ</t>
    </rPh>
    <rPh sb="26" eb="27">
      <t>モト</t>
    </rPh>
    <rPh sb="30" eb="32">
      <t>カキ</t>
    </rPh>
    <rPh sb="36" eb="38">
      <t>シンセイ</t>
    </rPh>
    <phoneticPr fontId="2"/>
  </si>
  <si>
    <t>１．変更の理由</t>
    <rPh sb="2" eb="4">
      <t>ヘンコウ</t>
    </rPh>
    <rPh sb="5" eb="7">
      <t>リユウ</t>
    </rPh>
    <phoneticPr fontId="2"/>
  </si>
  <si>
    <t>２．変更の内容</t>
    <rPh sb="2" eb="4">
      <t>ヘンコウ</t>
    </rPh>
    <rPh sb="5" eb="7">
      <t>ナイヨウ</t>
    </rPh>
    <phoneticPr fontId="2"/>
  </si>
  <si>
    <t>１．中止・廃止の理由</t>
    <rPh sb="2" eb="4">
      <t>チュウシ</t>
    </rPh>
    <rPh sb="5" eb="7">
      <t>ハイシ</t>
    </rPh>
    <rPh sb="8" eb="10">
      <t>リユウ</t>
    </rPh>
    <phoneticPr fontId="2"/>
  </si>
  <si>
    <t>２．中止の期間・廃止の時期</t>
    <rPh sb="2" eb="4">
      <t>チュウシ</t>
    </rPh>
    <rPh sb="5" eb="7">
      <t>キカン</t>
    </rPh>
    <rPh sb="8" eb="10">
      <t>ハイシ</t>
    </rPh>
    <rPh sb="11" eb="13">
      <t>ジキ</t>
    </rPh>
    <phoneticPr fontId="2"/>
  </si>
  <si>
    <t>中止・廃止申請日</t>
    <rPh sb="0" eb="2">
      <t>チュウシ</t>
    </rPh>
    <rPh sb="3" eb="5">
      <t>ハイシ</t>
    </rPh>
    <rPh sb="5" eb="8">
      <t>シンセイビ</t>
    </rPh>
    <phoneticPr fontId="2"/>
  </si>
  <si>
    <t>島根県飲食・商業・サービス業等エネルギーコスト削減対策
緊急支援事業補助金　遂行状況報告書</t>
    <rPh sb="0" eb="3">
      <t>シマネケン</t>
    </rPh>
    <rPh sb="3" eb="5">
      <t>インショク</t>
    </rPh>
    <rPh sb="6" eb="8">
      <t>ショウギョウ</t>
    </rPh>
    <rPh sb="13" eb="15">
      <t>ギョウトウ</t>
    </rPh>
    <rPh sb="23" eb="25">
      <t>サクゲン</t>
    </rPh>
    <rPh sb="25" eb="27">
      <t>タイサク</t>
    </rPh>
    <rPh sb="28" eb="37">
      <t>キンキュウシエンジギョウホジョキン</t>
    </rPh>
    <rPh sb="38" eb="42">
      <t>スイコウジョウキョウ</t>
    </rPh>
    <rPh sb="42" eb="45">
      <t>ホウコクショ</t>
    </rPh>
    <phoneticPr fontId="2"/>
  </si>
  <si>
    <t>№</t>
    <phoneticPr fontId="2"/>
  </si>
  <si>
    <t>設備等名称</t>
    <rPh sb="0" eb="5">
      <t>セツビトウメイショウ</t>
    </rPh>
    <phoneticPr fontId="2"/>
  </si>
  <si>
    <t>納期（年月日）</t>
    <rPh sb="0" eb="2">
      <t>ノウキ</t>
    </rPh>
    <rPh sb="3" eb="6">
      <t>ネンガッピ</t>
    </rPh>
    <phoneticPr fontId="2"/>
  </si>
  <si>
    <t>導入状況</t>
    <rPh sb="0" eb="4">
      <t>ドウニュウジョウキョウ</t>
    </rPh>
    <phoneticPr fontId="2"/>
  </si>
  <si>
    <t>納期内に納品予定</t>
    <rPh sb="0" eb="3">
      <t>ノウキナイ</t>
    </rPh>
    <rPh sb="4" eb="8">
      <t>ノウヒンヨテイ</t>
    </rPh>
    <phoneticPr fontId="2"/>
  </si>
  <si>
    <t>納品済み</t>
    <rPh sb="0" eb="2">
      <t>ノウヒン</t>
    </rPh>
    <rPh sb="2" eb="3">
      <t>ズ</t>
    </rPh>
    <phoneticPr fontId="2"/>
  </si>
  <si>
    <t>納期後に納品予定</t>
    <rPh sb="0" eb="2">
      <t>ノウキ</t>
    </rPh>
    <rPh sb="2" eb="3">
      <t>ゴ</t>
    </rPh>
    <rPh sb="4" eb="8">
      <t>ノウヒンヨテイ</t>
    </rPh>
    <phoneticPr fontId="2"/>
  </si>
  <si>
    <t>※「導入状況」には、「納品済み」、「納期内に納品予定」又は「納期後に納品予定」いずれかを記載すること。</t>
    <rPh sb="2" eb="6">
      <t>ドウニュウジョウキョウ</t>
    </rPh>
    <rPh sb="11" eb="14">
      <t>ノウヒンズ</t>
    </rPh>
    <rPh sb="18" eb="21">
      <t>ノウキナイ</t>
    </rPh>
    <rPh sb="22" eb="26">
      <t>ノウヒンヨテイ</t>
    </rPh>
    <rPh sb="27" eb="28">
      <t>マタ</t>
    </rPh>
    <rPh sb="30" eb="33">
      <t>ノウキゴ</t>
    </rPh>
    <rPh sb="34" eb="38">
      <t>ノウヒンヨテイ</t>
    </rPh>
    <rPh sb="44" eb="46">
      <t>キサイ</t>
    </rPh>
    <phoneticPr fontId="2"/>
  </si>
  <si>
    <t>２．納品予定日（時期）及び納期に間に合わない理由</t>
    <rPh sb="2" eb="7">
      <t>ノウヒンヨテイビ</t>
    </rPh>
    <rPh sb="8" eb="10">
      <t>ジキ</t>
    </rPh>
    <rPh sb="11" eb="12">
      <t>オヨ</t>
    </rPh>
    <rPh sb="13" eb="15">
      <t>ノウキ</t>
    </rPh>
    <rPh sb="16" eb="17">
      <t>マ</t>
    </rPh>
    <rPh sb="18" eb="19">
      <t>ア</t>
    </rPh>
    <rPh sb="22" eb="24">
      <t>リユウ</t>
    </rPh>
    <phoneticPr fontId="2"/>
  </si>
  <si>
    <t>（納期後に納品予定がある場合）</t>
    <phoneticPr fontId="2"/>
  </si>
  <si>
    <t>島根県飲食・商業・サービス業等エネルギーコスト削減対策
緊急支援事業補助金実績報告書</t>
    <rPh sb="0" eb="3">
      <t>シマネケン</t>
    </rPh>
    <rPh sb="3" eb="5">
      <t>インショク</t>
    </rPh>
    <rPh sb="6" eb="8">
      <t>ショウギョウ</t>
    </rPh>
    <rPh sb="13" eb="15">
      <t>ギョウトウ</t>
    </rPh>
    <rPh sb="23" eb="25">
      <t>サクゲン</t>
    </rPh>
    <rPh sb="25" eb="27">
      <t>タイサク</t>
    </rPh>
    <rPh sb="28" eb="37">
      <t>キンキュウシエンジギョウホジョキン</t>
    </rPh>
    <rPh sb="37" eb="42">
      <t>ジッセキホウコクショ</t>
    </rPh>
    <phoneticPr fontId="2"/>
  </si>
  <si>
    <t>１．事業実績</t>
    <rPh sb="2" eb="6">
      <t>ジギョウジッセキ</t>
    </rPh>
    <phoneticPr fontId="2"/>
  </si>
  <si>
    <t>別添　実績報告のとおり</t>
    <rPh sb="0" eb="2">
      <t>ベッテン</t>
    </rPh>
    <rPh sb="3" eb="7">
      <t>ジッセキホウコク</t>
    </rPh>
    <phoneticPr fontId="2"/>
  </si>
  <si>
    <t>２．補助事業完了日</t>
    <rPh sb="2" eb="9">
      <t>ホジョジギョウカンリョウビ</t>
    </rPh>
    <phoneticPr fontId="2"/>
  </si>
  <si>
    <t>３．補助金実績額</t>
    <rPh sb="2" eb="5">
      <t>ホジョキン</t>
    </rPh>
    <rPh sb="5" eb="7">
      <t>ジッセキ</t>
    </rPh>
    <rPh sb="7" eb="8">
      <t>ガク</t>
    </rPh>
    <phoneticPr fontId="2"/>
  </si>
  <si>
    <t>島根県飲食・商業・サービス業等エネルギーコスト削減対策
緊急支援事業補助金　取得財産等管理台帳</t>
    <phoneticPr fontId="2"/>
  </si>
  <si>
    <t>令和　　年　　月　　日</t>
    <rPh sb="0" eb="2">
      <t>レイワ</t>
    </rPh>
    <rPh sb="4" eb="5">
      <t>ネン</t>
    </rPh>
    <rPh sb="7" eb="8">
      <t>ガツ</t>
    </rPh>
    <rPh sb="10" eb="11">
      <t>ニチ</t>
    </rPh>
    <phoneticPr fontId="2"/>
  </si>
  <si>
    <t>島根県知事　様</t>
    <rPh sb="0" eb="5">
      <t>シマネケンチジ</t>
    </rPh>
    <rPh sb="6" eb="7">
      <t>サマ</t>
    </rPh>
    <phoneticPr fontId="2"/>
  </si>
  <si>
    <t>島根県飲食・商業・サービス業等エネルギーコスト削減対策
緊急支援事業補助金　取得財産等処分承認申請書</t>
    <phoneticPr fontId="2"/>
  </si>
  <si>
    <t>和暦</t>
    <rPh sb="0" eb="2">
      <t>ワレキ</t>
    </rPh>
    <phoneticPr fontId="2"/>
  </si>
  <si>
    <t>和暦</t>
    <rPh sb="0" eb="2">
      <t>ワレキ</t>
    </rPh>
    <phoneticPr fontId="2"/>
  </si>
  <si>
    <t>事業完了日</t>
    <rPh sb="0" eb="2">
      <t>ジギョウ</t>
    </rPh>
    <rPh sb="2" eb="5">
      <t>カンリョウビ</t>
    </rPh>
    <phoneticPr fontId="2"/>
  </si>
  <si>
    <t>事業終了予定日</t>
    <rPh sb="0" eb="2">
      <t>ジギョウ</t>
    </rPh>
    <rPh sb="2" eb="4">
      <t>シュウリョウ</t>
    </rPh>
    <rPh sb="4" eb="6">
      <t>ヨテイ</t>
    </rPh>
    <rPh sb="6" eb="7">
      <t>ビ</t>
    </rPh>
    <phoneticPr fontId="2"/>
  </si>
  <si>
    <t>交付申請日</t>
    <rPh sb="0" eb="2">
      <t>コウフ</t>
    </rPh>
    <rPh sb="2" eb="4">
      <t>シンセイ</t>
    </rPh>
    <rPh sb="4" eb="5">
      <t>ビ</t>
    </rPh>
    <phoneticPr fontId="2"/>
  </si>
  <si>
    <t>申請取下日</t>
    <rPh sb="0" eb="2">
      <t>シンセイ</t>
    </rPh>
    <rPh sb="2" eb="3">
      <t>ト</t>
    </rPh>
    <rPh sb="3" eb="4">
      <t>カ</t>
    </rPh>
    <rPh sb="4" eb="5">
      <t>ビ</t>
    </rPh>
    <phoneticPr fontId="2"/>
  </si>
  <si>
    <t>変更申請日</t>
    <rPh sb="0" eb="2">
      <t>ヘンコウ</t>
    </rPh>
    <rPh sb="2" eb="4">
      <t>シンセイ</t>
    </rPh>
    <rPh sb="4" eb="5">
      <t>ビ</t>
    </rPh>
    <phoneticPr fontId="2"/>
  </si>
  <si>
    <t>遂行状況報告日</t>
    <rPh sb="0" eb="2">
      <t>スイコウ</t>
    </rPh>
    <rPh sb="2" eb="4">
      <t>ジョウキョウ</t>
    </rPh>
    <rPh sb="4" eb="6">
      <t>ホウコク</t>
    </rPh>
    <rPh sb="6" eb="7">
      <t>ビ</t>
    </rPh>
    <phoneticPr fontId="2"/>
  </si>
  <si>
    <t>実績報告日</t>
    <rPh sb="0" eb="2">
      <t>ジッセキ</t>
    </rPh>
    <rPh sb="2" eb="4">
      <t>ホウコク</t>
    </rPh>
    <rPh sb="4" eb="5">
      <t>ビ</t>
    </rPh>
    <phoneticPr fontId="2"/>
  </si>
  <si>
    <t>様式第１号（第６条関係）【支援機関経由】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</si>
  <si>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様式第１号（別紙）</t>
    <rPh sb="0" eb="2">
      <t>ヨウシキ</t>
    </rPh>
    <rPh sb="2" eb="3">
      <t>ダイ</t>
    </rPh>
    <rPh sb="4" eb="5">
      <t>ゴウ</t>
    </rPh>
    <rPh sb="6" eb="8">
      <t>ベッシ</t>
    </rPh>
    <phoneticPr fontId="2"/>
  </si>
  <si>
    <t>様式第２号（第６条関係）【支援機関が作成】</t>
    <rPh sb="0" eb="2">
      <t>ヨウシキ</t>
    </rPh>
    <rPh sb="2" eb="3">
      <t>ダイ</t>
    </rPh>
    <rPh sb="4" eb="5">
      <t>ゴウ</t>
    </rPh>
    <rPh sb="6" eb="7">
      <t>ダイ</t>
    </rPh>
    <rPh sb="8" eb="9">
      <t>ジョウ</t>
    </rPh>
    <rPh sb="9" eb="11">
      <t>カンケイ</t>
    </rPh>
    <rPh sb="13" eb="17">
      <t>シエンキカン</t>
    </rPh>
    <rPh sb="18" eb="20">
      <t>サクセイ</t>
    </rPh>
    <phoneticPr fontId="2"/>
  </si>
  <si>
    <t>様式第４号（第８条関係）【支援機関経由】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</si>
  <si>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様式第５号（第９条関係）【支援機関経由】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</si>
  <si>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様式第６号（第10条関係）【支援機関経由】</t>
    <rPh sb="0" eb="2">
      <t>ヨウシキ</t>
    </rPh>
    <rPh sb="2" eb="3">
      <t>ダイ</t>
    </rPh>
    <rPh sb="4" eb="5">
      <t>ゴウ</t>
    </rPh>
    <rPh sb="6" eb="7">
      <t>ダイ</t>
    </rPh>
    <rPh sb="9" eb="10">
      <t>ジョウ</t>
    </rPh>
    <rPh sb="10" eb="12">
      <t>カンケイ</t>
    </rPh>
    <rPh sb="14" eb="20">
      <t>シエンキカンケイユ</t>
    </rPh>
    <phoneticPr fontId="2"/>
  </si>
  <si>
    <t>様式第７号（第11条関係）【支援機関経由】</t>
    <rPh sb="0" eb="2">
      <t>ヨウシキ</t>
    </rPh>
    <rPh sb="2" eb="3">
      <t>ダイ</t>
    </rPh>
    <rPh sb="4" eb="5">
      <t>ゴウ</t>
    </rPh>
    <rPh sb="6" eb="7">
      <t>ダイ</t>
    </rPh>
    <rPh sb="9" eb="10">
      <t>ジョウ</t>
    </rPh>
    <rPh sb="10" eb="12">
      <t>カンケイ</t>
    </rPh>
    <rPh sb="14" eb="20">
      <t>シエンキカンケイユ</t>
    </rPh>
    <phoneticPr fontId="2"/>
  </si>
  <si>
    <t>様式第８号（第12条関係）【支援機関経由】</t>
    <rPh sb="0" eb="2">
      <t>ヨウシキ</t>
    </rPh>
    <rPh sb="2" eb="3">
      <t>ダイ</t>
    </rPh>
    <rPh sb="4" eb="5">
      <t>ゴウ</t>
    </rPh>
    <rPh sb="6" eb="7">
      <t>ダイ</t>
    </rPh>
    <rPh sb="9" eb="10">
      <t>ジョウ</t>
    </rPh>
    <rPh sb="10" eb="12">
      <t>カンケイ</t>
    </rPh>
    <rPh sb="14" eb="20">
      <t>シエンキカンケイユ</t>
    </rPh>
    <phoneticPr fontId="2"/>
  </si>
  <si>
    <t>様式第10号（第16条関係）【実績報告書に添付】</t>
    <rPh sb="0" eb="2">
      <t>ヨウシキ</t>
    </rPh>
    <rPh sb="2" eb="3">
      <t>ダイ</t>
    </rPh>
    <rPh sb="5" eb="6">
      <t>ゴウ</t>
    </rPh>
    <rPh sb="7" eb="8">
      <t>ダイ</t>
    </rPh>
    <rPh sb="10" eb="11">
      <t>ジョウ</t>
    </rPh>
    <rPh sb="11" eb="13">
      <t>カンケイ</t>
    </rPh>
    <rPh sb="15" eb="20">
      <t>ジッセキホウコクショ</t>
    </rPh>
    <rPh sb="21" eb="23">
      <t>テンプ</t>
    </rPh>
    <phoneticPr fontId="2"/>
  </si>
  <si>
    <t>様式第11号（第17条関係）【支援機関を経由】</t>
    <rPh sb="0" eb="2">
      <t>ヨウシキ</t>
    </rPh>
    <rPh sb="2" eb="3">
      <t>ダイ</t>
    </rPh>
    <rPh sb="5" eb="6">
      <t>ゴウ</t>
    </rPh>
    <rPh sb="7" eb="8">
      <t>ダイ</t>
    </rPh>
    <rPh sb="10" eb="11">
      <t>ジョウ</t>
    </rPh>
    <rPh sb="11" eb="13">
      <t>カンケイ</t>
    </rPh>
    <rPh sb="15" eb="19">
      <t>シエンキカン</t>
    </rPh>
    <rPh sb="20" eb="22">
      <t>ケイユ</t>
    </rPh>
    <phoneticPr fontId="2"/>
  </si>
  <si>
    <t>島根県飲食・商業・サービス業等エネルギーコスト削減対策緊急支援事業補助金</t>
    <rPh sb="0" eb="3">
      <t>シマネケン</t>
    </rPh>
    <rPh sb="3" eb="5">
      <t>インショク</t>
    </rPh>
    <rPh sb="6" eb="8">
      <t>ショウギョウ</t>
    </rPh>
    <rPh sb="13" eb="15">
      <t>ギョウトウ</t>
    </rPh>
    <rPh sb="23" eb="27">
      <t>サクゲンタイサク</t>
    </rPh>
    <rPh sb="27" eb="33">
      <t>キンキュウシエンジギョウ</t>
    </rPh>
    <rPh sb="33" eb="36">
      <t>ホジョキン</t>
    </rPh>
    <phoneticPr fontId="2"/>
  </si>
  <si>
    <t>【補助事業者要件の確認】</t>
    <rPh sb="1" eb="6">
      <t>ホジョジギョウシャ</t>
    </rPh>
    <rPh sb="6" eb="8">
      <t>ヨウケン</t>
    </rPh>
    <rPh sb="9" eb="11">
      <t>カクニン</t>
    </rPh>
    <phoneticPr fontId="2"/>
  </si>
  <si>
    <t>県内に主たる事業所を有し、飲食・商業・サービス業等を現に営んでいるか。</t>
    <rPh sb="0" eb="2">
      <t>ケンナイ</t>
    </rPh>
    <rPh sb="3" eb="4">
      <t>シュ</t>
    </rPh>
    <rPh sb="6" eb="9">
      <t>ジギョウショ</t>
    </rPh>
    <rPh sb="10" eb="11">
      <t>ユウ</t>
    </rPh>
    <rPh sb="13" eb="15">
      <t>インショク</t>
    </rPh>
    <rPh sb="16" eb="18">
      <t>ショウギョウ</t>
    </rPh>
    <rPh sb="23" eb="24">
      <t>ギョウ</t>
    </rPh>
    <rPh sb="24" eb="25">
      <t>トウ</t>
    </rPh>
    <rPh sb="26" eb="27">
      <t>ゲン</t>
    </rPh>
    <rPh sb="28" eb="29">
      <t>イトナ</t>
    </rPh>
    <phoneticPr fontId="2"/>
  </si>
  <si>
    <t>みなし大企業ではないか。</t>
    <rPh sb="3" eb="6">
      <t>ダイキギョウ</t>
    </rPh>
    <phoneticPr fontId="2"/>
  </si>
  <si>
    <t>同一の事業において、国又は県の他の補助金等の交付を受けた中小企業者等ではないか。</t>
    <rPh sb="0" eb="2">
      <t>ドウイツ</t>
    </rPh>
    <rPh sb="3" eb="5">
      <t>ジギョウ</t>
    </rPh>
    <rPh sb="10" eb="11">
      <t>クニ</t>
    </rPh>
    <rPh sb="11" eb="12">
      <t>マタ</t>
    </rPh>
    <rPh sb="13" eb="14">
      <t>ケン</t>
    </rPh>
    <rPh sb="15" eb="16">
      <t>タ</t>
    </rPh>
    <rPh sb="17" eb="21">
      <t>ホジョキントウ</t>
    </rPh>
    <rPh sb="22" eb="24">
      <t>コウフ</t>
    </rPh>
    <rPh sb="25" eb="26">
      <t>ウ</t>
    </rPh>
    <rPh sb="28" eb="34">
      <t>チュウショウキギョウシャトウ</t>
    </rPh>
    <phoneticPr fontId="2"/>
  </si>
  <si>
    <t>公序良俗に問題のある事業又は公的な資金の使途として社会通念上、不適切であると判断される事業を行う中小企業者等でないか。</t>
    <phoneticPr fontId="2"/>
  </si>
  <si>
    <t>「購入単価」は見積書等と整合性が取れているか。</t>
    <phoneticPr fontId="2"/>
  </si>
  <si>
    <t>「購入単価」に10万円未満（照明設備を除く）のものはないか。</t>
    <phoneticPr fontId="2"/>
  </si>
  <si>
    <t>※工事代や共通経費も単価に含めますが、それが単価に配賦されていない場合は、金額案分により判定されます</t>
    <phoneticPr fontId="2"/>
  </si>
  <si>
    <t>事前発注に該当していないか。</t>
    <rPh sb="0" eb="4">
      <t>ジゼンハッチュウ</t>
    </rPh>
    <rPh sb="5" eb="7">
      <t>ガイトウ</t>
    </rPh>
    <phoneticPr fontId="2"/>
  </si>
  <si>
    <t>「光熱費・燃料費年間削減額」は「年間削減額のエビデンス」の金額と一致しているか。</t>
    <phoneticPr fontId="2"/>
  </si>
  <si>
    <t>当該設備のカタログなどの仕様書等（証明者が独自に作成した計算書や燃料証明なども含む）が添付されているか。</t>
    <rPh sb="0" eb="4">
      <t>トウガイセツビ</t>
    </rPh>
    <rPh sb="12" eb="16">
      <t>シヨウショトウ</t>
    </rPh>
    <rPh sb="17" eb="20">
      <t>ショウメイシャ</t>
    </rPh>
    <rPh sb="21" eb="23">
      <t>ドクジ</t>
    </rPh>
    <rPh sb="24" eb="26">
      <t>サクセイ</t>
    </rPh>
    <rPh sb="28" eb="31">
      <t>ケイサンショ</t>
    </rPh>
    <rPh sb="32" eb="36">
      <t>ネンリョウショウメイ</t>
    </rPh>
    <rPh sb="39" eb="40">
      <t>フク</t>
    </rPh>
    <rPh sb="43" eb="45">
      <t>テンプ</t>
    </rPh>
    <phoneticPr fontId="2"/>
  </si>
  <si>
    <t>仕様書等に記載されている数値は鮮明に表示されているか。</t>
    <rPh sb="0" eb="4">
      <t>シヨウショトウ</t>
    </rPh>
    <rPh sb="5" eb="7">
      <t>キサイ</t>
    </rPh>
    <rPh sb="12" eb="14">
      <t>スウチ</t>
    </rPh>
    <rPh sb="15" eb="17">
      <t>センメイ</t>
    </rPh>
    <rPh sb="18" eb="20">
      <t>ヒョウジ</t>
    </rPh>
    <phoneticPr fontId="2"/>
  </si>
  <si>
    <t>「証明者」の情報がすべて記載されているか。</t>
    <phoneticPr fontId="2"/>
  </si>
  <si>
    <t>２社以上の見積書等を添付しているか。</t>
    <rPh sb="1" eb="4">
      <t>シャイジョウ</t>
    </rPh>
    <rPh sb="5" eb="10">
      <t>ミツモリシ</t>
    </rPh>
    <rPh sb="10" eb="12">
      <t>テンプ</t>
    </rPh>
    <phoneticPr fontId="2"/>
  </si>
  <si>
    <t>※　原則２社以上の見積書や価格表の添付が必要ですが、中山間地域等で近隣に２社以上見積もりを徴取できる事業者がない場合は、１社の見積書等と金額の明記されたカタログでも可能です。</t>
    <phoneticPr fontId="2"/>
  </si>
  <si>
    <t>納期の記載があるか。</t>
    <rPh sb="0" eb="2">
      <t>ノウキ</t>
    </rPh>
    <rPh sb="3" eb="5">
      <t>キサイ</t>
    </rPh>
    <phoneticPr fontId="2"/>
  </si>
  <si>
    <t>車両の場合は、正面（ナンバープレートが確認できる）及び横（全体）の写真を添付しているか。</t>
    <rPh sb="0" eb="2">
      <t>シャリョウ</t>
    </rPh>
    <rPh sb="3" eb="5">
      <t>バアイ</t>
    </rPh>
    <rPh sb="7" eb="9">
      <t>ショウメン</t>
    </rPh>
    <rPh sb="19" eb="21">
      <t>カクニン</t>
    </rPh>
    <rPh sb="25" eb="26">
      <t>オヨ</t>
    </rPh>
    <rPh sb="27" eb="28">
      <t>ヨコ</t>
    </rPh>
    <rPh sb="29" eb="31">
      <t>ゼンタイ</t>
    </rPh>
    <rPh sb="33" eb="35">
      <t>シャシン</t>
    </rPh>
    <rPh sb="36" eb="38">
      <t>テンプ</t>
    </rPh>
    <phoneticPr fontId="2"/>
  </si>
  <si>
    <t>（法人）</t>
    <rPh sb="1" eb="3">
      <t>ホウジン</t>
    </rPh>
    <phoneticPr fontId="2"/>
  </si>
  <si>
    <t>２期分の表紙、貸借対照表、損益計算書、原価報告書、販管費、株主資本等変動計算書、個別注記表が添付されているか。</t>
    <rPh sb="46" eb="48">
      <t>テンプ</t>
    </rPh>
    <phoneticPr fontId="2"/>
  </si>
  <si>
    <t>（個人）</t>
    <rPh sb="1" eb="3">
      <t>コジン</t>
    </rPh>
    <phoneticPr fontId="2"/>
  </si>
  <si>
    <t>申告書第一表、第二表はあるか。</t>
    <phoneticPr fontId="2"/>
  </si>
  <si>
    <t>〔白色申告の場合〕収支内訳書の１～２ページはあるか。２ページの「減価償却費の計算」の明細を別紙で示している場合はその別紙もあるか。</t>
    <phoneticPr fontId="2"/>
  </si>
  <si>
    <t>証明内容は、「全税目について未納の徴取金がないこと」となっているか。（「滞納処分を受けたことがない証明」や「各税目について、納付すべき税額、納付した税額及び未納額等の証明」ではありません。）</t>
    <phoneticPr fontId="2"/>
  </si>
  <si>
    <t>納税証明書と申請者の住所地が同じか。</t>
    <rPh sb="0" eb="5">
      <t>ノウゼイショウメイショ</t>
    </rPh>
    <rPh sb="6" eb="9">
      <t>シンセイシャ</t>
    </rPh>
    <rPh sb="10" eb="13">
      <t>ジュウショチ</t>
    </rPh>
    <rPh sb="14" eb="15">
      <t>オナ</t>
    </rPh>
    <phoneticPr fontId="2"/>
  </si>
  <si>
    <t>納税証明書と申請者の住所地が同じであるか。異なる場合は、決算書の住所（事業所）と突合できるか。</t>
    <phoneticPr fontId="2"/>
  </si>
  <si>
    <t>≪間接補助率２／３を希望する場合≫</t>
    <phoneticPr fontId="2"/>
  </si>
  <si>
    <t>証明する借入金の借主が、補助金を申請しようとする事業主のものであると確認できるか。</t>
    <phoneticPr fontId="2"/>
  </si>
  <si>
    <t>すべての書類の日付が、補助事業期間内であるか。</t>
    <phoneticPr fontId="2"/>
  </si>
  <si>
    <t>例①　複数種類（照明設備と空調設備）の更新を一つの契約で実施</t>
    <rPh sb="0" eb="1">
      <t>レイ</t>
    </rPh>
    <rPh sb="3" eb="7">
      <t>フクスウシュルイ</t>
    </rPh>
    <rPh sb="8" eb="12">
      <t>ショウメイセツビ</t>
    </rPh>
    <rPh sb="13" eb="17">
      <t>クウチョウセツビ</t>
    </rPh>
    <rPh sb="19" eb="21">
      <t>コウシン</t>
    </rPh>
    <rPh sb="22" eb="23">
      <t>ヒト</t>
    </rPh>
    <rPh sb="25" eb="27">
      <t>ケイヤク</t>
    </rPh>
    <rPh sb="28" eb="30">
      <t>ジッシ</t>
    </rPh>
    <phoneticPr fontId="2"/>
  </si>
  <si>
    <t>例②　複数種類（照明設備と空調設備）の更新をそれぞれの契約で実施</t>
    <rPh sb="0" eb="1">
      <t>レイ</t>
    </rPh>
    <rPh sb="3" eb="7">
      <t>フクスウシュルイ</t>
    </rPh>
    <rPh sb="8" eb="12">
      <t>ショウメイセツビ</t>
    </rPh>
    <rPh sb="13" eb="17">
      <t>クウチョウセツビ</t>
    </rPh>
    <rPh sb="19" eb="21">
      <t>コウシン</t>
    </rPh>
    <rPh sb="27" eb="29">
      <t>ケイヤク</t>
    </rPh>
    <rPh sb="30" eb="32">
      <t>ジッシ</t>
    </rPh>
    <phoneticPr fontId="2"/>
  </si>
  <si>
    <t>既存の設備・機器の名称</t>
    <rPh sb="0" eb="2">
      <t>キゾン</t>
    </rPh>
    <rPh sb="3" eb="5">
      <t>セツビ</t>
    </rPh>
    <rPh sb="6" eb="8">
      <t>キキ</t>
    </rPh>
    <rPh sb="9" eb="11">
      <t>メイショウ</t>
    </rPh>
    <phoneticPr fontId="2"/>
  </si>
  <si>
    <t>更新した設備・機器の名称</t>
    <rPh sb="0" eb="2">
      <t>コウシン</t>
    </rPh>
    <rPh sb="4" eb="6">
      <t>セツビ</t>
    </rPh>
    <rPh sb="7" eb="9">
      <t>キキ</t>
    </rPh>
    <rPh sb="10" eb="12">
      <t>メイショウ</t>
    </rPh>
    <phoneticPr fontId="2"/>
  </si>
  <si>
    <t>日付</t>
    <rPh sb="0" eb="2">
      <t>ヒヅケ</t>
    </rPh>
    <phoneticPr fontId="2"/>
  </si>
  <si>
    <t>備考</t>
    <rPh sb="0" eb="2">
      <t>ビコウ</t>
    </rPh>
    <phoneticPr fontId="2"/>
  </si>
  <si>
    <t>「報告日」は、補助対象期間内であるか。</t>
    <rPh sb="1" eb="4">
      <t>ホウコクビ</t>
    </rPh>
    <rPh sb="7" eb="14">
      <t>ホジョタイショウキカンナイ</t>
    </rPh>
    <phoneticPr fontId="2"/>
  </si>
  <si>
    <t>「有効期限」の記載がある場合、発注時点で有効期限が経過していないか。</t>
    <rPh sb="1" eb="5">
      <t>ユウコウキゲン</t>
    </rPh>
    <rPh sb="7" eb="9">
      <t>キサイ</t>
    </rPh>
    <rPh sb="12" eb="14">
      <t>バアイ</t>
    </rPh>
    <rPh sb="15" eb="19">
      <t>ハッチュウジテン</t>
    </rPh>
    <rPh sb="20" eb="24">
      <t>ユウコウキゲン</t>
    </rPh>
    <rPh sb="25" eb="27">
      <t>ケイカ</t>
    </rPh>
    <phoneticPr fontId="2"/>
  </si>
  <si>
    <t>「見積番号」の記載があり、他の書類で「見積番号」を参照する場合、整合性は取れているか。</t>
    <phoneticPr fontId="2"/>
  </si>
  <si>
    <t>「契約番号」等の記載があり、他の書類で「契約番号」等を参照する場合、整合性は取れているか。</t>
    <rPh sb="1" eb="5">
      <t>ケイヤクバンゴウ</t>
    </rPh>
    <rPh sb="6" eb="7">
      <t>トウ</t>
    </rPh>
    <rPh sb="20" eb="24">
      <t>ケイヤクバンゴウ</t>
    </rPh>
    <rPh sb="25" eb="26">
      <t>トウ</t>
    </rPh>
    <phoneticPr fontId="2"/>
  </si>
  <si>
    <t>期限内に納品（完了）できていない場合は、納品書の余白に理由を簡潔に記載しているか。</t>
    <rPh sb="0" eb="3">
      <t>キゲンナイ</t>
    </rPh>
    <rPh sb="4" eb="6">
      <t>ノウヒン</t>
    </rPh>
    <rPh sb="7" eb="9">
      <t>カンリョウ</t>
    </rPh>
    <rPh sb="16" eb="18">
      <t>バアイ</t>
    </rPh>
    <phoneticPr fontId="2"/>
  </si>
  <si>
    <t>「納品番号」等の記載があり、他の書類で「納品番号」等を参照する場合、整合性は取れているか。</t>
    <rPh sb="1" eb="3">
      <t>ノウヒン</t>
    </rPh>
    <rPh sb="3" eb="5">
      <t>バンゴウ</t>
    </rPh>
    <rPh sb="6" eb="7">
      <t>トウ</t>
    </rPh>
    <rPh sb="20" eb="22">
      <t>ノウヒン</t>
    </rPh>
    <rPh sb="22" eb="24">
      <t>バンゴウ</t>
    </rPh>
    <rPh sb="25" eb="26">
      <t>トウ</t>
    </rPh>
    <phoneticPr fontId="2"/>
  </si>
  <si>
    <t>納品書等を「検収調書」とする場合、納品書等に検収の実施を確認できる記載があるか。</t>
    <rPh sb="0" eb="3">
      <t>ノウヒンショ</t>
    </rPh>
    <rPh sb="3" eb="4">
      <t>トウ</t>
    </rPh>
    <rPh sb="6" eb="10">
      <t>ケンシュウチョウショ</t>
    </rPh>
    <rPh sb="14" eb="16">
      <t>バアイ</t>
    </rPh>
    <rPh sb="17" eb="20">
      <t>ノウヒンショ</t>
    </rPh>
    <rPh sb="20" eb="21">
      <t>ナド</t>
    </rPh>
    <rPh sb="22" eb="24">
      <t>ケンシュウ</t>
    </rPh>
    <rPh sb="25" eb="27">
      <t>ジッシ</t>
    </rPh>
    <rPh sb="28" eb="30">
      <t>カクニン</t>
    </rPh>
    <rPh sb="33" eb="35">
      <t>キサイ</t>
    </rPh>
    <phoneticPr fontId="2"/>
  </si>
  <si>
    <t>【記載例】</t>
    <rPh sb="1" eb="4">
      <t>キサイレイ</t>
    </rPh>
    <phoneticPr fontId="2"/>
  </si>
  <si>
    <t>「○年○月○日　■■■（検収を行った方の氏名）が発注書のとおり納品されたことを検収しました」</t>
    <phoneticPr fontId="2"/>
  </si>
  <si>
    <t>補助対象期間内に許認可等が取得されているか。</t>
    <rPh sb="0" eb="7">
      <t>ホジョタイショウキカンナイ</t>
    </rPh>
    <rPh sb="8" eb="12">
      <t>キョニンカトウ</t>
    </rPh>
    <rPh sb="13" eb="15">
      <t>シュトク</t>
    </rPh>
    <phoneticPr fontId="2"/>
  </si>
  <si>
    <t>許認可等で、更新した設備等の「名称」、「品番・型番」の記載が確認できるか。</t>
    <rPh sb="0" eb="4">
      <t>キョニンカトウ</t>
    </rPh>
    <rPh sb="6" eb="8">
      <t>コウシン</t>
    </rPh>
    <rPh sb="10" eb="13">
      <t>セツビトウ</t>
    </rPh>
    <rPh sb="15" eb="17">
      <t>メイショウ</t>
    </rPh>
    <rPh sb="20" eb="22">
      <t>ヒンバン</t>
    </rPh>
    <rPh sb="23" eb="25">
      <t>カタバン</t>
    </rPh>
    <rPh sb="27" eb="29">
      <t>キサイ</t>
    </rPh>
    <rPh sb="30" eb="32">
      <t>カクニン</t>
    </rPh>
    <phoneticPr fontId="2"/>
  </si>
  <si>
    <t>車両の場合、車検証を添付しているか。</t>
    <rPh sb="0" eb="2">
      <t>シャリョウ</t>
    </rPh>
    <rPh sb="3" eb="5">
      <t>バアイ</t>
    </rPh>
    <rPh sb="6" eb="9">
      <t>シャケンショウ</t>
    </rPh>
    <rPh sb="10" eb="12">
      <t>テンプ</t>
    </rPh>
    <phoneticPr fontId="2"/>
  </si>
  <si>
    <t>【場所及び設備等の全景】</t>
    <rPh sb="1" eb="3">
      <t>バショ</t>
    </rPh>
    <rPh sb="3" eb="4">
      <t>オヨ</t>
    </rPh>
    <rPh sb="5" eb="8">
      <t>セツビトウ</t>
    </rPh>
    <rPh sb="9" eb="11">
      <t>ゼンケイ</t>
    </rPh>
    <phoneticPr fontId="2"/>
  </si>
  <si>
    <t>設置場所及び設備等の全景の写真を添付しているか。</t>
    <rPh sb="0" eb="4">
      <t>セッチバショ</t>
    </rPh>
    <rPh sb="4" eb="5">
      <t>オヨ</t>
    </rPh>
    <rPh sb="6" eb="9">
      <t>セツビトウ</t>
    </rPh>
    <rPh sb="10" eb="12">
      <t>ゼンケイ</t>
    </rPh>
    <rPh sb="13" eb="15">
      <t>シャシン</t>
    </rPh>
    <rPh sb="16" eb="18">
      <t>テンプ</t>
    </rPh>
    <phoneticPr fontId="2"/>
  </si>
  <si>
    <t>目視で、シール等の記載内容が明確に確認できる写真か。</t>
    <rPh sb="0" eb="2">
      <t>モクシ</t>
    </rPh>
    <rPh sb="7" eb="8">
      <t>トウ</t>
    </rPh>
    <rPh sb="9" eb="13">
      <t>キサイナイヨウ</t>
    </rPh>
    <rPh sb="14" eb="16">
      <t>メイカク</t>
    </rPh>
    <rPh sb="17" eb="19">
      <t>カクニン</t>
    </rPh>
    <rPh sb="22" eb="24">
      <t>シャシン</t>
    </rPh>
    <phoneticPr fontId="2"/>
  </si>
  <si>
    <t>【既存設備等の撤去時の写真】</t>
    <rPh sb="1" eb="6">
      <t>キゾンセツビトウ</t>
    </rPh>
    <rPh sb="7" eb="10">
      <t>テッキョジ</t>
    </rPh>
    <rPh sb="11" eb="13">
      <t>シャシン</t>
    </rPh>
    <phoneticPr fontId="2"/>
  </si>
  <si>
    <t>【記載の例】</t>
    <rPh sb="1" eb="3">
      <t>キサイ</t>
    </rPh>
    <rPh sb="4" eb="5">
      <t>レイ</t>
    </rPh>
    <phoneticPr fontId="2"/>
  </si>
  <si>
    <t>上記に該当しないため、以下の書類を添付した。</t>
    <rPh sb="0" eb="2">
      <t>ジョウキ</t>
    </rPh>
    <rPh sb="3" eb="5">
      <t>ガイトウ</t>
    </rPh>
    <rPh sb="11" eb="13">
      <t>イカ</t>
    </rPh>
    <rPh sb="14" eb="16">
      <t>ショルイ</t>
    </rPh>
    <rPh sb="17" eb="19">
      <t>テンプ</t>
    </rPh>
    <phoneticPr fontId="2"/>
  </si>
  <si>
    <t>【車両】譲渡証明書、廃車証明書、売買契約書（引渡し予定日の記載のあるもの）　など</t>
    <rPh sb="1" eb="3">
      <t>シャリョウ</t>
    </rPh>
    <rPh sb="4" eb="9">
      <t>ジョウトショウメイショ</t>
    </rPh>
    <rPh sb="10" eb="15">
      <t>ハイシャショウメイショ</t>
    </rPh>
    <rPh sb="16" eb="21">
      <t>バイバイケイヤクショ</t>
    </rPh>
    <rPh sb="29" eb="31">
      <t>キサイ</t>
    </rPh>
    <phoneticPr fontId="2"/>
  </si>
  <si>
    <t>【重機】譲渡証明書、売買契約書（引渡し予定日の記載のあるもの）、処分（引取）業者が作成した念書　など</t>
    <rPh sb="1" eb="3">
      <t>ジュウキ</t>
    </rPh>
    <rPh sb="4" eb="9">
      <t>ジョウトショウメイショ</t>
    </rPh>
    <rPh sb="10" eb="15">
      <t>バイバイケイヤクショ</t>
    </rPh>
    <rPh sb="32" eb="34">
      <t>ショブン</t>
    </rPh>
    <rPh sb="35" eb="37">
      <t>ヒキトリ</t>
    </rPh>
    <rPh sb="38" eb="40">
      <t>ギョウシャ</t>
    </rPh>
    <rPh sb="41" eb="43">
      <t>サクセイ</t>
    </rPh>
    <rPh sb="45" eb="47">
      <t>ネンショ</t>
    </rPh>
    <phoneticPr fontId="2"/>
  </si>
  <si>
    <t>【その他の設備等】施工業者等が作成した、廃棄した旨の念書</t>
    <rPh sb="3" eb="4">
      <t>タ</t>
    </rPh>
    <rPh sb="5" eb="8">
      <t>セツビトウ</t>
    </rPh>
    <rPh sb="9" eb="14">
      <t>セコウギョウシャトウ</t>
    </rPh>
    <rPh sb="15" eb="17">
      <t>サクセイ</t>
    </rPh>
    <rPh sb="20" eb="22">
      <t>ハイキ</t>
    </rPh>
    <rPh sb="24" eb="25">
      <t>ムネ</t>
    </rPh>
    <rPh sb="26" eb="28">
      <t>ネンショ</t>
    </rPh>
    <phoneticPr fontId="2"/>
  </si>
  <si>
    <t>【補助事業者が自身で廃棄した場合】売買契約書、処分（引取）業者が作成した念書、マニュフェスト　など</t>
    <rPh sb="1" eb="6">
      <t>ホジョジギョウシャ</t>
    </rPh>
    <rPh sb="7" eb="9">
      <t>ジシン</t>
    </rPh>
    <rPh sb="10" eb="12">
      <t>ハイキ</t>
    </rPh>
    <rPh sb="14" eb="16">
      <t>バアイ</t>
    </rPh>
    <rPh sb="17" eb="22">
      <t>バイバイケイヤクショ</t>
    </rPh>
    <rPh sb="23" eb="25">
      <t>ショブン</t>
    </rPh>
    <rPh sb="26" eb="28">
      <t>ヒキトリ</t>
    </rPh>
    <rPh sb="29" eb="31">
      <t>ギョウシャ</t>
    </rPh>
    <rPh sb="32" eb="34">
      <t>サクセイ</t>
    </rPh>
    <rPh sb="36" eb="38">
      <t>ネンショ</t>
    </rPh>
    <phoneticPr fontId="2"/>
  </si>
  <si>
    <t>「契約番号」等の記載があり、他の書類で「契約番号」等を参照する場合、整合性が取れているか。</t>
    <rPh sb="1" eb="5">
      <t>ケイヤクバンゴウ</t>
    </rPh>
    <rPh sb="6" eb="7">
      <t>トウ</t>
    </rPh>
    <rPh sb="8" eb="10">
      <t>キサイ</t>
    </rPh>
    <rPh sb="14" eb="15">
      <t>タ</t>
    </rPh>
    <rPh sb="16" eb="18">
      <t>ショルイ</t>
    </rPh>
    <rPh sb="20" eb="24">
      <t>ケイヤクバンゴウ</t>
    </rPh>
    <rPh sb="25" eb="26">
      <t>トウ</t>
    </rPh>
    <rPh sb="27" eb="29">
      <t>サンショウ</t>
    </rPh>
    <rPh sb="31" eb="33">
      <t>バアイ</t>
    </rPh>
    <rPh sb="34" eb="37">
      <t>セイゴウセイ</t>
    </rPh>
    <rPh sb="38" eb="39">
      <t>ト</t>
    </rPh>
    <phoneticPr fontId="2"/>
  </si>
  <si>
    <t>振込金受取書の写しは添付されているか。</t>
    <rPh sb="0" eb="3">
      <t>フリコミキン</t>
    </rPh>
    <rPh sb="3" eb="6">
      <t>ウケトリショ</t>
    </rPh>
    <rPh sb="7" eb="8">
      <t>ウツ</t>
    </rPh>
    <rPh sb="10" eb="12">
      <t>テンプ</t>
    </rPh>
    <phoneticPr fontId="2"/>
  </si>
  <si>
    <t>通帳の該当部分の写しは添付されているか。</t>
    <rPh sb="0" eb="2">
      <t>ツウチョウ</t>
    </rPh>
    <rPh sb="3" eb="7">
      <t>ガイトウブブン</t>
    </rPh>
    <rPh sb="8" eb="9">
      <t>ウツ</t>
    </rPh>
    <rPh sb="11" eb="13">
      <t>テンプ</t>
    </rPh>
    <phoneticPr fontId="2"/>
  </si>
  <si>
    <t>利用明細票の写しは添付されているか。</t>
    <rPh sb="0" eb="5">
      <t>リヨウメイサイヒョウ</t>
    </rPh>
    <rPh sb="6" eb="7">
      <t>ウツ</t>
    </rPh>
    <rPh sb="9" eb="11">
      <t>テンプ</t>
    </rPh>
    <phoneticPr fontId="2"/>
  </si>
  <si>
    <t>通帳の該当部分の写し又はインターネットバンキングの入出金明細（振込が確認できるものと支払元がわかるもの）をプリントアウトしたものは添付されているか。</t>
    <rPh sb="8" eb="9">
      <t>ウツ</t>
    </rPh>
    <rPh sb="65" eb="67">
      <t>テンプ</t>
    </rPh>
    <phoneticPr fontId="2"/>
  </si>
  <si>
    <t>領収書の写しは添付されているか。</t>
    <rPh sb="0" eb="3">
      <t>リョウシュウショ</t>
    </rPh>
    <rPh sb="4" eb="5">
      <t>ウツ</t>
    </rPh>
    <rPh sb="7" eb="9">
      <t>テンプ</t>
    </rPh>
    <phoneticPr fontId="2"/>
  </si>
  <si>
    <t>カード会社が発行したカードの利用明細は添付されているか。</t>
    <rPh sb="3" eb="5">
      <t>カイシャ</t>
    </rPh>
    <rPh sb="6" eb="8">
      <t>ハッコウ</t>
    </rPh>
    <rPh sb="14" eb="18">
      <t>リヨウメイサイ</t>
    </rPh>
    <rPh sb="19" eb="21">
      <t>テンプ</t>
    </rPh>
    <phoneticPr fontId="2"/>
  </si>
  <si>
    <t>【共通のチェック項目】</t>
    <rPh sb="1" eb="3">
      <t>キョウツウ</t>
    </rPh>
    <rPh sb="8" eb="10">
      <t>コウモク</t>
    </rPh>
    <phoneticPr fontId="2"/>
  </si>
  <si>
    <t>振込の「日付」は確認できるか。</t>
    <rPh sb="0" eb="2">
      <t>フリコミ</t>
    </rPh>
    <rPh sb="4" eb="6">
      <t>ヒヅケ</t>
    </rPh>
    <rPh sb="8" eb="10">
      <t>カクニン</t>
    </rPh>
    <phoneticPr fontId="2"/>
  </si>
  <si>
    <t>「振込先」の名義、口座番号は確認できるか。</t>
    <rPh sb="1" eb="4">
      <t>フリコミサキ</t>
    </rPh>
    <rPh sb="6" eb="8">
      <t>メイギ</t>
    </rPh>
    <rPh sb="9" eb="13">
      <t>コウザバンゴウ</t>
    </rPh>
    <rPh sb="14" eb="16">
      <t>カクニン</t>
    </rPh>
    <phoneticPr fontId="2"/>
  </si>
  <si>
    <t>「金額」は「請求書」と一致しているか。</t>
    <rPh sb="1" eb="3">
      <t>キンガク</t>
    </rPh>
    <rPh sb="6" eb="9">
      <t>セイキュウショ</t>
    </rPh>
    <rPh sb="11" eb="13">
      <t>イッチ</t>
    </rPh>
    <phoneticPr fontId="2"/>
  </si>
  <si>
    <t>「振込手数料」を差し引いて支払っている場合、実績報告①事業概要の「補助対象経費」にはその金額を差し引いた金額を記載しているか。</t>
    <rPh sb="1" eb="6">
      <t>フリコミテスウリョウ</t>
    </rPh>
    <rPh sb="8" eb="9">
      <t>サ</t>
    </rPh>
    <rPh sb="10" eb="11">
      <t>ヒ</t>
    </rPh>
    <rPh sb="13" eb="15">
      <t>シハラ</t>
    </rPh>
    <rPh sb="19" eb="21">
      <t>バアイ</t>
    </rPh>
    <rPh sb="22" eb="26">
      <t>ジッセキホウコク</t>
    </rPh>
    <rPh sb="27" eb="31">
      <t>ジギョウガイヨウ</t>
    </rPh>
    <rPh sb="33" eb="39">
      <t>ホジョタイショウケイヒ</t>
    </rPh>
    <rPh sb="44" eb="46">
      <t>キンガク</t>
    </rPh>
    <rPh sb="47" eb="48">
      <t>サ</t>
    </rPh>
    <rPh sb="49" eb="50">
      <t>ヒ</t>
    </rPh>
    <rPh sb="52" eb="54">
      <t>キンガク</t>
    </rPh>
    <rPh sb="55" eb="57">
      <t>キサイ</t>
    </rPh>
    <phoneticPr fontId="2"/>
  </si>
  <si>
    <t>「財産名」は、取得した設備等の名称を記載しているか。</t>
    <rPh sb="1" eb="4">
      <t>ザイサンメイ</t>
    </rPh>
    <rPh sb="7" eb="9">
      <t>シュトク</t>
    </rPh>
    <rPh sb="11" eb="14">
      <t>セツビトウ</t>
    </rPh>
    <rPh sb="15" eb="17">
      <t>メイショウ</t>
    </rPh>
    <rPh sb="18" eb="20">
      <t>キサイ</t>
    </rPh>
    <phoneticPr fontId="2"/>
  </si>
  <si>
    <t>「保管場所」に誤りはないか。</t>
    <rPh sb="1" eb="5">
      <t>ホカンバショ</t>
    </rPh>
    <rPh sb="7" eb="8">
      <t>アヤマ</t>
    </rPh>
    <phoneticPr fontId="2"/>
  </si>
  <si>
    <t>補助事業者</t>
    <rPh sb="0" eb="5">
      <t>ホジョジギョウシャ</t>
    </rPh>
    <phoneticPr fontId="2"/>
  </si>
  <si>
    <t>□</t>
  </si>
  <si>
    <t>事業計画③　【更新・導入する設備・機器および光熱費・燃料費年間削減額の明細】</t>
    <rPh sb="0" eb="4">
      <t>ジギョウケイカク</t>
    </rPh>
    <rPh sb="7" eb="9">
      <t>コウシン</t>
    </rPh>
    <rPh sb="10" eb="12">
      <t>ドウニュウ</t>
    </rPh>
    <rPh sb="14" eb="16">
      <t>セツビ</t>
    </rPh>
    <rPh sb="17" eb="19">
      <t>キキ</t>
    </rPh>
    <rPh sb="22" eb="25">
      <t>コウネツヒ</t>
    </rPh>
    <rPh sb="26" eb="29">
      <t>ネンリョウヒ</t>
    </rPh>
    <rPh sb="35" eb="37">
      <t>メイサイ</t>
    </rPh>
    <phoneticPr fontId="2"/>
  </si>
  <si>
    <t>別添：事業計画①　【事業概要】</t>
    <rPh sb="0" eb="2">
      <t>ベッテン</t>
    </rPh>
    <rPh sb="3" eb="7">
      <t>ジギョウケイカク</t>
    </rPh>
    <rPh sb="10" eb="12">
      <t>ジギョウ</t>
    </rPh>
    <rPh sb="12" eb="14">
      <t>ガイヨウ</t>
    </rPh>
    <phoneticPr fontId="2"/>
  </si>
  <si>
    <t>発注
予定先
所在地</t>
    <rPh sb="3" eb="5">
      <t>ヨテイ</t>
    </rPh>
    <phoneticPr fontId="2"/>
  </si>
  <si>
    <t>発注予定先名</t>
    <rPh sb="0" eb="2">
      <t>ハッチュウ</t>
    </rPh>
    <rPh sb="2" eb="4">
      <t>ヨテイ</t>
    </rPh>
    <rPh sb="4" eb="5">
      <t>サキ</t>
    </rPh>
    <rPh sb="5" eb="6">
      <t>メイ</t>
    </rPh>
    <phoneticPr fontId="2"/>
  </si>
  <si>
    <t>※　行が不足する場合は、非表示行を再表示してから追記してください</t>
    <rPh sb="2" eb="3">
      <t>ギョウ</t>
    </rPh>
    <rPh sb="4" eb="6">
      <t>フソク</t>
    </rPh>
    <rPh sb="8" eb="10">
      <t>バアイ</t>
    </rPh>
    <rPh sb="12" eb="15">
      <t>ヒヒョウジ</t>
    </rPh>
    <rPh sb="15" eb="16">
      <t>ギョウ</t>
    </rPh>
    <rPh sb="17" eb="18">
      <t>サイ</t>
    </rPh>
    <rPh sb="18" eb="20">
      <t>ヒョウジ</t>
    </rPh>
    <rPh sb="24" eb="26">
      <t>ツイキ</t>
    </rPh>
    <phoneticPr fontId="2"/>
  </si>
  <si>
    <t>事業計画④　【導入効果と経営への影響】</t>
    <rPh sb="0" eb="4">
      <t>ジギョウケイカク</t>
    </rPh>
    <rPh sb="7" eb="9">
      <t>ドウニュウ</t>
    </rPh>
    <rPh sb="9" eb="11">
      <t>コウカ</t>
    </rPh>
    <rPh sb="12" eb="14">
      <t>ケイエイ</t>
    </rPh>
    <rPh sb="16" eb="18">
      <t>エイキョウ</t>
    </rPh>
    <phoneticPr fontId="2"/>
  </si>
  <si>
    <t>　※自己資金で賄う計画の場合も、外部からの資金調達の可能性があれば記載</t>
    <phoneticPr fontId="2"/>
  </si>
  <si>
    <t>中止・廃止</t>
    <phoneticPr fontId="2"/>
  </si>
  <si>
    <t>島根県飲食・商業・サービス業等エネルギーコスト削減対策</t>
    <rPh sb="0" eb="3">
      <t>シマネケン</t>
    </rPh>
    <rPh sb="3" eb="5">
      <t>インショク</t>
    </rPh>
    <rPh sb="6" eb="8">
      <t>ショウギョウ</t>
    </rPh>
    <rPh sb="13" eb="15">
      <t>ギョウトウ</t>
    </rPh>
    <rPh sb="23" eb="25">
      <t>サクゲン</t>
    </rPh>
    <rPh sb="25" eb="27">
      <t>タイサク</t>
    </rPh>
    <phoneticPr fontId="2"/>
  </si>
  <si>
    <t>緊急支援事業補助金</t>
    <phoneticPr fontId="2"/>
  </si>
  <si>
    <t>承認申請書</t>
    <phoneticPr fontId="2"/>
  </si>
  <si>
    <t>&gt;</t>
    <phoneticPr fontId="2"/>
  </si>
  <si>
    <t>（別添）実績報告①　事業概要</t>
    <rPh sb="1" eb="3">
      <t>ベッテン</t>
    </rPh>
    <rPh sb="4" eb="6">
      <t>ジッセキ</t>
    </rPh>
    <rPh sb="6" eb="8">
      <t>ホウコク</t>
    </rPh>
    <rPh sb="10" eb="14">
      <t>ジギョウガイヨウ</t>
    </rPh>
    <phoneticPr fontId="2"/>
  </si>
  <si>
    <t>実績報告③【更新・導入した設備・機器および光熱費・燃料費年間削減額の明細】</t>
    <rPh sb="0" eb="4">
      <t>ジッセキホウコク</t>
    </rPh>
    <rPh sb="6" eb="8">
      <t>コウシン</t>
    </rPh>
    <rPh sb="9" eb="11">
      <t>ドウニュウ</t>
    </rPh>
    <rPh sb="13" eb="15">
      <t>セツビ</t>
    </rPh>
    <rPh sb="16" eb="18">
      <t>キキ</t>
    </rPh>
    <rPh sb="21" eb="24">
      <t>コウネツヒ</t>
    </rPh>
    <rPh sb="25" eb="28">
      <t>ネンリョウヒ</t>
    </rPh>
    <rPh sb="34" eb="36">
      <t>メイサイ</t>
    </rPh>
    <phoneticPr fontId="2"/>
  </si>
  <si>
    <t>（別添）実績報告④</t>
    <phoneticPr fontId="2"/>
  </si>
  <si>
    <t>「業種」は交付要綱第３条第１項第４号に掲げる対象業種か。</t>
    <phoneticPr fontId="2"/>
  </si>
  <si>
    <t>⑩支援機関として、当取組の支援を実施する</t>
    <rPh sb="13" eb="15">
      <t>シエン</t>
    </rPh>
    <rPh sb="16" eb="18">
      <t>ジッシ</t>
    </rPh>
    <phoneticPr fontId="2"/>
  </si>
  <si>
    <t>⑨既存設備の処分が必要なことを理解している</t>
    <rPh sb="1" eb="5">
      <t>キソンセツビ</t>
    </rPh>
    <rPh sb="6" eb="8">
      <t>ショブン</t>
    </rPh>
    <rPh sb="9" eb="11">
      <t>ヒツヨウ</t>
    </rPh>
    <rPh sb="15" eb="17">
      <t>リカイ</t>
    </rPh>
    <phoneticPr fontId="2"/>
  </si>
  <si>
    <t>※　やむを得ず２社以上から見積書等を徴取できない場合はその理由を下に記載してください。</t>
    <rPh sb="32" eb="33">
      <t>シタ</t>
    </rPh>
    <phoneticPr fontId="2"/>
  </si>
  <si>
    <t>（法人の場合）</t>
    <rPh sb="1" eb="3">
      <t>ホウジン</t>
    </rPh>
    <rPh sb="4" eb="6">
      <t>バアイ</t>
    </rPh>
    <phoneticPr fontId="2"/>
  </si>
  <si>
    <t>（個人の場合）</t>
    <rPh sb="1" eb="3">
      <t>コジン</t>
    </rPh>
    <rPh sb="4" eb="6">
      <t>バアイ</t>
    </rPh>
    <phoneticPr fontId="2"/>
  </si>
  <si>
    <t>【理由】</t>
    <phoneticPr fontId="2"/>
  </si>
  <si>
    <t>一般的な価格と大きく乖離している見積金額ではないか。</t>
    <rPh sb="0" eb="3">
      <t>イッパンテキ</t>
    </rPh>
    <rPh sb="4" eb="6">
      <t>カカク</t>
    </rPh>
    <rPh sb="7" eb="8">
      <t>オオ</t>
    </rPh>
    <rPh sb="10" eb="12">
      <t>カイリ</t>
    </rPh>
    <rPh sb="16" eb="20">
      <t>ミツモリキンガク</t>
    </rPh>
    <phoneticPr fontId="2"/>
  </si>
  <si>
    <t>第三者が見て、対象の更新等を行った設備等であると判断できるか。</t>
    <rPh sb="0" eb="3">
      <t>ダイ3シャ</t>
    </rPh>
    <rPh sb="4" eb="5">
      <t>ミ</t>
    </rPh>
    <rPh sb="7" eb="9">
      <t>タイショウ</t>
    </rPh>
    <rPh sb="10" eb="13">
      <t>コウシントウ</t>
    </rPh>
    <rPh sb="14" eb="15">
      <t>オコナ</t>
    </rPh>
    <rPh sb="17" eb="20">
      <t>セツビトウ</t>
    </rPh>
    <rPh sb="24" eb="26">
      <t>ハンダン</t>
    </rPh>
    <phoneticPr fontId="2"/>
  </si>
  <si>
    <t>※各報告書類等のチェックリストの必要箇所にチェック（☑）が入った状態で、報告書類と一緒に支援機関へ提出してください。</t>
    <rPh sb="1" eb="2">
      <t>カク</t>
    </rPh>
    <rPh sb="2" eb="4">
      <t>ホウコク</t>
    </rPh>
    <rPh sb="4" eb="6">
      <t>ショルイ</t>
    </rPh>
    <rPh sb="6" eb="7">
      <t>トウ</t>
    </rPh>
    <rPh sb="16" eb="20">
      <t>ヒツヨウカショ</t>
    </rPh>
    <rPh sb="29" eb="30">
      <t>ハイ</t>
    </rPh>
    <rPh sb="32" eb="34">
      <t>ジョウタイ</t>
    </rPh>
    <rPh sb="36" eb="38">
      <t>ホウコク</t>
    </rPh>
    <rPh sb="38" eb="40">
      <t>ショルイ</t>
    </rPh>
    <rPh sb="41" eb="43">
      <t>イッショ</t>
    </rPh>
    <rPh sb="44" eb="46">
      <t>シエン</t>
    </rPh>
    <rPh sb="46" eb="48">
      <t>キカン</t>
    </rPh>
    <rPh sb="49" eb="51">
      <t>テイシュツ</t>
    </rPh>
    <phoneticPr fontId="2"/>
  </si>
  <si>
    <t>※各申請書類のチェックリストの必要箇所にチェック（☑）が入った状態で支援機関へ提出してください。</t>
    <rPh sb="1" eb="6">
      <t>カクシンセイショルイ</t>
    </rPh>
    <rPh sb="15" eb="19">
      <t>ヒツヨウカショ</t>
    </rPh>
    <rPh sb="28" eb="29">
      <t>ハイ</t>
    </rPh>
    <rPh sb="31" eb="33">
      <t>ジョウタイ</t>
    </rPh>
    <rPh sb="34" eb="38">
      <t>シエンキカン</t>
    </rPh>
    <rPh sb="39" eb="41">
      <t>テイシュツ</t>
    </rPh>
    <phoneticPr fontId="2"/>
  </si>
  <si>
    <t>合計</t>
    <rPh sb="0" eb="2">
      <t>ゴウケイ</t>
    </rPh>
    <phoneticPr fontId="2"/>
  </si>
  <si>
    <t>【A】
購入金額
（円：税抜）</t>
    <rPh sb="4" eb="6">
      <t>コウニュウ</t>
    </rPh>
    <rPh sb="6" eb="8">
      <t>キンガク</t>
    </rPh>
    <rPh sb="10" eb="11">
      <t>エン</t>
    </rPh>
    <rPh sb="12" eb="14">
      <t>ゼイヌキ</t>
    </rPh>
    <phoneticPr fontId="2"/>
  </si>
  <si>
    <t>【A－B】
補助対象経費
（円：税抜）</t>
    <rPh sb="6" eb="12">
      <t>ホジョタイショウケイヒ</t>
    </rPh>
    <rPh sb="14" eb="15">
      <t>エン</t>
    </rPh>
    <rPh sb="16" eb="18">
      <t>ゼイヌ</t>
    </rPh>
    <phoneticPr fontId="2"/>
  </si>
  <si>
    <t>既存設備等について</t>
    <rPh sb="0" eb="5">
      <t>キゾンセツビトウ</t>
    </rPh>
    <phoneticPr fontId="2"/>
  </si>
  <si>
    <t>行が不足する場合は、非表示行を再表示してから追記してください</t>
    <rPh sb="0" eb="1">
      <t>ギョウ</t>
    </rPh>
    <rPh sb="2" eb="4">
      <t>フソク</t>
    </rPh>
    <rPh sb="6" eb="8">
      <t>バアイ</t>
    </rPh>
    <rPh sb="10" eb="13">
      <t>ヒヒョウジ</t>
    </rPh>
    <rPh sb="13" eb="14">
      <t>ギョウ</t>
    </rPh>
    <rPh sb="15" eb="16">
      <t>サイ</t>
    </rPh>
    <rPh sb="16" eb="18">
      <t>ヒョウジ</t>
    </rPh>
    <rPh sb="22" eb="24">
      <t>ツイキ</t>
    </rPh>
    <phoneticPr fontId="2"/>
  </si>
  <si>
    <t>申請者</t>
    <rPh sb="0" eb="3">
      <t>シンセイシャ</t>
    </rPh>
    <phoneticPr fontId="2"/>
  </si>
  <si>
    <t>-</t>
    <phoneticPr fontId="2"/>
  </si>
  <si>
    <t>【B】
既存設備の
引取価格
（円：税抜）</t>
    <rPh sb="4" eb="8">
      <t>キソンセツビ</t>
    </rPh>
    <rPh sb="10" eb="11">
      <t>ヒ</t>
    </rPh>
    <rPh sb="11" eb="12">
      <t>ト</t>
    </rPh>
    <rPh sb="12" eb="14">
      <t>カカク</t>
    </rPh>
    <rPh sb="16" eb="17">
      <t>エン</t>
    </rPh>
    <rPh sb="18" eb="20">
      <t>ゼ</t>
    </rPh>
    <phoneticPr fontId="2"/>
  </si>
  <si>
    <t>合計</t>
    <rPh sb="0" eb="2">
      <t>ゴウケイ</t>
    </rPh>
    <phoneticPr fontId="2"/>
  </si>
  <si>
    <t>-</t>
  </si>
  <si>
    <t>現金による窓口振込ではないか。（現金出納帳を備えていない場合、銀行窓口での現金による払い込みは認められません。）</t>
    <rPh sb="0" eb="2">
      <t>ゲンキン</t>
    </rPh>
    <rPh sb="5" eb="7">
      <t>マドグチ</t>
    </rPh>
    <rPh sb="7" eb="9">
      <t>フリコミ</t>
    </rPh>
    <rPh sb="16" eb="21">
      <t>ゲンキンスイトウチョウ</t>
    </rPh>
    <rPh sb="22" eb="23">
      <t>ソナ</t>
    </rPh>
    <rPh sb="28" eb="30">
      <t>バアイ</t>
    </rPh>
    <rPh sb="31" eb="33">
      <t>ギンコウ</t>
    </rPh>
    <rPh sb="37" eb="39">
      <t>ゲンキン</t>
    </rPh>
    <rPh sb="42" eb="43">
      <t>ハラ</t>
    </rPh>
    <rPh sb="44" eb="45">
      <t>コ</t>
    </rPh>
    <rPh sb="47" eb="48">
      <t>ミト</t>
    </rPh>
    <phoneticPr fontId="2"/>
  </si>
  <si>
    <t>通帳の引き落としが確認できる部分の写しは添付されているか。</t>
    <rPh sb="0" eb="2">
      <t>ツウチョウ</t>
    </rPh>
    <rPh sb="3" eb="4">
      <t>ヒ</t>
    </rPh>
    <rPh sb="5" eb="6">
      <t>オ</t>
    </rPh>
    <rPh sb="9" eb="11">
      <t>カクニン</t>
    </rPh>
    <rPh sb="14" eb="16">
      <t>ブブン</t>
    </rPh>
    <rPh sb="17" eb="18">
      <t>ウツ</t>
    </rPh>
    <rPh sb="20" eb="22">
      <t>テンプ</t>
    </rPh>
    <phoneticPr fontId="2"/>
  </si>
  <si>
    <t>事業期間内に引き落としが完了しているか。</t>
    <phoneticPr fontId="2"/>
  </si>
  <si>
    <t>実績報告時のチェックリスト</t>
    <rPh sb="0" eb="2">
      <t>ジッセキ</t>
    </rPh>
    <rPh sb="2" eb="4">
      <t>ホウコク</t>
    </rPh>
    <rPh sb="4" eb="5">
      <t>ジ</t>
    </rPh>
    <phoneticPr fontId="2"/>
  </si>
  <si>
    <t>実績報告時の整理表</t>
    <rPh sb="0" eb="2">
      <t>ジッセキ</t>
    </rPh>
    <rPh sb="2" eb="4">
      <t>ホウコク</t>
    </rPh>
    <rPh sb="4" eb="5">
      <t>ジ</t>
    </rPh>
    <rPh sb="6" eb="9">
      <t>セイリヒョウ</t>
    </rPh>
    <phoneticPr fontId="2"/>
  </si>
  <si>
    <t>※整理表の必要箇所にチェック（☑）が入った状態で、報告書類と一緒に支援機関へ提出してください。</t>
    <rPh sb="1" eb="4">
      <t>セイリヒョウ</t>
    </rPh>
    <rPh sb="5" eb="9">
      <t>ヒツヨウカショ</t>
    </rPh>
    <rPh sb="18" eb="19">
      <t>ハイ</t>
    </rPh>
    <rPh sb="21" eb="23">
      <t>ジョウタイ</t>
    </rPh>
    <rPh sb="25" eb="27">
      <t>ホウコク</t>
    </rPh>
    <rPh sb="27" eb="29">
      <t>ショルイ</t>
    </rPh>
    <rPh sb="30" eb="32">
      <t>イッショ</t>
    </rPh>
    <rPh sb="33" eb="35">
      <t>シエン</t>
    </rPh>
    <rPh sb="35" eb="37">
      <t>キカン</t>
    </rPh>
    <rPh sb="38" eb="40">
      <t>テイシュツ</t>
    </rPh>
    <phoneticPr fontId="2"/>
  </si>
  <si>
    <t>【証拠書類】整理表</t>
    <rPh sb="1" eb="5">
      <t>ショウコショルイ</t>
    </rPh>
    <rPh sb="6" eb="9">
      <t>セイリヒョウ</t>
    </rPh>
    <phoneticPr fontId="2"/>
  </si>
  <si>
    <t>報告書類と提出媒体</t>
    <rPh sb="0" eb="4">
      <t>ホウコクショルイ</t>
    </rPh>
    <rPh sb="5" eb="7">
      <t>テイシュツ</t>
    </rPh>
    <rPh sb="7" eb="9">
      <t>バイタイ</t>
    </rPh>
    <phoneticPr fontId="2"/>
  </si>
  <si>
    <t>交付申請時のチェックリスト</t>
    <rPh sb="0" eb="5">
      <t>コウフシンセイジ</t>
    </rPh>
    <phoneticPr fontId="2"/>
  </si>
  <si>
    <t>廃棄（又は売却）方法</t>
    <rPh sb="0" eb="2">
      <t>ハイキ</t>
    </rPh>
    <rPh sb="3" eb="4">
      <t>マタ</t>
    </rPh>
    <rPh sb="5" eb="7">
      <t>バイキャク</t>
    </rPh>
    <rPh sb="8" eb="10">
      <t>ホウホウ</t>
    </rPh>
    <phoneticPr fontId="2"/>
  </si>
  <si>
    <t>※施工業者等の確認を要する項目があります。必ず施工業者等に依頼してチェック（☑）を入れてもらってください。</t>
    <rPh sb="5" eb="6">
      <t>トウ</t>
    </rPh>
    <rPh sb="7" eb="9">
      <t>カクニン</t>
    </rPh>
    <rPh sb="10" eb="11">
      <t>ヨウ</t>
    </rPh>
    <rPh sb="13" eb="15">
      <t>コウモク</t>
    </rPh>
    <rPh sb="21" eb="22">
      <t>カナラ</t>
    </rPh>
    <rPh sb="27" eb="28">
      <t>トウ</t>
    </rPh>
    <rPh sb="29" eb="31">
      <t>イライ</t>
    </rPh>
    <rPh sb="41" eb="42">
      <t>イ</t>
    </rPh>
    <phoneticPr fontId="2"/>
  </si>
  <si>
    <t>施工業者</t>
    <phoneticPr fontId="2"/>
  </si>
  <si>
    <t>同一写真に複数の機器・設備等が写っている場合は、それぞれを○で囲み、名称が示してあるか。</t>
    <rPh sb="13" eb="14">
      <t>トウ</t>
    </rPh>
    <rPh sb="31" eb="32">
      <t>カコ</t>
    </rPh>
    <phoneticPr fontId="2"/>
  </si>
  <si>
    <t>島根県の納税証明書であるか。（国や市町村、他県が発行した納税証明書ではないか。）</t>
    <rPh sb="15" eb="16">
      <t>クニ</t>
    </rPh>
    <phoneticPr fontId="2"/>
  </si>
  <si>
    <t>「共通項目」に入力した口座情報と一致しているか。</t>
    <phoneticPr fontId="2"/>
  </si>
  <si>
    <t>事業申請時点でのコロナ関連融資の残高を証明するものとなっているか。</t>
    <phoneticPr fontId="2"/>
  </si>
  <si>
    <t>補助事業期間(和暦)</t>
    <rPh sb="0" eb="2">
      <t>ホジョ</t>
    </rPh>
    <rPh sb="2" eb="4">
      <t>ジギョウ</t>
    </rPh>
    <rPh sb="4" eb="6">
      <t>キカン</t>
    </rPh>
    <rPh sb="7" eb="9">
      <t>ワレキ</t>
    </rPh>
    <phoneticPr fontId="2"/>
  </si>
  <si>
    <t>廃棄（又は売却）完了</t>
    <rPh sb="0" eb="2">
      <t>ハイキ</t>
    </rPh>
    <rPh sb="3" eb="4">
      <t>マタ</t>
    </rPh>
    <rPh sb="5" eb="7">
      <t>バイキャク</t>
    </rPh>
    <rPh sb="8" eb="10">
      <t>カンリョウ</t>
    </rPh>
    <phoneticPr fontId="2"/>
  </si>
  <si>
    <t>「納期（日付）」は発注書等の記載と同じものが記載されているか。</t>
    <rPh sb="1" eb="3">
      <t>ノウキ</t>
    </rPh>
    <rPh sb="4" eb="6">
      <t>ヒヅケ</t>
    </rPh>
    <rPh sb="9" eb="12">
      <t>ハッチュウショ</t>
    </rPh>
    <rPh sb="12" eb="13">
      <t>トウ</t>
    </rPh>
    <rPh sb="14" eb="16">
      <t>キサイ</t>
    </rPh>
    <rPh sb="17" eb="18">
      <t>オナ</t>
    </rPh>
    <rPh sb="22" eb="24">
      <t>キサイ</t>
    </rPh>
    <phoneticPr fontId="2"/>
  </si>
  <si>
    <t>前払いを行っている場合、前払契約である旨が契約書等に明記されているか。（明記されていない場合、補助対象外となります。）</t>
    <rPh sb="0" eb="2">
      <t>マエバラ</t>
    </rPh>
    <rPh sb="4" eb="5">
      <t>オコナ</t>
    </rPh>
    <rPh sb="9" eb="11">
      <t>バアイ</t>
    </rPh>
    <rPh sb="12" eb="14">
      <t>マエバラ</t>
    </rPh>
    <rPh sb="14" eb="16">
      <t>ケイヤク</t>
    </rPh>
    <rPh sb="19" eb="20">
      <t>ムネ</t>
    </rPh>
    <rPh sb="21" eb="24">
      <t>ケイヤクショ</t>
    </rPh>
    <rPh sb="24" eb="25">
      <t>トウ</t>
    </rPh>
    <rPh sb="26" eb="28">
      <t>メイキ</t>
    </rPh>
    <rPh sb="36" eb="38">
      <t>メイキ</t>
    </rPh>
    <rPh sb="44" eb="46">
      <t>バアイ</t>
    </rPh>
    <rPh sb="47" eb="52">
      <t>ホジョタイショウガイ</t>
    </rPh>
    <phoneticPr fontId="2"/>
  </si>
  <si>
    <t>同一の支払先から複数の請求があり、それらを合わせて支払っている場合、本補助事業の支払金額を確認するために、支払金額と一致する複数の請求書が添付されているか</t>
    <phoneticPr fontId="2"/>
  </si>
  <si>
    <t>「検収調書」の検収者は補助事業者（補助金の交付決定を受けた事業者）になっているか。</t>
    <rPh sb="1" eb="5">
      <t>ケンシュウチョウショ</t>
    </rPh>
    <rPh sb="7" eb="10">
      <t>ケンシュウシャ</t>
    </rPh>
    <rPh sb="11" eb="16">
      <t>ホジョジギョウシャ</t>
    </rPh>
    <rPh sb="17" eb="20">
      <t>ホジョキン</t>
    </rPh>
    <rPh sb="21" eb="25">
      <t>コウフケッテイ</t>
    </rPh>
    <rPh sb="26" eb="27">
      <t>ウ</t>
    </rPh>
    <rPh sb="29" eb="32">
      <t>ジギョウシャ</t>
    </rPh>
    <phoneticPr fontId="2"/>
  </si>
  <si>
    <t>※該当しない項目があれば「■」を入力してください。</t>
    <rPh sb="1" eb="3">
      <t>ガイトウ</t>
    </rPh>
    <rPh sb="6" eb="8">
      <t>コウモク</t>
    </rPh>
    <rPh sb="16" eb="18">
      <t>ニュウリョク</t>
    </rPh>
    <phoneticPr fontId="2"/>
  </si>
  <si>
    <t>施工場所（納品場所）は、住所または拠点名・店舗名が記載してあるか。</t>
    <phoneticPr fontId="2"/>
  </si>
  <si>
    <t>施工場所（納品場所）は、住所または拠点名・店舗名が記載してあるか。</t>
  </si>
  <si>
    <t>「導入日」は検収日と一致しているか。</t>
    <phoneticPr fontId="2"/>
  </si>
  <si>
    <t>「取得年月日」は、「検収日」となっているか。</t>
    <rPh sb="1" eb="6">
      <t>シュトクネンガッピ</t>
    </rPh>
    <rPh sb="10" eb="13">
      <t>ケンシュウビ</t>
    </rPh>
    <phoneticPr fontId="2"/>
  </si>
  <si>
    <t>※「カブシキガイシャエイビーシー」→「エイビーシー」</t>
    <phoneticPr fontId="2"/>
  </si>
  <si>
    <t>全角カナ</t>
    <rPh sb="0" eb="2">
      <t>ゼンカク</t>
    </rPh>
    <phoneticPr fontId="2"/>
  </si>
  <si>
    <t>半角数字</t>
    <rPh sb="0" eb="2">
      <t>ハンカク</t>
    </rPh>
    <rPh sb="2" eb="4">
      <t>スウジ</t>
    </rPh>
    <phoneticPr fontId="2"/>
  </si>
  <si>
    <t>「株式会社○○銀行」→「○○銀行」</t>
    <rPh sb="1" eb="5">
      <t>カブシキガイシャ</t>
    </rPh>
    <rPh sb="7" eb="9">
      <t>ギンコウ</t>
    </rPh>
    <rPh sb="14" eb="16">
      <t>ギンコウ</t>
    </rPh>
    <phoneticPr fontId="2"/>
  </si>
  <si>
    <t>申請者が応募時に入力してください（必須）</t>
    <phoneticPr fontId="2"/>
  </si>
  <si>
    <t>支援機関が応募時に入力してください（必須）</t>
    <rPh sb="0" eb="4">
      <t>シエンキカン</t>
    </rPh>
    <phoneticPr fontId="2"/>
  </si>
  <si>
    <t>事業年</t>
    <rPh sb="0" eb="2">
      <t>ジギョウ</t>
    </rPh>
    <rPh sb="2" eb="3">
      <t>ネン</t>
    </rPh>
    <phoneticPr fontId="2"/>
  </si>
  <si>
    <t>※個人事業主の場合は入力しない</t>
    <rPh sb="1" eb="6">
      <t>コジンジギョウヌシ</t>
    </rPh>
    <rPh sb="7" eb="9">
      <t>バアイ</t>
    </rPh>
    <rPh sb="10" eb="12">
      <t>ニュウリョク</t>
    </rPh>
    <phoneticPr fontId="2"/>
  </si>
  <si>
    <t>※個人・法人いずれか選択</t>
    <rPh sb="1" eb="3">
      <t>コジン</t>
    </rPh>
    <rPh sb="4" eb="6">
      <t>ホウジン</t>
    </rPh>
    <rPh sb="10" eb="12">
      <t>センタク</t>
    </rPh>
    <phoneticPr fontId="2"/>
  </si>
  <si>
    <t>※飲食・商業・サービス業等に該当する業種</t>
    <rPh sb="1" eb="3">
      <t>インショク</t>
    </rPh>
    <rPh sb="4" eb="6">
      <t>ショウギョウ</t>
    </rPh>
    <rPh sb="11" eb="13">
      <t>ギョウトウ</t>
    </rPh>
    <rPh sb="14" eb="16">
      <t>ガイトウ</t>
    </rPh>
    <rPh sb="18" eb="20">
      <t>ギョウシュ</t>
    </rPh>
    <phoneticPr fontId="2"/>
  </si>
  <si>
    <t>資本金等(千円）</t>
    <rPh sb="0" eb="3">
      <t>シホンキン</t>
    </rPh>
    <rPh sb="3" eb="4">
      <t>トウ</t>
    </rPh>
    <rPh sb="5" eb="6">
      <t>セン</t>
    </rPh>
    <rPh sb="6" eb="7">
      <t>エン</t>
    </rPh>
    <phoneticPr fontId="2"/>
  </si>
  <si>
    <t>法人・個人事業者</t>
    <rPh sb="0" eb="2">
      <t>ホウジン</t>
    </rPh>
    <rPh sb="5" eb="8">
      <t>ジギョウシャ</t>
    </rPh>
    <phoneticPr fontId="2"/>
  </si>
  <si>
    <t>①法人・個人事業者</t>
    <rPh sb="1" eb="3">
      <t>ホウジン</t>
    </rPh>
    <rPh sb="4" eb="6">
      <t>コジン</t>
    </rPh>
    <rPh sb="6" eb="9">
      <t>ジギョウシャ</t>
    </rPh>
    <phoneticPr fontId="2"/>
  </si>
  <si>
    <t>(※2)</t>
    <phoneticPr fontId="2"/>
  </si>
  <si>
    <t>ただし、事業完了日までに金額を確定させたうえで、実績報告書においては必ず補助対象経費から控除してください。</t>
    <phoneticPr fontId="2"/>
  </si>
  <si>
    <t>申請時点で使用している設備等の更新が補助対象です。必ず現在の使用状況（使用している：○／使用していない：×）を入力してください。なお、新規導入の場合は「○」を入力してください。</t>
    <phoneticPr fontId="2"/>
  </si>
  <si>
    <t>(※3)</t>
    <phoneticPr fontId="2"/>
  </si>
  <si>
    <t>(※4)</t>
    <phoneticPr fontId="2"/>
  </si>
  <si>
    <t>(※1)</t>
    <phoneticPr fontId="2"/>
  </si>
  <si>
    <t>■県外発注</t>
    <rPh sb="1" eb="3">
      <t>ケンガイ</t>
    </rPh>
    <rPh sb="3" eb="5">
      <t>ハッチュウ</t>
    </rPh>
    <phoneticPr fontId="2"/>
  </si>
  <si>
    <t>■廃棄方法</t>
    <rPh sb="1" eb="3">
      <t>ハイキ</t>
    </rPh>
    <rPh sb="3" eb="5">
      <t>ホウホウ</t>
    </rPh>
    <phoneticPr fontId="2"/>
  </si>
  <si>
    <t>　　「既存設備等について」の「廃棄（又は売却）方法」が、「その他」の場合は、具体的な廃棄方法を記載してください。</t>
    <rPh sb="3" eb="5">
      <t>キソン</t>
    </rPh>
    <rPh sb="5" eb="7">
      <t>セツビ</t>
    </rPh>
    <rPh sb="7" eb="8">
      <t>トウ</t>
    </rPh>
    <rPh sb="15" eb="17">
      <t>ハイキ</t>
    </rPh>
    <rPh sb="23" eb="25">
      <t>ホウホウ</t>
    </rPh>
    <rPh sb="31" eb="32">
      <t>タ</t>
    </rPh>
    <rPh sb="34" eb="36">
      <t>バアイ</t>
    </rPh>
    <rPh sb="38" eb="41">
      <t>グタイテキ</t>
    </rPh>
    <rPh sb="42" eb="46">
      <t>ハイキホウホウ</t>
    </rPh>
    <rPh sb="47" eb="49">
      <t>キサイ</t>
    </rPh>
    <phoneticPr fontId="2"/>
  </si>
  <si>
    <t>風俗営業等の規制及び業務の適正化等に関する法律（昭和23年法律第122号）第２条第１項第４号に規定する風俗営業（麻雀・パチンコ店等）及び同条第５項に規定する性風俗関連特殊営業を行う事業者ではないか。また、これらの営業の一部を受託する中小企業者等でないか。</t>
    <rPh sb="43" eb="44">
      <t>ダイ</t>
    </rPh>
    <rPh sb="45" eb="46">
      <t>ゴウ</t>
    </rPh>
    <phoneticPr fontId="2"/>
  </si>
  <si>
    <t>直近の決算書の金額と一致しているか。</t>
    <rPh sb="0" eb="2">
      <t>チョッキン</t>
    </rPh>
    <rPh sb="3" eb="6">
      <t>ケッサンショ</t>
    </rPh>
    <rPh sb="7" eb="9">
      <t>キンガク</t>
    </rPh>
    <rPh sb="10" eb="12">
      <t>イッチ</t>
    </rPh>
    <phoneticPr fontId="2"/>
  </si>
  <si>
    <t>※ミス防止のため、「売上原価の合計」、「販売費及び一般管理費の合計」、「光熱費・燃料費が含まれている科目」については、決算書の該当部分を下線やマーカーなどで示した上で明細書に記載して提出してください。</t>
    <rPh sb="3" eb="5">
      <t>ボウシ</t>
    </rPh>
    <rPh sb="10" eb="14">
      <t>ウリアゲゲンカ</t>
    </rPh>
    <rPh sb="15" eb="17">
      <t>ゴウケイ</t>
    </rPh>
    <rPh sb="20" eb="23">
      <t>ハンバイヒ</t>
    </rPh>
    <rPh sb="23" eb="24">
      <t>オヨ</t>
    </rPh>
    <rPh sb="25" eb="30">
      <t>イッパンカンリヒ</t>
    </rPh>
    <rPh sb="31" eb="33">
      <t>ゴウケイ</t>
    </rPh>
    <rPh sb="36" eb="39">
      <t>コウネツヒ</t>
    </rPh>
    <rPh sb="40" eb="43">
      <t>ネンリョウヒ</t>
    </rPh>
    <rPh sb="44" eb="45">
      <t>フク</t>
    </rPh>
    <rPh sb="50" eb="52">
      <t>カモク</t>
    </rPh>
    <rPh sb="59" eb="62">
      <t>ケッサンショ</t>
    </rPh>
    <rPh sb="63" eb="67">
      <t>ガイトウブブン</t>
    </rPh>
    <rPh sb="68" eb="70">
      <t>カセン</t>
    </rPh>
    <rPh sb="78" eb="79">
      <t>シメ</t>
    </rPh>
    <rPh sb="81" eb="82">
      <t>ウエ</t>
    </rPh>
    <rPh sb="83" eb="86">
      <t>メイサイショ</t>
    </rPh>
    <rPh sb="87" eb="89">
      <t>キサイ</t>
    </rPh>
    <rPh sb="91" eb="93">
      <t>テイシュツ</t>
    </rPh>
    <phoneticPr fontId="2"/>
  </si>
  <si>
    <t>※例えば、令和８年５月１日付けで提出された交付申請書の見積書の納期が「受注後１か月」で、この明細に記載された納期が令和８年５月１５日となっている場合、申請日前に発注していると判定され、不採択となります。</t>
    <phoneticPr fontId="2"/>
  </si>
  <si>
    <t>商品名、品番・型番の記載があるか。</t>
    <rPh sb="0" eb="3">
      <t>ショウヒンメイ</t>
    </rPh>
    <rPh sb="7" eb="9">
      <t>カタバン</t>
    </rPh>
    <rPh sb="10" eb="12">
      <t>キサイ</t>
    </rPh>
    <phoneticPr fontId="2"/>
  </si>
  <si>
    <t>商品名、品番・型番及び数量が【⑥対象設備の光熱費・燃料費の年間削減額のエビデンス】と一致しているか。</t>
    <rPh sb="9" eb="10">
      <t>オヨ</t>
    </rPh>
    <rPh sb="11" eb="13">
      <t>スウリョウ</t>
    </rPh>
    <phoneticPr fontId="2"/>
  </si>
  <si>
    <t>一般的な価格と乖離している見積金額ではないか。</t>
    <rPh sb="0" eb="3">
      <t>イッパンテキ</t>
    </rPh>
    <rPh sb="4" eb="6">
      <t>カカク</t>
    </rPh>
    <rPh sb="7" eb="9">
      <t>カイリ</t>
    </rPh>
    <rPh sb="13" eb="15">
      <t>ミツモリ</t>
    </rPh>
    <rPh sb="15" eb="17">
      <t>キンガク</t>
    </rPh>
    <phoneticPr fontId="2"/>
  </si>
  <si>
    <t>第三者が見て、対象の既存設備等であると判断できるか。</t>
    <rPh sb="0" eb="3">
      <t>ダイ3シャ</t>
    </rPh>
    <rPh sb="4" eb="5">
      <t>ミ</t>
    </rPh>
    <rPh sb="7" eb="9">
      <t>タイショウ</t>
    </rPh>
    <rPh sb="10" eb="15">
      <t>キゾンセツビトウ</t>
    </rPh>
    <rPh sb="19" eb="21">
      <t>ハンダン</t>
    </rPh>
    <phoneticPr fontId="2"/>
  </si>
  <si>
    <t>「コロナ関連融資利用」の有無に間違いはないか。
（コロナ関連融資であることが明確でないなどの場合に、支援機関又は金融機関の確認書を取得しているか。）</t>
    <rPh sb="4" eb="6">
      <t>カンレン</t>
    </rPh>
    <rPh sb="6" eb="10">
      <t>ユウシリヨウ</t>
    </rPh>
    <rPh sb="12" eb="14">
      <t>ウム</t>
    </rPh>
    <rPh sb="15" eb="17">
      <t>マチガ</t>
    </rPh>
    <rPh sb="28" eb="30">
      <t>カンレン</t>
    </rPh>
    <rPh sb="30" eb="32">
      <t>ユウシ</t>
    </rPh>
    <rPh sb="38" eb="40">
      <t>メイカク</t>
    </rPh>
    <rPh sb="46" eb="48">
      <t>バアイ</t>
    </rPh>
    <rPh sb="50" eb="54">
      <t>シエンキカン</t>
    </rPh>
    <rPh sb="54" eb="55">
      <t>マタ</t>
    </rPh>
    <rPh sb="56" eb="60">
      <t>キンユウキカン</t>
    </rPh>
    <rPh sb="61" eb="64">
      <t>カクニンショ</t>
    </rPh>
    <rPh sb="65" eb="67">
      <t>シュトク</t>
    </rPh>
    <phoneticPr fontId="2"/>
  </si>
  <si>
    <t>【車両・重機の確認写真】</t>
    <rPh sb="1" eb="3">
      <t>シャリョウ</t>
    </rPh>
    <rPh sb="4" eb="6">
      <t>ジュウキ</t>
    </rPh>
    <rPh sb="7" eb="9">
      <t>カクニン</t>
    </rPh>
    <rPh sb="9" eb="11">
      <t>シャシン</t>
    </rPh>
    <phoneticPr fontId="2"/>
  </si>
  <si>
    <t>〔青色申告の場合〕所得税青色申告決算書の１～４ページはあるか。３ページの「減価償却費の計算」の明細を別紙で示している場合はその別紙も添付されているか。</t>
    <rPh sb="66" eb="68">
      <t>テンプ</t>
    </rPh>
    <phoneticPr fontId="2"/>
  </si>
  <si>
    <t>事業概要等について申請時から変更はないか。
変更がある場合には、変更が反映されているか。</t>
    <rPh sb="0" eb="4">
      <t>ジギョウガイヨウ</t>
    </rPh>
    <rPh sb="4" eb="5">
      <t>トウ</t>
    </rPh>
    <rPh sb="9" eb="12">
      <t>シンセイジ</t>
    </rPh>
    <rPh sb="14" eb="16">
      <t>ヘンコウ</t>
    </rPh>
    <rPh sb="22" eb="24">
      <t>ヘンコウ</t>
    </rPh>
    <rPh sb="27" eb="29">
      <t>バアイ</t>
    </rPh>
    <rPh sb="32" eb="37">
      <t>ヘンコウカ</t>
    </rPh>
    <phoneticPr fontId="2"/>
  </si>
  <si>
    <t>事業完了日（支払い等がすべて完了した日）を入力</t>
    <rPh sb="0" eb="5">
      <t>ジギョウカンリョウビ</t>
    </rPh>
    <rPh sb="6" eb="8">
      <t>シハラ</t>
    </rPh>
    <rPh sb="9" eb="10">
      <t>トウ</t>
    </rPh>
    <rPh sb="14" eb="16">
      <t>カンリョウ</t>
    </rPh>
    <rPh sb="18" eb="19">
      <t>ヒ</t>
    </rPh>
    <rPh sb="21" eb="23">
      <t>ニュウリョク</t>
    </rPh>
    <phoneticPr fontId="2"/>
  </si>
  <si>
    <t>「事業完了日」は支払いや既存設備の引き渡し等がすべて完了した日としているか。</t>
    <rPh sb="1" eb="6">
      <t>ジギョウカンリョウビ</t>
    </rPh>
    <rPh sb="8" eb="10">
      <t>シハラ</t>
    </rPh>
    <rPh sb="12" eb="16">
      <t>キソンセツビ</t>
    </rPh>
    <rPh sb="17" eb="18">
      <t>ヒ</t>
    </rPh>
    <rPh sb="19" eb="20">
      <t>ワタ</t>
    </rPh>
    <rPh sb="21" eb="22">
      <t>トウ</t>
    </rPh>
    <rPh sb="26" eb="28">
      <t>カンリョウ</t>
    </rPh>
    <rPh sb="30" eb="31">
      <t>ヒ</t>
    </rPh>
    <phoneticPr fontId="2"/>
  </si>
  <si>
    <t>申請時から変更はないか。
変更がある場合には、該当する書類を添付したうえで変更を反映しているか。</t>
    <rPh sb="0" eb="3">
      <t>シンセイジ</t>
    </rPh>
    <rPh sb="5" eb="7">
      <t>ヘンコウ</t>
    </rPh>
    <rPh sb="13" eb="15">
      <t>ヘンコウ</t>
    </rPh>
    <rPh sb="18" eb="20">
      <t>バアイ</t>
    </rPh>
    <rPh sb="23" eb="25">
      <t>ガイトウ</t>
    </rPh>
    <rPh sb="27" eb="29">
      <t>ショルイ</t>
    </rPh>
    <rPh sb="30" eb="32">
      <t>テンプ</t>
    </rPh>
    <rPh sb="37" eb="39">
      <t>ヘンコウ</t>
    </rPh>
    <rPh sb="40" eb="42">
      <t>ハンエイ</t>
    </rPh>
    <phoneticPr fontId="2"/>
  </si>
  <si>
    <t>１．補助金交付申請書（様式第１号）</t>
    <rPh sb="2" eb="10">
      <t>ホジョキンコウフシンセイショ</t>
    </rPh>
    <rPh sb="11" eb="13">
      <t>ヨウシキ</t>
    </rPh>
    <rPh sb="13" eb="14">
      <t>ダイ</t>
    </rPh>
    <rPh sb="15" eb="16">
      <t>ゴウ</t>
    </rPh>
    <phoneticPr fontId="2"/>
  </si>
  <si>
    <t>２．事業概要</t>
    <rPh sb="2" eb="6">
      <t>ジギョウガイヨウ</t>
    </rPh>
    <phoneticPr fontId="2"/>
  </si>
  <si>
    <t>３．直近の決算等におけるエネルギーコストの状況の明細書</t>
    <rPh sb="2" eb="4">
      <t>チョッキン</t>
    </rPh>
    <rPh sb="5" eb="8">
      <t>ケッサントウ</t>
    </rPh>
    <rPh sb="21" eb="23">
      <t>ジョウキョウ</t>
    </rPh>
    <rPh sb="24" eb="27">
      <t>メイサイショ</t>
    </rPh>
    <phoneticPr fontId="2"/>
  </si>
  <si>
    <t>４．更新・導入する設備・機器及び光熱費・燃料費年間削減額の明細</t>
    <rPh sb="2" eb="4">
      <t>コウシン</t>
    </rPh>
    <rPh sb="5" eb="7">
      <t>ドウニュウ</t>
    </rPh>
    <rPh sb="9" eb="11">
      <t>セツビ</t>
    </rPh>
    <rPh sb="12" eb="14">
      <t>キキ</t>
    </rPh>
    <rPh sb="14" eb="15">
      <t>オヨ</t>
    </rPh>
    <rPh sb="16" eb="19">
      <t>コウネツヒ</t>
    </rPh>
    <rPh sb="20" eb="23">
      <t>ネンリョウヒ</t>
    </rPh>
    <rPh sb="23" eb="28">
      <t>ネンカンサクゲンガク</t>
    </rPh>
    <rPh sb="29" eb="31">
      <t>メイサイ</t>
    </rPh>
    <phoneticPr fontId="2"/>
  </si>
  <si>
    <t>５．導入効果と経営への影響</t>
    <rPh sb="2" eb="6">
      <t>ドウニュウコウカ</t>
    </rPh>
    <rPh sb="7" eb="9">
      <t>ケイエイ</t>
    </rPh>
    <rPh sb="11" eb="13">
      <t>エイキョウ</t>
    </rPh>
    <phoneticPr fontId="2"/>
  </si>
  <si>
    <t>６．対象設備の光熱費・燃料費の年間削減額のエビデンス</t>
    <rPh sb="2" eb="6">
      <t>タイショウセツビ</t>
    </rPh>
    <rPh sb="7" eb="10">
      <t>コウネツヒ</t>
    </rPh>
    <rPh sb="11" eb="14">
      <t>ネンリョウヒ</t>
    </rPh>
    <rPh sb="15" eb="20">
      <t>ネンカンサクゲンガク</t>
    </rPh>
    <phoneticPr fontId="2"/>
  </si>
  <si>
    <t>７．設備等の見積書等の写し</t>
    <rPh sb="2" eb="5">
      <t>セツビトウ</t>
    </rPh>
    <rPh sb="6" eb="10">
      <t>ミツモリショトウ</t>
    </rPh>
    <rPh sb="11" eb="12">
      <t>ウツ</t>
    </rPh>
    <phoneticPr fontId="2"/>
  </si>
  <si>
    <t>８．現況写真</t>
    <rPh sb="2" eb="6">
      <t>ゲンキョウシャシン</t>
    </rPh>
    <phoneticPr fontId="2"/>
  </si>
  <si>
    <t>１．補助金実績報告書（様式第８号）</t>
    <rPh sb="2" eb="7">
      <t>ホジョキンジッセキ</t>
    </rPh>
    <rPh sb="7" eb="10">
      <t>ホウコクショ</t>
    </rPh>
    <rPh sb="11" eb="13">
      <t>ヨウシキ</t>
    </rPh>
    <rPh sb="13" eb="14">
      <t>ダイ</t>
    </rPh>
    <rPh sb="15" eb="16">
      <t>ゴウ</t>
    </rPh>
    <phoneticPr fontId="2"/>
  </si>
  <si>
    <t>機種・型番等は見積書等と一致しているか。</t>
    <rPh sb="0" eb="2">
      <t>キシュ</t>
    </rPh>
    <rPh sb="3" eb="5">
      <t>カタバン</t>
    </rPh>
    <rPh sb="5" eb="6">
      <t>トウ</t>
    </rPh>
    <rPh sb="7" eb="11">
      <t>ミツモリショトウ</t>
    </rPh>
    <rPh sb="12" eb="14">
      <t>イッチ</t>
    </rPh>
    <phoneticPr fontId="2"/>
  </si>
  <si>
    <t>２．実績報告①事業概要</t>
    <rPh sb="2" eb="6">
      <t>ジッセキホウコク</t>
    </rPh>
    <rPh sb="7" eb="11">
      <t>ジギョウガイヨウ</t>
    </rPh>
    <phoneticPr fontId="2"/>
  </si>
  <si>
    <t>３．実績報告②直近の決算等におけるエネルギーコストの状況の明細書</t>
    <rPh sb="2" eb="6">
      <t>ジッセキホウコク</t>
    </rPh>
    <rPh sb="7" eb="9">
      <t>チョッキン</t>
    </rPh>
    <rPh sb="10" eb="13">
      <t>ケッサントウ</t>
    </rPh>
    <rPh sb="26" eb="28">
      <t>ジョウキョウ</t>
    </rPh>
    <rPh sb="29" eb="32">
      <t>メイサイショ</t>
    </rPh>
    <phoneticPr fontId="2"/>
  </si>
  <si>
    <t>４．実績報告③更新・導入した設備・機器及び光熱費・燃料費年間削減額の明細</t>
    <rPh sb="2" eb="6">
      <t>ジッセキホウコク</t>
    </rPh>
    <rPh sb="7" eb="9">
      <t>コウシン</t>
    </rPh>
    <rPh sb="10" eb="12">
      <t>ドウニュウ</t>
    </rPh>
    <rPh sb="14" eb="16">
      <t>セツビ</t>
    </rPh>
    <rPh sb="17" eb="19">
      <t>キキ</t>
    </rPh>
    <rPh sb="19" eb="20">
      <t>オヨ</t>
    </rPh>
    <rPh sb="21" eb="24">
      <t>コウネツヒ</t>
    </rPh>
    <rPh sb="25" eb="28">
      <t>ネンリョウヒ</t>
    </rPh>
    <rPh sb="28" eb="33">
      <t>ネンカンサクゲンガク</t>
    </rPh>
    <rPh sb="34" eb="36">
      <t>メイサイ</t>
    </rPh>
    <phoneticPr fontId="2"/>
  </si>
  <si>
    <t>「購入単価」に10万円未満のものはないか。（照明設備等で一式と判定されるものを除く）</t>
    <rPh sb="26" eb="27">
      <t>トウ</t>
    </rPh>
    <rPh sb="28" eb="30">
      <t>イッシキ</t>
    </rPh>
    <rPh sb="31" eb="33">
      <t>ハンテイ</t>
    </rPh>
    <phoneticPr fontId="2"/>
  </si>
  <si>
    <t>６．対象設備の光熱費・燃料費の年間削減額のエビデンス（必要な場合のみ）</t>
    <rPh sb="2" eb="6">
      <t>タイショウセツビ</t>
    </rPh>
    <rPh sb="7" eb="10">
      <t>コウネツヒ</t>
    </rPh>
    <rPh sb="11" eb="14">
      <t>ネンリョウヒ</t>
    </rPh>
    <rPh sb="15" eb="20">
      <t>ネンカンサクゲンガク</t>
    </rPh>
    <rPh sb="27" eb="29">
      <t>ヒツヨウ</t>
    </rPh>
    <rPh sb="30" eb="32">
      <t>バアイ</t>
    </rPh>
    <phoneticPr fontId="2"/>
  </si>
  <si>
    <t>７．見積依頼書等の写し</t>
    <rPh sb="2" eb="8">
      <t>ミツモリイライショトウ</t>
    </rPh>
    <rPh sb="9" eb="10">
      <t>ウツ</t>
    </rPh>
    <phoneticPr fontId="2"/>
  </si>
  <si>
    <t>８．見積書等の写し（納期の記載が必要）</t>
    <rPh sb="2" eb="6">
      <t>ミツモリショトウ</t>
    </rPh>
    <rPh sb="7" eb="8">
      <t>ウツ</t>
    </rPh>
    <rPh sb="10" eb="12">
      <t>ノウキ</t>
    </rPh>
    <rPh sb="13" eb="15">
      <t>キサイ</t>
    </rPh>
    <rPh sb="16" eb="18">
      <t>ヒツヨウ</t>
    </rPh>
    <phoneticPr fontId="2"/>
  </si>
  <si>
    <t>９．発注書等の写し</t>
    <rPh sb="2" eb="6">
      <t>ハッチュウショトウ</t>
    </rPh>
    <rPh sb="7" eb="8">
      <t>ウツ</t>
    </rPh>
    <phoneticPr fontId="2"/>
  </si>
  <si>
    <t>10．納品書等及び検収調書の写し</t>
    <rPh sb="3" eb="7">
      <t>ノウヒンショトウ</t>
    </rPh>
    <rPh sb="7" eb="8">
      <t>オヨ</t>
    </rPh>
    <rPh sb="9" eb="13">
      <t>ケンシュウチョウショ</t>
    </rPh>
    <rPh sb="14" eb="15">
      <t>ウツ</t>
    </rPh>
    <phoneticPr fontId="2"/>
  </si>
  <si>
    <t>11．事業に使用する許認可等の写し（必要な場合のみ）</t>
    <rPh sb="3" eb="5">
      <t>ジギョウ</t>
    </rPh>
    <rPh sb="6" eb="8">
      <t>シヨウ</t>
    </rPh>
    <rPh sb="10" eb="14">
      <t>キョニンカトウ</t>
    </rPh>
    <rPh sb="15" eb="16">
      <t>ウツ</t>
    </rPh>
    <rPh sb="18" eb="20">
      <t>ヒツヨウ</t>
    </rPh>
    <rPh sb="21" eb="23">
      <t>バアイ</t>
    </rPh>
    <phoneticPr fontId="2"/>
  </si>
  <si>
    <t>12．購入した設備等の写真</t>
    <rPh sb="3" eb="5">
      <t>コウニュウ</t>
    </rPh>
    <rPh sb="7" eb="10">
      <t>セツビトウ</t>
    </rPh>
    <rPh sb="11" eb="13">
      <t>シャシン</t>
    </rPh>
    <phoneticPr fontId="2"/>
  </si>
  <si>
    <t>13．既存設備等を廃棄したことがわかる書類</t>
    <rPh sb="3" eb="8">
      <t>キゾンセツビトウ</t>
    </rPh>
    <rPh sb="9" eb="11">
      <t>ハイキ</t>
    </rPh>
    <rPh sb="19" eb="21">
      <t>ショルイ</t>
    </rPh>
    <phoneticPr fontId="2"/>
  </si>
  <si>
    <t>14．請求書の写し</t>
    <rPh sb="3" eb="6">
      <t>セイキュウショ</t>
    </rPh>
    <rPh sb="7" eb="8">
      <t>ウツ</t>
    </rPh>
    <phoneticPr fontId="2"/>
  </si>
  <si>
    <t>15．支払いが確認できる書類の写し</t>
    <rPh sb="3" eb="5">
      <t>シハラ</t>
    </rPh>
    <rPh sb="7" eb="9">
      <t>カクニン</t>
    </rPh>
    <rPh sb="12" eb="14">
      <t>ショルイ</t>
    </rPh>
    <rPh sb="15" eb="16">
      <t>ウツ</t>
    </rPh>
    <phoneticPr fontId="2"/>
  </si>
  <si>
    <t>16．取得財産等管理台帳の写し</t>
    <rPh sb="3" eb="8">
      <t>シュトクザイサントウ</t>
    </rPh>
    <rPh sb="8" eb="12">
      <t>カンリダイチョウ</t>
    </rPh>
    <rPh sb="13" eb="14">
      <t>ウツ</t>
    </rPh>
    <phoneticPr fontId="2"/>
  </si>
  <si>
    <t>仕様書等に記載されている数値は鮮明に表示されているか。</t>
    <phoneticPr fontId="2"/>
  </si>
  <si>
    <t>「日付」は見積書の発行日よりも前になっているか。</t>
    <rPh sb="1" eb="3">
      <t>ヒヅケ</t>
    </rPh>
    <rPh sb="5" eb="8">
      <t>ミツモリショ</t>
    </rPh>
    <rPh sb="9" eb="12">
      <t>ハッコウビ</t>
    </rPh>
    <rPh sb="15" eb="16">
      <t>マエ</t>
    </rPh>
    <phoneticPr fontId="2"/>
  </si>
  <si>
    <t>見積書記載の「名称」、「品番・型番」と異なっていないか。</t>
    <rPh sb="0" eb="3">
      <t>ミツモリショ</t>
    </rPh>
    <rPh sb="3" eb="5">
      <t>キサイ</t>
    </rPh>
    <rPh sb="7" eb="9">
      <t>メイショウ</t>
    </rPh>
    <rPh sb="12" eb="14">
      <t>ヒンバン</t>
    </rPh>
    <rPh sb="15" eb="17">
      <t>カタバン</t>
    </rPh>
    <rPh sb="19" eb="20">
      <t>コト</t>
    </rPh>
    <phoneticPr fontId="2"/>
  </si>
  <si>
    <t>【品番・型番指定の場合】</t>
    <rPh sb="1" eb="3">
      <t>ヒンバン</t>
    </rPh>
    <rPh sb="4" eb="6">
      <t>カタバン</t>
    </rPh>
    <rPh sb="6" eb="8">
      <t>シテイ</t>
    </rPh>
    <rPh sb="9" eb="11">
      <t>バアイ</t>
    </rPh>
    <phoneticPr fontId="2"/>
  </si>
  <si>
    <t>【仕様による場合】</t>
    <rPh sb="1" eb="3">
      <t>シヨウ</t>
    </rPh>
    <rPh sb="6" eb="8">
      <t>バアイ</t>
    </rPh>
    <phoneticPr fontId="2"/>
  </si>
  <si>
    <t>客観的に見積書が作成できる仕様となっているか。</t>
    <rPh sb="0" eb="3">
      <t>キャッカンテキ</t>
    </rPh>
    <rPh sb="4" eb="7">
      <t>ミツモリショ</t>
    </rPh>
    <rPh sb="8" eb="10">
      <t>サクセイ</t>
    </rPh>
    <phoneticPr fontId="2"/>
  </si>
  <si>
    <t>商品名、品番・型番の記載があるか。</t>
    <rPh sb="0" eb="3">
      <t>ショウヒンメイ</t>
    </rPh>
    <rPh sb="10" eb="12">
      <t>キサイ</t>
    </rPh>
    <phoneticPr fontId="2"/>
  </si>
  <si>
    <t>商品名、品番・型番及び数量が【⑥対象設備の光熱費・燃料費の年間削減額のエビデンス】と一致しているか。</t>
    <rPh sb="0" eb="3">
      <t>ショウヒンメイ</t>
    </rPh>
    <rPh sb="4" eb="6">
      <t>ヒンバン</t>
    </rPh>
    <rPh sb="7" eb="9">
      <t>カタバン</t>
    </rPh>
    <rPh sb="9" eb="10">
      <t>オヨ</t>
    </rPh>
    <rPh sb="11" eb="13">
      <t>スウリョウ</t>
    </rPh>
    <rPh sb="16" eb="18">
      <t>タイショウ</t>
    </rPh>
    <rPh sb="18" eb="20">
      <t>セツビ</t>
    </rPh>
    <rPh sb="21" eb="24">
      <t>コウネツヒ</t>
    </rPh>
    <rPh sb="25" eb="28">
      <t>ネンリョウヒ</t>
    </rPh>
    <rPh sb="29" eb="31">
      <t>ネンカン</t>
    </rPh>
    <rPh sb="31" eb="34">
      <t>サクゲンガク</t>
    </rPh>
    <rPh sb="42" eb="44">
      <t>イッチ</t>
    </rPh>
    <phoneticPr fontId="2"/>
  </si>
  <si>
    <t>【発注書・発注請書を作成する場合】</t>
    <rPh sb="1" eb="4">
      <t>ハッチュウショ</t>
    </rPh>
    <rPh sb="5" eb="9">
      <t>ハッチュウウケショ</t>
    </rPh>
    <rPh sb="10" eb="12">
      <t>サクセイ</t>
    </rPh>
    <rPh sb="14" eb="16">
      <t>バアイ</t>
    </rPh>
    <phoneticPr fontId="2"/>
  </si>
  <si>
    <t>【品名・型番の記載ラベル写真】</t>
    <rPh sb="1" eb="3">
      <t>ヒンメイ</t>
    </rPh>
    <rPh sb="4" eb="6">
      <t>カタバン</t>
    </rPh>
    <rPh sb="7" eb="9">
      <t>キサイ</t>
    </rPh>
    <rPh sb="12" eb="14">
      <t>シャシン</t>
    </rPh>
    <phoneticPr fontId="2"/>
  </si>
  <si>
    <t>目視で、品名・型番ラベルの記載内容が明確に確認できる写真か。</t>
    <rPh sb="0" eb="2">
      <t>モクシ</t>
    </rPh>
    <rPh sb="4" eb="6">
      <t>ヒンメイ</t>
    </rPh>
    <rPh sb="7" eb="9">
      <t>カタバン</t>
    </rPh>
    <rPh sb="13" eb="17">
      <t>キサイナイヨウ</t>
    </rPh>
    <rPh sb="18" eb="20">
      <t>メイカク</t>
    </rPh>
    <rPh sb="21" eb="23">
      <t>カクニン</t>
    </rPh>
    <rPh sb="26" eb="28">
      <t>シャシン</t>
    </rPh>
    <phoneticPr fontId="2"/>
  </si>
  <si>
    <t>やむをえず撤去等ができない場合は、配線を切断するなど物理的に使用できない状態にしたことがわかる写真を添付しているか。</t>
    <rPh sb="5" eb="8">
      <t>テッキョトウ</t>
    </rPh>
    <rPh sb="13" eb="15">
      <t>バアイ</t>
    </rPh>
    <rPh sb="17" eb="19">
      <t>ハイセン</t>
    </rPh>
    <rPh sb="20" eb="22">
      <t>セツダン</t>
    </rPh>
    <rPh sb="26" eb="29">
      <t>ブツリテキ</t>
    </rPh>
    <rPh sb="30" eb="32">
      <t>シヨウ</t>
    </rPh>
    <rPh sb="36" eb="38">
      <t>ジョウタイ</t>
    </rPh>
    <rPh sb="47" eb="49">
      <t>シャシン</t>
    </rPh>
    <rPh sb="50" eb="52">
      <t>テンプ</t>
    </rPh>
    <phoneticPr fontId="2"/>
  </si>
  <si>
    <t>廃棄料又は処分費（不要の場合はその記載があるもの）、下取り価格　など</t>
    <rPh sb="0" eb="3">
      <t>ハイキリョウ</t>
    </rPh>
    <rPh sb="3" eb="4">
      <t>マタ</t>
    </rPh>
    <rPh sb="5" eb="8">
      <t>ショブンヒ</t>
    </rPh>
    <rPh sb="9" eb="11">
      <t>フヨウ</t>
    </rPh>
    <rPh sb="12" eb="14">
      <t>バアイ</t>
    </rPh>
    <rPh sb="17" eb="19">
      <t>キサイ</t>
    </rPh>
    <rPh sb="26" eb="28">
      <t>シタド</t>
    </rPh>
    <rPh sb="29" eb="31">
      <t>カカク</t>
    </rPh>
    <phoneticPr fontId="2"/>
  </si>
  <si>
    <t>以下に該当し、添付不要である。
➢請求書、納品書又は完了報告書等に既存設備等を廃棄したことがわかる記載がある。</t>
    <rPh sb="0" eb="2">
      <t>イカ</t>
    </rPh>
    <rPh sb="3" eb="5">
      <t>ガイトウ</t>
    </rPh>
    <rPh sb="7" eb="11">
      <t>テンプフヨウ</t>
    </rPh>
    <phoneticPr fontId="2"/>
  </si>
  <si>
    <t>「振込先の口座情報（口座名義、口座番号等）」が記載されているか。</t>
    <rPh sb="1" eb="4">
      <t>フリコミサキ</t>
    </rPh>
    <rPh sb="5" eb="7">
      <t>コウザ</t>
    </rPh>
    <rPh sb="7" eb="9">
      <t>ジョウホウ</t>
    </rPh>
    <rPh sb="10" eb="12">
      <t>コウザ</t>
    </rPh>
    <rPh sb="12" eb="14">
      <t>メイギ</t>
    </rPh>
    <rPh sb="15" eb="19">
      <t>コウザバンゴウ</t>
    </rPh>
    <rPh sb="19" eb="20">
      <t>トウ</t>
    </rPh>
    <rPh sb="23" eb="25">
      <t>キサイ</t>
    </rPh>
    <phoneticPr fontId="2"/>
  </si>
  <si>
    <t>【ＡＴＭでの振込】</t>
    <rPh sb="6" eb="8">
      <t>フリコミ</t>
    </rPh>
    <phoneticPr fontId="2"/>
  </si>
  <si>
    <t>【金融機関の窓口での振込】</t>
    <rPh sb="1" eb="5">
      <t>キンユウキカン</t>
    </rPh>
    <rPh sb="6" eb="8">
      <t>マドグチ</t>
    </rPh>
    <rPh sb="10" eb="12">
      <t>フリコミ</t>
    </rPh>
    <phoneticPr fontId="2"/>
  </si>
  <si>
    <t>【インターネットバンキングでの振込】</t>
    <rPh sb="15" eb="17">
      <t>フリコミ</t>
    </rPh>
    <phoneticPr fontId="2"/>
  </si>
  <si>
    <t>【クレジットカード払い】</t>
    <rPh sb="9" eb="10">
      <t>バラ</t>
    </rPh>
    <phoneticPr fontId="2"/>
  </si>
  <si>
    <t>本補助金で取得した設備等のうち、取得価格等が単価50万円以上のものについて記載しているか。（事業遂行に必要な機能提供が可能な一式の財産である場合に、その取得価格等の合計額が50万円以上となった場合を含む。）</t>
    <rPh sb="0" eb="4">
      <t>ホンホジョキン</t>
    </rPh>
    <rPh sb="5" eb="7">
      <t>シュトク</t>
    </rPh>
    <rPh sb="9" eb="12">
      <t>セツビトウ</t>
    </rPh>
    <rPh sb="16" eb="21">
      <t>シュトクカカクトウ</t>
    </rPh>
    <rPh sb="22" eb="24">
      <t>タンカ</t>
    </rPh>
    <rPh sb="26" eb="30">
      <t>マンエンイジョウ</t>
    </rPh>
    <rPh sb="37" eb="39">
      <t>キサイ</t>
    </rPh>
    <rPh sb="70" eb="72">
      <t>バアイ</t>
    </rPh>
    <rPh sb="76" eb="80">
      <t>シュトクカカク</t>
    </rPh>
    <rPh sb="80" eb="81">
      <t>トウ</t>
    </rPh>
    <rPh sb="82" eb="85">
      <t>ゴウケイガク</t>
    </rPh>
    <rPh sb="88" eb="92">
      <t>マンエンイジョウ</t>
    </rPh>
    <rPh sb="96" eb="98">
      <t>バアイ</t>
    </rPh>
    <rPh sb="99" eb="100">
      <t>フク</t>
    </rPh>
    <phoneticPr fontId="2"/>
  </si>
  <si>
    <t>　申請時から、型番や数量の変更が生じた場合や、申請時の見積書の有効期限が切れている場合のみ、新たに作成・添付が必要です。
　この資料は、申請者がメーカー、販売店又は施工業者等に作成を依頼する書類ですが、申請者の事業ですので、必ず見積書の提供を受ける際に説明を受け、また、申請者自身でも内容の確認を行ってください。</t>
    <rPh sb="1" eb="4">
      <t>シンセイジ</t>
    </rPh>
    <rPh sb="7" eb="9">
      <t>カタバン</t>
    </rPh>
    <rPh sb="16" eb="17">
      <t>ショウ</t>
    </rPh>
    <rPh sb="19" eb="21">
      <t>バアイ</t>
    </rPh>
    <rPh sb="23" eb="26">
      <t>シンセイジ</t>
    </rPh>
    <rPh sb="27" eb="30">
      <t>ミツモリショ</t>
    </rPh>
    <rPh sb="31" eb="35">
      <t>ユウコウキゲン</t>
    </rPh>
    <rPh sb="36" eb="37">
      <t>キ</t>
    </rPh>
    <rPh sb="41" eb="43">
      <t>バアイ</t>
    </rPh>
    <rPh sb="46" eb="47">
      <t>アラ</t>
    </rPh>
    <rPh sb="49" eb="51">
      <t>サクセイ</t>
    </rPh>
    <rPh sb="52" eb="54">
      <t>テンプ</t>
    </rPh>
    <rPh sb="55" eb="57">
      <t>ヒツヨウ</t>
    </rPh>
    <phoneticPr fontId="2"/>
  </si>
  <si>
    <t>※個人事業者の場合：空欄</t>
    <rPh sb="1" eb="6">
      <t>コジンジギョウシャ</t>
    </rPh>
    <rPh sb="7" eb="9">
      <t>バアイ</t>
    </rPh>
    <rPh sb="10" eb="12">
      <t>クウラン</t>
    </rPh>
    <phoneticPr fontId="2"/>
  </si>
  <si>
    <t>　法人の場合：決算書に記載の「資本金」を入力</t>
    <rPh sb="1" eb="3">
      <t>ホウジン</t>
    </rPh>
    <rPh sb="4" eb="6">
      <t>バアイ</t>
    </rPh>
    <rPh sb="7" eb="10">
      <t>ケッサンショ</t>
    </rPh>
    <rPh sb="11" eb="13">
      <t>キサイ</t>
    </rPh>
    <rPh sb="15" eb="18">
      <t>シホンキン</t>
    </rPh>
    <rPh sb="20" eb="22">
      <t>ニュウリョク</t>
    </rPh>
    <phoneticPr fontId="2"/>
  </si>
  <si>
    <t>名称フリガナ</t>
    <rPh sb="0" eb="2">
      <t>メイショウ</t>
    </rPh>
    <phoneticPr fontId="2"/>
  </si>
  <si>
    <t>(※5)</t>
    <phoneticPr fontId="2"/>
  </si>
  <si>
    <t>オプション品、リサイクル料等、補助対象外の金額を控除したうえで入力してください。</t>
    <rPh sb="5" eb="6">
      <t>ヒン</t>
    </rPh>
    <rPh sb="12" eb="13">
      <t>リョウ</t>
    </rPh>
    <rPh sb="13" eb="14">
      <t>トウ</t>
    </rPh>
    <rPh sb="15" eb="19">
      <t>ホジョタイショウ</t>
    </rPh>
    <rPh sb="19" eb="20">
      <t>ガイ</t>
    </rPh>
    <rPh sb="21" eb="23">
      <t>キンガク</t>
    </rPh>
    <rPh sb="24" eb="26">
      <t>コウジョ</t>
    </rPh>
    <rPh sb="31" eb="33">
      <t>ニュウリョク</t>
    </rPh>
    <phoneticPr fontId="2"/>
  </si>
  <si>
    <t>工事費、諸経費等も単価に含めてください。</t>
    <rPh sb="0" eb="3">
      <t>コウジヒ</t>
    </rPh>
    <rPh sb="4" eb="8">
      <t>ショケイヒトウ</t>
    </rPh>
    <rPh sb="9" eb="11">
      <t>タンカ</t>
    </rPh>
    <rPh sb="12" eb="13">
      <t>フク</t>
    </rPh>
    <phoneticPr fontId="2"/>
  </si>
  <si>
    <t>令和７年度補正</t>
    <rPh sb="0" eb="2">
      <t>レイワ</t>
    </rPh>
    <rPh sb="3" eb="7">
      <t>ネンドホセイ</t>
    </rPh>
    <phoneticPr fontId="2"/>
  </si>
  <si>
    <t>令和７年度補正</t>
    <rPh sb="0" eb="2">
      <t>レイワ</t>
    </rPh>
    <rPh sb="3" eb="5">
      <t>ネンド</t>
    </rPh>
    <rPh sb="5" eb="7">
      <t>ホセイ</t>
    </rPh>
    <phoneticPr fontId="2"/>
  </si>
  <si>
    <t>県からの交付決定通知書の日付を入力</t>
    <rPh sb="0" eb="1">
      <t>ケン</t>
    </rPh>
    <rPh sb="4" eb="6">
      <t>コウフ</t>
    </rPh>
    <rPh sb="6" eb="8">
      <t>ケッテイ</t>
    </rPh>
    <rPh sb="8" eb="11">
      <t>ツウチショ</t>
    </rPh>
    <rPh sb="12" eb="14">
      <t>ヒヅケ</t>
    </rPh>
    <rPh sb="15" eb="17">
      <t>ニュウリョク</t>
    </rPh>
    <phoneticPr fontId="2"/>
  </si>
  <si>
    <t>採択内容（条件）などに不服がある場合に入力（様式第４号）</t>
    <rPh sb="0" eb="2">
      <t>サイタク</t>
    </rPh>
    <rPh sb="2" eb="4">
      <t>ナイヨウ</t>
    </rPh>
    <rPh sb="5" eb="7">
      <t>ジョウケン</t>
    </rPh>
    <rPh sb="11" eb="13">
      <t>フフク</t>
    </rPh>
    <rPh sb="16" eb="18">
      <t>バアイ</t>
    </rPh>
    <rPh sb="19" eb="21">
      <t>ニュウリョク</t>
    </rPh>
    <rPh sb="22" eb="24">
      <t>ヨウシキ</t>
    </rPh>
    <rPh sb="24" eb="25">
      <t>ダイ</t>
    </rPh>
    <rPh sb="26" eb="27">
      <t>ゴウ</t>
    </rPh>
    <phoneticPr fontId="2"/>
  </si>
  <si>
    <t>交付決定後に、事業を中止・廃止する場合に入力（様式第６号）</t>
    <rPh sb="0" eb="2">
      <t>コウフ</t>
    </rPh>
    <rPh sb="2" eb="4">
      <t>ケッテイ</t>
    </rPh>
    <rPh sb="4" eb="5">
      <t>ゴ</t>
    </rPh>
    <rPh sb="7" eb="9">
      <t>ジギョウ</t>
    </rPh>
    <rPh sb="10" eb="12">
      <t>チュウシ</t>
    </rPh>
    <rPh sb="13" eb="15">
      <t>ハイシ</t>
    </rPh>
    <rPh sb="17" eb="19">
      <t>バアイ</t>
    </rPh>
    <rPh sb="20" eb="22">
      <t>ニュウリョク</t>
    </rPh>
    <rPh sb="23" eb="25">
      <t>ヨウシキ</t>
    </rPh>
    <rPh sb="25" eb="26">
      <t>ダイ</t>
    </rPh>
    <rPh sb="27" eb="28">
      <t>ゴウ</t>
    </rPh>
    <phoneticPr fontId="2"/>
  </si>
  <si>
    <t>交付決定後に、事業内容の変更申請をした場合に入力（様式第５号）</t>
    <rPh sb="14" eb="16">
      <t>シンセイ</t>
    </rPh>
    <rPh sb="19" eb="21">
      <t>バアイ</t>
    </rPh>
    <rPh sb="22" eb="24">
      <t>ニュウリョク</t>
    </rPh>
    <rPh sb="25" eb="27">
      <t>ヨウシキ</t>
    </rPh>
    <rPh sb="27" eb="28">
      <t>ダイ</t>
    </rPh>
    <rPh sb="29" eb="30">
      <t>ゴウ</t>
    </rPh>
    <phoneticPr fontId="2"/>
  </si>
  <si>
    <t>県からの変更承認通知書の文書番号を入力</t>
    <rPh sb="0" eb="1">
      <t>ケン</t>
    </rPh>
    <rPh sb="4" eb="6">
      <t>ヘンコウ</t>
    </rPh>
    <rPh sb="6" eb="8">
      <t>ショウニン</t>
    </rPh>
    <rPh sb="8" eb="11">
      <t>ツウチショ</t>
    </rPh>
    <rPh sb="12" eb="14">
      <t>ブンショ</t>
    </rPh>
    <rPh sb="14" eb="16">
      <t>バンゴウ</t>
    </rPh>
    <rPh sb="17" eb="19">
      <t>ニュウリョク</t>
    </rPh>
    <phoneticPr fontId="2"/>
  </si>
  <si>
    <t>県からの変更承認通知書の承認日を入力</t>
    <rPh sb="0" eb="1">
      <t>ケン</t>
    </rPh>
    <rPh sb="4" eb="6">
      <t>ヘンコウ</t>
    </rPh>
    <rPh sb="6" eb="8">
      <t>ショウニン</t>
    </rPh>
    <rPh sb="8" eb="11">
      <t>ツウチショ</t>
    </rPh>
    <rPh sb="12" eb="15">
      <t>ショウニンビ</t>
    </rPh>
    <rPh sb="16" eb="18">
      <t>ニュウリョク</t>
    </rPh>
    <phoneticPr fontId="2"/>
  </si>
  <si>
    <t>交付決定後に、県から報告の依頼があった場合に入力（様式第７号）</t>
    <rPh sb="0" eb="5">
      <t>コウフケッテイゴ</t>
    </rPh>
    <rPh sb="7" eb="8">
      <t>ケン</t>
    </rPh>
    <rPh sb="10" eb="12">
      <t>ホウコク</t>
    </rPh>
    <rPh sb="13" eb="15">
      <t>イライ</t>
    </rPh>
    <rPh sb="19" eb="21">
      <t>バアイ</t>
    </rPh>
    <rPh sb="22" eb="24">
      <t>ニュウリョク</t>
    </rPh>
    <rPh sb="25" eb="27">
      <t>ヨウシキ</t>
    </rPh>
    <rPh sb="27" eb="28">
      <t>ダイ</t>
    </rPh>
    <rPh sb="29" eb="30">
      <t>ゴウ</t>
    </rPh>
    <phoneticPr fontId="2"/>
  </si>
  <si>
    <t>取引店名を入力（通帳発行店ではありません）</t>
    <rPh sb="0" eb="2">
      <t>トリヒキ</t>
    </rPh>
    <rPh sb="2" eb="3">
      <t>テン</t>
    </rPh>
    <rPh sb="3" eb="4">
      <t>メイ</t>
    </rPh>
    <rPh sb="5" eb="7">
      <t>ニュウリョク</t>
    </rPh>
    <rPh sb="8" eb="10">
      <t>ツウチョウ</t>
    </rPh>
    <rPh sb="10" eb="13">
      <t>ハッコウテン</t>
    </rPh>
    <phoneticPr fontId="2"/>
  </si>
  <si>
    <t>※車両費等にガソリン代等が含まれている場合、その費用を算出して燃料費に含める。
（ただし、算出ができなければ車両費の総額を計上しても差支えない。）</t>
    <rPh sb="66" eb="68">
      <t>サシツカ</t>
    </rPh>
    <phoneticPr fontId="2"/>
  </si>
  <si>
    <t>※④E:光熱費・燃料費は、電気料金、燃料費（ガス、重油、ガソリン、軽油、灯油等）のことであり、水道光熱費など水道料金が科目に含まれている場合、水道料金を除いて算出する。（ただし、算出ができなければ水道料金を含めた金額でも差支えない。）</t>
    <rPh sb="110" eb="112">
      <t>サシツカ</t>
    </rPh>
    <phoneticPr fontId="2"/>
  </si>
  <si>
    <t>見込金額で構いません。また、申請時点で不明な場合は0と入力してください。</t>
    <phoneticPr fontId="2"/>
  </si>
  <si>
    <t>下取り価格等の入力を想定していますが、処分するために費用が追加で発生する場合にはその費用をマイナスで入力してください。</t>
    <rPh sb="7" eb="9">
      <t>ニュウリョク</t>
    </rPh>
    <rPh sb="42" eb="44">
      <t>ヒヨウ</t>
    </rPh>
    <phoneticPr fontId="2"/>
  </si>
  <si>
    <t>見積書の納期が「発注後○日以内」等の場合には、予想される交付決定日を踏まえて、具体的な日付を記載してください。</t>
    <phoneticPr fontId="2"/>
  </si>
  <si>
    <t>「年間削減額のエビデンス」から転記してください。</t>
    <phoneticPr fontId="2"/>
  </si>
  <si>
    <t>用途及び特徴・効果（簡潔に記載してください）</t>
    <rPh sb="0" eb="2">
      <t>ヨウト</t>
    </rPh>
    <rPh sb="2" eb="3">
      <t>オヨ</t>
    </rPh>
    <rPh sb="10" eb="12">
      <t>カンケツ</t>
    </rPh>
    <rPh sb="13" eb="15">
      <t>キサイ</t>
    </rPh>
    <phoneticPr fontId="2"/>
  </si>
  <si>
    <t>令和８年２月以降に飲食・商業・サービス業等エネルギーコスト削減対策緊急支援事業補助金の交付決定を受けた中小企業等でないか。（ただし、事業の中止又は廃止の承認を受けたもの及び交付決定の取消を受けたものを除く。）</t>
    <rPh sb="0" eb="2">
      <t>レイワ</t>
    </rPh>
    <rPh sb="3" eb="4">
      <t>ネン</t>
    </rPh>
    <rPh sb="5" eb="8">
      <t>ガツイコウ</t>
    </rPh>
    <rPh sb="9" eb="11">
      <t>インショク</t>
    </rPh>
    <rPh sb="12" eb="14">
      <t>ショウギョウ</t>
    </rPh>
    <rPh sb="19" eb="21">
      <t>ギョウトウ</t>
    </rPh>
    <rPh sb="29" eb="33">
      <t>サクゲンタイサク</t>
    </rPh>
    <rPh sb="33" eb="39">
      <t>キンキュウシエンジギョウ</t>
    </rPh>
    <rPh sb="39" eb="42">
      <t>ホジョキン</t>
    </rPh>
    <rPh sb="43" eb="45">
      <t>コウフ</t>
    </rPh>
    <rPh sb="45" eb="47">
      <t>ケッテイ</t>
    </rPh>
    <rPh sb="48" eb="49">
      <t>ウ</t>
    </rPh>
    <rPh sb="51" eb="56">
      <t>チュウショウキギョウトウ</t>
    </rPh>
    <phoneticPr fontId="2"/>
  </si>
  <si>
    <t>「納期」は具体的な日付が記載されているか。</t>
    <phoneticPr fontId="2"/>
  </si>
  <si>
    <t>オプション品、リサイクル料等がある場合、補助対象経費から控除しているか。</t>
    <phoneticPr fontId="2"/>
  </si>
  <si>
    <t>購入単価
（円：税抜）
（※1）</t>
    <rPh sb="0" eb="2">
      <t>コウニュウ</t>
    </rPh>
    <rPh sb="2" eb="4">
      <t>タンカ</t>
    </rPh>
    <rPh sb="6" eb="7">
      <t>エン</t>
    </rPh>
    <rPh sb="8" eb="10">
      <t>ゼイヌキ</t>
    </rPh>
    <phoneticPr fontId="2"/>
  </si>
  <si>
    <t>【B】
既存設備の
引取予定価格
（円：税抜）
（※2）</t>
    <rPh sb="4" eb="8">
      <t>キソンセツビ</t>
    </rPh>
    <rPh sb="10" eb="11">
      <t>ヒ</t>
    </rPh>
    <rPh sb="11" eb="12">
      <t>ト</t>
    </rPh>
    <rPh sb="12" eb="14">
      <t>ヨテイ</t>
    </rPh>
    <rPh sb="14" eb="16">
      <t>カカク</t>
    </rPh>
    <rPh sb="18" eb="19">
      <t>エン</t>
    </rPh>
    <rPh sb="20" eb="22">
      <t>ゼ</t>
    </rPh>
    <phoneticPr fontId="2"/>
  </si>
  <si>
    <t>光熱費・燃料費
年間削減額
（※4）</t>
    <rPh sb="0" eb="3">
      <t>コウネツヒ</t>
    </rPh>
    <rPh sb="4" eb="7">
      <t>ネンリョウヒ</t>
    </rPh>
    <rPh sb="8" eb="10">
      <t>ネンカン</t>
    </rPh>
    <rPh sb="10" eb="13">
      <t>サクゲンガク</t>
    </rPh>
    <phoneticPr fontId="2"/>
  </si>
  <si>
    <t>使用状況（※5）</t>
    <rPh sb="0" eb="2">
      <t>シヨウ</t>
    </rPh>
    <rPh sb="2" eb="4">
      <t>ジョウキョウ</t>
    </rPh>
    <phoneticPr fontId="2"/>
  </si>
  <si>
    <t>別途売却や下取りによる値引き・収入がある場合、「【B】既存設備の引取予定価格」欄に記載しているか。</t>
    <rPh sb="0" eb="2">
      <t>ベット</t>
    </rPh>
    <rPh sb="2" eb="4">
      <t>バイキャク</t>
    </rPh>
    <rPh sb="5" eb="7">
      <t>シタド</t>
    </rPh>
    <rPh sb="11" eb="13">
      <t>ネビ</t>
    </rPh>
    <rPh sb="15" eb="17">
      <t>シュウニュウ</t>
    </rPh>
    <rPh sb="20" eb="22">
      <t>バアイ</t>
    </rPh>
    <rPh sb="27" eb="29">
      <t>キソン</t>
    </rPh>
    <rPh sb="29" eb="31">
      <t>セツビ</t>
    </rPh>
    <rPh sb="32" eb="34">
      <t>ヒキトリ</t>
    </rPh>
    <rPh sb="34" eb="36">
      <t>ヨテイ</t>
    </rPh>
    <rPh sb="36" eb="38">
      <t>カカク</t>
    </rPh>
    <rPh sb="39" eb="40">
      <t>ラン</t>
    </rPh>
    <rPh sb="41" eb="43">
      <t>キサイ</t>
    </rPh>
    <phoneticPr fontId="2"/>
  </si>
  <si>
    <t>既存設備の撤去・廃棄が生じる場合は、それぞれの設備ごとに撤去・廃棄費用を計上してあるか。</t>
    <rPh sb="0" eb="2">
      <t>キソン</t>
    </rPh>
    <rPh sb="2" eb="4">
      <t>セツビ</t>
    </rPh>
    <rPh sb="5" eb="7">
      <t>テッキョ</t>
    </rPh>
    <rPh sb="8" eb="10">
      <t>ハイキ</t>
    </rPh>
    <rPh sb="11" eb="12">
      <t>ショウ</t>
    </rPh>
    <rPh sb="14" eb="16">
      <t>バアイ</t>
    </rPh>
    <rPh sb="23" eb="25">
      <t>セツビ</t>
    </rPh>
    <rPh sb="28" eb="30">
      <t>テッキョ</t>
    </rPh>
    <rPh sb="31" eb="33">
      <t>ハイキ</t>
    </rPh>
    <rPh sb="33" eb="35">
      <t>ヒヨウ</t>
    </rPh>
    <rPh sb="36" eb="38">
      <t>ケイジョウ</t>
    </rPh>
    <phoneticPr fontId="2"/>
  </si>
  <si>
    <t>【設備の設置場所の写真】</t>
    <phoneticPr fontId="2"/>
  </si>
  <si>
    <t>※　更新前後で設置場所を確認できる写真（設備の周りの様子がわかる写真）
※　１枚に収まりきらない場合は複数枚に分かれていても構いません。</t>
    <rPh sb="39" eb="40">
      <t>マイ</t>
    </rPh>
    <rPh sb="41" eb="42">
      <t>オサ</t>
    </rPh>
    <rPh sb="48" eb="50">
      <t>バアイ</t>
    </rPh>
    <rPh sb="51" eb="54">
      <t>フクスウマイ</t>
    </rPh>
    <rPh sb="55" eb="56">
      <t>ワ</t>
    </rPh>
    <rPh sb="62" eb="63">
      <t>カマ</t>
    </rPh>
    <phoneticPr fontId="2"/>
  </si>
  <si>
    <t>【既存設備の写真】</t>
    <rPh sb="1" eb="3">
      <t>キソン</t>
    </rPh>
    <rPh sb="3" eb="5">
      <t>セツビ</t>
    </rPh>
    <rPh sb="6" eb="8">
      <t>シャシン</t>
    </rPh>
    <phoneticPr fontId="2"/>
  </si>
  <si>
    <t>【車両の確認写真】</t>
    <rPh sb="1" eb="3">
      <t>シャリョウ</t>
    </rPh>
    <rPh sb="4" eb="6">
      <t>カクニン</t>
    </rPh>
    <rPh sb="6" eb="8">
      <t>シャシン</t>
    </rPh>
    <phoneticPr fontId="2"/>
  </si>
  <si>
    <t>正面（ナンバープレートが確認できる）及び横（全体）の写真を添付しているか。</t>
    <rPh sb="0" eb="2">
      <t>ショウメン</t>
    </rPh>
    <rPh sb="12" eb="14">
      <t>カクニン</t>
    </rPh>
    <rPh sb="18" eb="19">
      <t>オヨ</t>
    </rPh>
    <rPh sb="20" eb="21">
      <t>ヨコ</t>
    </rPh>
    <rPh sb="22" eb="24">
      <t>ゼンタイ</t>
    </rPh>
    <rPh sb="26" eb="28">
      <t>シャシン</t>
    </rPh>
    <rPh sb="29" eb="31">
      <t>テンプ</t>
    </rPh>
    <phoneticPr fontId="2"/>
  </si>
  <si>
    <t>金融機関名、支店名、預金種別、口座番号、口座名義及びカナ名義が確認できる鮮明な写しになっているか。</t>
    <phoneticPr fontId="2"/>
  </si>
  <si>
    <t>借り換え融資の場合など、コロナ関連融資であることが明確でない場合に、支援機関又は金融機関の確認書を取得しているか。</t>
    <rPh sb="0" eb="1">
      <t>カ</t>
    </rPh>
    <rPh sb="2" eb="3">
      <t>カ</t>
    </rPh>
    <rPh sb="4" eb="6">
      <t>ユウシ</t>
    </rPh>
    <rPh sb="7" eb="9">
      <t>バアイ</t>
    </rPh>
    <rPh sb="15" eb="17">
      <t>カンレン</t>
    </rPh>
    <phoneticPr fontId="2"/>
  </si>
  <si>
    <t>口座の名義は補助金を申請する法人又は個人となっているか。</t>
    <rPh sb="0" eb="2">
      <t>コウザ</t>
    </rPh>
    <rPh sb="3" eb="5">
      <t>メイギ</t>
    </rPh>
    <rPh sb="6" eb="8">
      <t>ホジョ</t>
    </rPh>
    <rPh sb="8" eb="9">
      <t>キン</t>
    </rPh>
    <rPh sb="10" eb="12">
      <t>シンセイ</t>
    </rPh>
    <rPh sb="14" eb="16">
      <t>ホウジン</t>
    </rPh>
    <rPh sb="16" eb="17">
      <t>マタ</t>
    </rPh>
    <rPh sb="18" eb="20">
      <t>コジン</t>
    </rPh>
    <phoneticPr fontId="2"/>
  </si>
  <si>
    <t>（公募回）令和７年度補正</t>
    <rPh sb="1" eb="4">
      <t>コウボカイ</t>
    </rPh>
    <rPh sb="5" eb="7">
      <t>レイワ</t>
    </rPh>
    <rPh sb="8" eb="9">
      <t>ネン</t>
    </rPh>
    <rPh sb="9" eb="10">
      <t>ド</t>
    </rPh>
    <rPh sb="10" eb="12">
      <t>ホセイ</t>
    </rPh>
    <phoneticPr fontId="2"/>
  </si>
  <si>
    <t>（公募回）令和７年度補正</t>
    <rPh sb="1" eb="4">
      <t>コウボカイ</t>
    </rPh>
    <rPh sb="5" eb="7">
      <t>レイワ</t>
    </rPh>
    <rPh sb="8" eb="10">
      <t>ネンド</t>
    </rPh>
    <rPh sb="10" eb="12">
      <t>ホセイ</t>
    </rPh>
    <phoneticPr fontId="2"/>
  </si>
  <si>
    <t>エネコス
活用</t>
    <rPh sb="5" eb="7">
      <t>カツヨウ</t>
    </rPh>
    <phoneticPr fontId="2"/>
  </si>
  <si>
    <t>①</t>
    <phoneticPr fontId="2"/>
  </si>
  <si>
    <t>②</t>
    <phoneticPr fontId="2"/>
  </si>
  <si>
    <t>③</t>
    <phoneticPr fontId="2"/>
  </si>
  <si>
    <t>④</t>
    <phoneticPr fontId="2"/>
  </si>
  <si>
    <t>⑤</t>
    <phoneticPr fontId="2"/>
  </si>
  <si>
    <t>⑥</t>
    <phoneticPr fontId="2"/>
  </si>
  <si>
    <t>⑦</t>
    <phoneticPr fontId="2"/>
  </si>
  <si>
    <t>※機器等の導入の場合は、以下の写真は不要です。</t>
    <rPh sb="1" eb="4">
      <t>キキトウ</t>
    </rPh>
    <rPh sb="5" eb="7">
      <t>ドウニュウ</t>
    </rPh>
    <rPh sb="8" eb="10">
      <t>バアイ</t>
    </rPh>
    <rPh sb="12" eb="14">
      <t>イカ</t>
    </rPh>
    <rPh sb="15" eb="17">
      <t>シャシン</t>
    </rPh>
    <rPh sb="18" eb="20">
      <t>フヨウ</t>
    </rPh>
    <phoneticPr fontId="2"/>
  </si>
  <si>
    <t>※車両・重機・船舶等の設備の場合は、以下の写真は不要です。</t>
    <rPh sb="1" eb="3">
      <t>シャリョウ</t>
    </rPh>
    <rPh sb="4" eb="6">
      <t>ジュウキ</t>
    </rPh>
    <rPh sb="7" eb="9">
      <t>センパク</t>
    </rPh>
    <rPh sb="9" eb="10">
      <t>トウ</t>
    </rPh>
    <rPh sb="11" eb="13">
      <t>セツビ</t>
    </rPh>
    <rPh sb="14" eb="16">
      <t>バアイ</t>
    </rPh>
    <rPh sb="18" eb="20">
      <t>イカ</t>
    </rPh>
    <rPh sb="21" eb="23">
      <t>シャシン</t>
    </rPh>
    <rPh sb="24" eb="26">
      <t>フヨウ</t>
    </rPh>
    <phoneticPr fontId="2"/>
  </si>
  <si>
    <t>以下の項目について、間違いないことを確認したか。</t>
    <rPh sb="0" eb="2">
      <t>イカ</t>
    </rPh>
    <rPh sb="3" eb="5">
      <t>コウモク</t>
    </rPh>
    <rPh sb="10" eb="12">
      <t>マチガ</t>
    </rPh>
    <rPh sb="18" eb="20">
      <t>カクニン</t>
    </rPh>
    <phoneticPr fontId="2"/>
  </si>
  <si>
    <t>⑧</t>
    <phoneticPr fontId="2"/>
  </si>
  <si>
    <t>「本補助事業が経営に与える影響」が記載されているか。</t>
    <rPh sb="1" eb="2">
      <t>ホン</t>
    </rPh>
    <rPh sb="2" eb="4">
      <t>ホジョ</t>
    </rPh>
    <rPh sb="4" eb="6">
      <t>ジギョウ</t>
    </rPh>
    <rPh sb="7" eb="9">
      <t>ケイエイ</t>
    </rPh>
    <rPh sb="10" eb="11">
      <t>アタ</t>
    </rPh>
    <rPh sb="13" eb="15">
      <t>エイキョウ</t>
    </rPh>
    <rPh sb="17" eb="19">
      <t>キサイ</t>
    </rPh>
    <phoneticPr fontId="2"/>
  </si>
  <si>
    <t>既存の設備・機器の「年間の電気料金・燃料費」は決算書の光熱費・燃料費を超えていないか。</t>
    <rPh sb="0" eb="2">
      <t>キソン</t>
    </rPh>
    <rPh sb="3" eb="5">
      <t>セツビ</t>
    </rPh>
    <rPh sb="6" eb="8">
      <t>キキ</t>
    </rPh>
    <rPh sb="10" eb="12">
      <t>ネンカン</t>
    </rPh>
    <rPh sb="13" eb="17">
      <t>デンキリョウキン</t>
    </rPh>
    <rPh sb="18" eb="21">
      <t>ネンリョウヒ</t>
    </rPh>
    <rPh sb="23" eb="26">
      <t>ケッサンショ</t>
    </rPh>
    <rPh sb="27" eb="30">
      <t>コウネツヒ</t>
    </rPh>
    <rPh sb="31" eb="34">
      <t>ネンリョウヒ</t>
    </rPh>
    <rPh sb="35" eb="36">
      <t>コ</t>
    </rPh>
    <phoneticPr fontId="2"/>
  </si>
  <si>
    <t>付け</t>
    <rPh sb="0" eb="1">
      <t>ヅ</t>
    </rPh>
    <phoneticPr fontId="2"/>
  </si>
  <si>
    <t>で交付決定のあった</t>
    <rPh sb="1" eb="5">
      <t>コウフケッテイ</t>
    </rPh>
    <phoneticPr fontId="2"/>
  </si>
  <si>
    <t>標記補助金について、同補助金交付要綱第８条の規定により、下記のとおり申請を取り下げます。</t>
    <phoneticPr fontId="2"/>
  </si>
  <si>
    <t>標記補助金について、下記のとおり変更したいので、同補助金交付要綱第９条の規定により申請します。</t>
    <rPh sb="10" eb="12">
      <t>カキ</t>
    </rPh>
    <phoneticPr fontId="2"/>
  </si>
  <si>
    <t>したいので、同補助金</t>
    <phoneticPr fontId="2"/>
  </si>
  <si>
    <t>標記補助金について、同補助金交付要綱第11条の規定により、下記のとおり遂行状況を報告します。</t>
    <rPh sb="4" eb="5">
      <t>キン</t>
    </rPh>
    <rPh sb="10" eb="14">
      <t>ドウホジョキン</t>
    </rPh>
    <rPh sb="14" eb="18">
      <t>コウフヨウコウ</t>
    </rPh>
    <rPh sb="18" eb="19">
      <t>ダイ</t>
    </rPh>
    <rPh sb="21" eb="22">
      <t>ジョウ</t>
    </rPh>
    <rPh sb="23" eb="25">
      <t>キテイ</t>
    </rPh>
    <rPh sb="29" eb="31">
      <t>カキ</t>
    </rPh>
    <rPh sb="35" eb="39">
      <t>スイコウジョウキョウ</t>
    </rPh>
    <rPh sb="40" eb="42">
      <t>ホウコク</t>
    </rPh>
    <phoneticPr fontId="2"/>
  </si>
  <si>
    <t>標記補助金について、下記のとおり</t>
    <rPh sb="10" eb="12">
      <t>カキ</t>
    </rPh>
    <phoneticPr fontId="2"/>
  </si>
  <si>
    <t>交付要綱第10条の規定により申請します。</t>
    <phoneticPr fontId="2"/>
  </si>
  <si>
    <t>標記補助金について、同補助金交付要綱第12条の規定に基づき、下記のとおり実績を報告します。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38">
      <t>ジッセキ</t>
    </rPh>
    <rPh sb="39" eb="41">
      <t>ホウコク</t>
    </rPh>
    <phoneticPr fontId="2"/>
  </si>
  <si>
    <t>(※1)</t>
  </si>
  <si>
    <t>「導入日」は「検収年月日」を記載してください。</t>
    <rPh sb="1" eb="4">
      <t>ドウニュウビ</t>
    </rPh>
    <rPh sb="7" eb="9">
      <t>ケンシュウ</t>
    </rPh>
    <rPh sb="9" eb="12">
      <t>ネンガッピ</t>
    </rPh>
    <rPh sb="14" eb="16">
      <t>キサイ</t>
    </rPh>
    <phoneticPr fontId="2"/>
  </si>
  <si>
    <t>⇒この整理表を１部作成してください。</t>
    <rPh sb="3" eb="6">
      <t>セイリヒョウ</t>
    </rPh>
    <rPh sb="8" eb="9">
      <t>ブ</t>
    </rPh>
    <rPh sb="9" eb="11">
      <t>サクセイ</t>
    </rPh>
    <phoneticPr fontId="2"/>
  </si>
  <si>
    <t>⇒この整理表を契約ごとに１部ずつ作成してください。</t>
    <rPh sb="3" eb="6">
      <t>セイリヒョウ</t>
    </rPh>
    <rPh sb="7" eb="9">
      <t>ケイヤク</t>
    </rPh>
    <rPh sb="13" eb="14">
      <t>ブ</t>
    </rPh>
    <rPh sb="16" eb="18">
      <t>サクセイ</t>
    </rPh>
    <phoneticPr fontId="2"/>
  </si>
  <si>
    <t>「既存設備等について」の「廃棄（又は売却）方法」が「その他」の場合、「■廃棄方法」欄に記載があるか。</t>
    <rPh sb="16" eb="17">
      <t>マタ</t>
    </rPh>
    <rPh sb="18" eb="20">
      <t>バイキャク</t>
    </rPh>
    <rPh sb="36" eb="40">
      <t>ハイキホウホウ</t>
    </rPh>
    <rPh sb="41" eb="42">
      <t>ラン</t>
    </rPh>
    <phoneticPr fontId="2"/>
  </si>
  <si>
    <t>オプション品、リサイクル料等がある場合、補助対象経費から控除しているか。</t>
  </si>
  <si>
    <t>割合や数値を記載している場合、他の項目の数値と齟齬が生じていないか。</t>
    <rPh sb="0" eb="2">
      <t>ワリアイ</t>
    </rPh>
    <rPh sb="3" eb="5">
      <t>スウチ</t>
    </rPh>
    <rPh sb="6" eb="8">
      <t>キサイ</t>
    </rPh>
    <rPh sb="12" eb="14">
      <t>バアイ</t>
    </rPh>
    <rPh sb="15" eb="16">
      <t>ホカ</t>
    </rPh>
    <rPh sb="17" eb="19">
      <t>コウモク</t>
    </rPh>
    <rPh sb="20" eb="22">
      <t>スウチ</t>
    </rPh>
    <rPh sb="23" eb="25">
      <t>ソゴ</t>
    </rPh>
    <rPh sb="26" eb="27">
      <t>ショウ</t>
    </rPh>
    <phoneticPr fontId="2"/>
  </si>
  <si>
    <t>※　有効期限が経過している場合には、余白に有効であることを確認した旨の記載を行っているか。</t>
    <rPh sb="2" eb="6">
      <t>ユウコウキゲン</t>
    </rPh>
    <rPh sb="7" eb="9">
      <t>ケイカ</t>
    </rPh>
    <rPh sb="13" eb="15">
      <t>バアイ</t>
    </rPh>
    <rPh sb="18" eb="20">
      <t>ヨハク</t>
    </rPh>
    <rPh sb="21" eb="23">
      <t>ユウコウ</t>
    </rPh>
    <rPh sb="29" eb="31">
      <t>カクニン</t>
    </rPh>
    <rPh sb="33" eb="34">
      <t>ムネ</t>
    </rPh>
    <rPh sb="35" eb="37">
      <t>キサイ</t>
    </rPh>
    <rPh sb="38" eb="39">
      <t>オコナ</t>
    </rPh>
    <phoneticPr fontId="2"/>
  </si>
  <si>
    <t>発注した設備等は、見積書と同一のものとなっているか。</t>
    <rPh sb="0" eb="2">
      <t>ハッチュウ</t>
    </rPh>
    <rPh sb="4" eb="7">
      <t>セツビトウ</t>
    </rPh>
    <rPh sb="9" eb="12">
      <t>ミツモリショ</t>
    </rPh>
    <rPh sb="13" eb="15">
      <t>ドウイツ</t>
    </rPh>
    <phoneticPr fontId="2"/>
  </si>
  <si>
    <t>⑨</t>
    <phoneticPr fontId="2"/>
  </si>
  <si>
    <t>発注書と発注請書の内容が一致しているか。</t>
    <rPh sb="0" eb="3">
      <t>ハッチュウショ</t>
    </rPh>
    <rPh sb="4" eb="8">
      <t>ハッチュウウケショ</t>
    </rPh>
    <rPh sb="9" eb="11">
      <t>ナイヨウ</t>
    </rPh>
    <rPh sb="12" eb="14">
      <t>イッチ</t>
    </rPh>
    <phoneticPr fontId="2"/>
  </si>
  <si>
    <t>発注書等の納期までに、納品されているか。</t>
    <rPh sb="0" eb="4">
      <t>ハッチュウショトウ</t>
    </rPh>
    <rPh sb="5" eb="7">
      <t>ノウキ</t>
    </rPh>
    <rPh sb="11" eb="13">
      <t>ノウヒン</t>
    </rPh>
    <phoneticPr fontId="2"/>
  </si>
  <si>
    <t>購入した設備等は、見積書及び発注書等と同一のものか。</t>
    <rPh sb="0" eb="2">
      <t>コウニュウ</t>
    </rPh>
    <rPh sb="4" eb="7">
      <t>セツビトウ</t>
    </rPh>
    <rPh sb="9" eb="12">
      <t>ミツモリショ</t>
    </rPh>
    <rPh sb="12" eb="13">
      <t>オヨ</t>
    </rPh>
    <rPh sb="14" eb="18">
      <t>ハッチュウショトウ</t>
    </rPh>
    <rPh sb="19" eb="21">
      <t>ドウイツ</t>
    </rPh>
    <phoneticPr fontId="2"/>
  </si>
  <si>
    <t>既存設備の撤去・廃棄が生じる場合は、撤去・廃棄に係る記載がされているか。</t>
    <rPh sb="0" eb="2">
      <t>キソン</t>
    </rPh>
    <rPh sb="2" eb="4">
      <t>セツビ</t>
    </rPh>
    <rPh sb="5" eb="7">
      <t>テッキョ</t>
    </rPh>
    <rPh sb="8" eb="10">
      <t>ハイキ</t>
    </rPh>
    <rPh sb="11" eb="12">
      <t>ショウ</t>
    </rPh>
    <rPh sb="14" eb="16">
      <t>バアイ</t>
    </rPh>
    <rPh sb="18" eb="20">
      <t>テッキョ</t>
    </rPh>
    <rPh sb="21" eb="23">
      <t>ハイキ</t>
    </rPh>
    <rPh sb="24" eb="25">
      <t>カカ</t>
    </rPh>
    <rPh sb="26" eb="28">
      <t>キサイ</t>
    </rPh>
    <phoneticPr fontId="2"/>
  </si>
  <si>
    <t>⑩</t>
    <phoneticPr fontId="2"/>
  </si>
  <si>
    <t>設置場所の写真は、申請時に提出した設置場所の写真と同一の角度及び範囲であるか。</t>
    <rPh sb="0" eb="4">
      <t>セッチバショ</t>
    </rPh>
    <rPh sb="5" eb="7">
      <t>シャシン</t>
    </rPh>
    <rPh sb="9" eb="12">
      <t>シンセイジ</t>
    </rPh>
    <rPh sb="13" eb="15">
      <t>テイシュツ</t>
    </rPh>
    <rPh sb="17" eb="21">
      <t>セッチバショ</t>
    </rPh>
    <rPh sb="22" eb="24">
      <t>シャシン</t>
    </rPh>
    <rPh sb="25" eb="27">
      <t>ドウイツ</t>
    </rPh>
    <rPh sb="28" eb="31">
      <t>カクドオヨ</t>
    </rPh>
    <rPh sb="32" eb="34">
      <t>ハンイ</t>
    </rPh>
    <phoneticPr fontId="2"/>
  </si>
  <si>
    <t>【シール写真】</t>
    <rPh sb="4" eb="6">
      <t>シャシン</t>
    </rPh>
    <phoneticPr fontId="2"/>
  </si>
  <si>
    <t>※該当する設備以外の場合は、以下の写真は不要。</t>
    <rPh sb="1" eb="3">
      <t>ガイトウ</t>
    </rPh>
    <rPh sb="5" eb="7">
      <t>セツビ</t>
    </rPh>
    <rPh sb="7" eb="9">
      <t>イガイ</t>
    </rPh>
    <rPh sb="10" eb="12">
      <t>バアイ</t>
    </rPh>
    <rPh sb="14" eb="16">
      <t>イカ</t>
    </rPh>
    <rPh sb="17" eb="19">
      <t>シャシン</t>
    </rPh>
    <rPh sb="20" eb="22">
      <t>フヨウ</t>
    </rPh>
    <phoneticPr fontId="2"/>
  </si>
  <si>
    <t>※車両・重機・船舶等の設備の更新又は機器等の導入の場合は不要。</t>
    <rPh sb="4" eb="6">
      <t>ジュウキ</t>
    </rPh>
    <rPh sb="7" eb="10">
      <t>センパクトウ</t>
    </rPh>
    <rPh sb="28" eb="30">
      <t>フヨウ</t>
    </rPh>
    <phoneticPr fontId="2"/>
  </si>
  <si>
    <t>＜該当する支払方法の箇所を確認してください＞</t>
    <rPh sb="1" eb="3">
      <t>ガイトウ</t>
    </rPh>
    <rPh sb="5" eb="7">
      <t>シハライ</t>
    </rPh>
    <rPh sb="7" eb="9">
      <t>ホウホウ</t>
    </rPh>
    <rPh sb="10" eb="12">
      <t>カショ</t>
    </rPh>
    <rPh sb="13" eb="15">
      <t>カクニン</t>
    </rPh>
    <phoneticPr fontId="2"/>
  </si>
  <si>
    <t>照明設備の場合は、「○○店舗照明設備一式」等と記載し、明細の別紙を添付しているか。</t>
    <rPh sb="0" eb="4">
      <t>ショウメイセツビ</t>
    </rPh>
    <rPh sb="5" eb="7">
      <t>バアイ</t>
    </rPh>
    <rPh sb="12" eb="14">
      <t>テンポ</t>
    </rPh>
    <rPh sb="14" eb="18">
      <t>ショウメイセツビ</t>
    </rPh>
    <rPh sb="18" eb="20">
      <t>イッシキ</t>
    </rPh>
    <rPh sb="21" eb="22">
      <t>トウ</t>
    </rPh>
    <rPh sb="23" eb="25">
      <t>キサイ</t>
    </rPh>
    <rPh sb="27" eb="29">
      <t>メイサイ</t>
    </rPh>
    <rPh sb="30" eb="32">
      <t>ベッシ</t>
    </rPh>
    <rPh sb="33" eb="35">
      <t>テンプ</t>
    </rPh>
    <phoneticPr fontId="2"/>
  </si>
  <si>
    <t>「規格」は、型番を記載しているか。</t>
    <rPh sb="1" eb="3">
      <t>キカク</t>
    </rPh>
    <rPh sb="6" eb="8">
      <t>カタバン</t>
    </rPh>
    <rPh sb="9" eb="11">
      <t>キサイ</t>
    </rPh>
    <phoneticPr fontId="2"/>
  </si>
  <si>
    <t>「既存設備等について」の「廃棄（又は売却）方法」が「発注予定先による廃棄・下取り等（見積書に記載）」の場合、見積書に廃棄等についての記載があるか。（別に廃棄（又は売却）を行う場合を除く）</t>
    <rPh sb="51" eb="53">
      <t>バアイ</t>
    </rPh>
    <rPh sb="58" eb="60">
      <t>ハイキ</t>
    </rPh>
    <rPh sb="60" eb="61">
      <t>トウ</t>
    </rPh>
    <rPh sb="74" eb="75">
      <t>ベツ</t>
    </rPh>
    <rPh sb="76" eb="78">
      <t>ハイキ</t>
    </rPh>
    <rPh sb="79" eb="80">
      <t>マタ</t>
    </rPh>
    <rPh sb="81" eb="83">
      <t>バイキャク</t>
    </rPh>
    <rPh sb="85" eb="86">
      <t>オコナ</t>
    </rPh>
    <rPh sb="87" eb="89">
      <t>バアイ</t>
    </rPh>
    <rPh sb="90" eb="91">
      <t>ノゾ</t>
    </rPh>
    <phoneticPr fontId="2"/>
  </si>
  <si>
    <t>更新・導入する設備の「用途及び特徴・効果」が記載されているか。</t>
    <rPh sb="0" eb="2">
      <t>コウシン</t>
    </rPh>
    <rPh sb="3" eb="5">
      <t>ドウニュウ</t>
    </rPh>
    <rPh sb="7" eb="9">
      <t>セツビ</t>
    </rPh>
    <rPh sb="11" eb="13">
      <t>ヨウト</t>
    </rPh>
    <rPh sb="13" eb="14">
      <t>オヨ</t>
    </rPh>
    <rPh sb="15" eb="17">
      <t>トクチョウ</t>
    </rPh>
    <rPh sb="18" eb="20">
      <t>コウカ</t>
    </rPh>
    <rPh sb="22" eb="24">
      <t>キサイ</t>
    </rPh>
    <phoneticPr fontId="2"/>
  </si>
  <si>
    <t>保管場所住所</t>
    <rPh sb="0" eb="2">
      <t>ホカン</t>
    </rPh>
    <rPh sb="2" eb="4">
      <t>バショ</t>
    </rPh>
    <rPh sb="4" eb="6">
      <t>ジュウショ</t>
    </rPh>
    <phoneticPr fontId="2"/>
  </si>
  <si>
    <t>施設名（拠点名・店名）</t>
    <rPh sb="0" eb="2">
      <t>シセツ</t>
    </rPh>
    <rPh sb="2" eb="3">
      <t>メイ</t>
    </rPh>
    <rPh sb="4" eb="7">
      <t>キョテンメイ</t>
    </rPh>
    <rPh sb="8" eb="10">
      <t>テンメイ</t>
    </rPh>
    <phoneticPr fontId="2"/>
  </si>
  <si>
    <t>本見積の見積依頼をした日付を入力</t>
    <rPh sb="0" eb="3">
      <t>ホンミツモリ</t>
    </rPh>
    <rPh sb="4" eb="8">
      <t>ミツモリイライ</t>
    </rPh>
    <rPh sb="11" eb="13">
      <t>ヒヅケ</t>
    </rPh>
    <rPh sb="14" eb="16">
      <t>ニュウリョク</t>
    </rPh>
    <phoneticPr fontId="2"/>
  </si>
  <si>
    <t>相見積の見積依頼をした日付を入力</t>
    <rPh sb="0" eb="3">
      <t>アイミツモリ</t>
    </rPh>
    <rPh sb="4" eb="8">
      <t>ミツモリイライ</t>
    </rPh>
    <rPh sb="11" eb="13">
      <t>ヒヅケ</t>
    </rPh>
    <rPh sb="14" eb="16">
      <t>ニュウリョク</t>
    </rPh>
    <phoneticPr fontId="2"/>
  </si>
  <si>
    <t>本見積書の発行日付を入力</t>
    <rPh sb="0" eb="3">
      <t>ホンミツモリ</t>
    </rPh>
    <rPh sb="3" eb="4">
      <t>ショ</t>
    </rPh>
    <rPh sb="5" eb="7">
      <t>ハッコウ</t>
    </rPh>
    <rPh sb="7" eb="9">
      <t>ヒヅケ</t>
    </rPh>
    <rPh sb="10" eb="12">
      <t>ニュウリョク</t>
    </rPh>
    <phoneticPr fontId="2"/>
  </si>
  <si>
    <t>相見積書の発行日付を入力</t>
    <rPh sb="0" eb="3">
      <t>アイミツモリ</t>
    </rPh>
    <rPh sb="3" eb="4">
      <t>ショ</t>
    </rPh>
    <rPh sb="5" eb="7">
      <t>ハッコウ</t>
    </rPh>
    <rPh sb="7" eb="9">
      <t>ヒヅケ</t>
    </rPh>
    <rPh sb="10" eb="12">
      <t>ニュウリョク</t>
    </rPh>
    <phoneticPr fontId="2"/>
  </si>
  <si>
    <t>発注日または契約日を入力</t>
    <rPh sb="0" eb="3">
      <t>ハッチュウビ</t>
    </rPh>
    <rPh sb="6" eb="9">
      <t>ケイヤクビ</t>
    </rPh>
    <rPh sb="10" eb="12">
      <t>ニュウリョク</t>
    </rPh>
    <phoneticPr fontId="2"/>
  </si>
  <si>
    <t>納品日を入力</t>
    <rPh sb="0" eb="3">
      <t>ノウヒンビ</t>
    </rPh>
    <rPh sb="4" eb="6">
      <t>ニュウリョク</t>
    </rPh>
    <phoneticPr fontId="2"/>
  </si>
  <si>
    <t>検収日を入力</t>
    <rPh sb="0" eb="3">
      <t>ケンシュウビ</t>
    </rPh>
    <rPh sb="4" eb="6">
      <t>ニュウリョク</t>
    </rPh>
    <phoneticPr fontId="2"/>
  </si>
  <si>
    <t>許認可等を受けた日を入力</t>
    <rPh sb="0" eb="3">
      <t>キョニンカ</t>
    </rPh>
    <rPh sb="3" eb="4">
      <t>トウ</t>
    </rPh>
    <rPh sb="5" eb="6">
      <t>ウ</t>
    </rPh>
    <rPh sb="8" eb="9">
      <t>ヒ</t>
    </rPh>
    <rPh sb="10" eb="12">
      <t>ニュウリョク</t>
    </rPh>
    <phoneticPr fontId="2"/>
  </si>
  <si>
    <t>以下の報告書類が漏れなく提出されていること及びそれぞれの日付が正しく
転記されていることを確認したか。</t>
    <rPh sb="3" eb="5">
      <t>ホウコク</t>
    </rPh>
    <rPh sb="5" eb="7">
      <t>ショルイ</t>
    </rPh>
    <rPh sb="8" eb="9">
      <t>モ</t>
    </rPh>
    <rPh sb="12" eb="14">
      <t>テイシュツ</t>
    </rPh>
    <rPh sb="21" eb="22">
      <t>オヨ</t>
    </rPh>
    <rPh sb="28" eb="30">
      <t>ヒヅケ</t>
    </rPh>
    <rPh sb="31" eb="32">
      <t>タダ</t>
    </rPh>
    <rPh sb="35" eb="37">
      <t>テンキ</t>
    </rPh>
    <rPh sb="45" eb="47">
      <t>カクニン</t>
    </rPh>
    <phoneticPr fontId="2"/>
  </si>
  <si>
    <t>請求日を入力</t>
    <rPh sb="0" eb="3">
      <t>セイキュウビ</t>
    </rPh>
    <rPh sb="4" eb="6">
      <t>ニュウリョク</t>
    </rPh>
    <phoneticPr fontId="2"/>
  </si>
  <si>
    <t>支払日を入力（通帳から引落された日）</t>
    <rPh sb="0" eb="3">
      <t>シハライビ</t>
    </rPh>
    <rPh sb="4" eb="6">
      <t>ニュウリョク</t>
    </rPh>
    <rPh sb="7" eb="9">
      <t>ツウチョウ</t>
    </rPh>
    <rPh sb="11" eb="12">
      <t>ヒ</t>
    </rPh>
    <rPh sb="12" eb="13">
      <t>オト</t>
    </rPh>
    <rPh sb="16" eb="17">
      <t>ヒ</t>
    </rPh>
    <phoneticPr fontId="2"/>
  </si>
  <si>
    <t>納品書または請求書で廃棄したことが確認できる場合、日付の記載は不要</t>
    <rPh sb="0" eb="3">
      <t>ノウヒンショ</t>
    </rPh>
    <rPh sb="6" eb="9">
      <t>セイキュウショ</t>
    </rPh>
    <rPh sb="10" eb="12">
      <t>ハイキ</t>
    </rPh>
    <rPh sb="17" eb="19">
      <t>カクニン</t>
    </rPh>
    <rPh sb="22" eb="24">
      <t>バアイ</t>
    </rPh>
    <rPh sb="25" eb="27">
      <t>ヒヅケ</t>
    </rPh>
    <rPh sb="28" eb="30">
      <t>キサイ</t>
    </rPh>
    <rPh sb="31" eb="33">
      <t>フヨウ</t>
    </rPh>
    <phoneticPr fontId="2"/>
  </si>
  <si>
    <t>見積依頼書（仕様書含む）の写し</t>
    <rPh sb="0" eb="5">
      <t>ミツモリイライショ</t>
    </rPh>
    <rPh sb="6" eb="9">
      <t>シヨウショ</t>
    </rPh>
    <rPh sb="9" eb="10">
      <t>フク</t>
    </rPh>
    <rPh sb="13" eb="14">
      <t>ウツ</t>
    </rPh>
    <phoneticPr fontId="2"/>
  </si>
  <si>
    <t>見積書又は価格表の写し</t>
    <rPh sb="0" eb="3">
      <t>ミツモリショ</t>
    </rPh>
    <rPh sb="3" eb="4">
      <t>マタ</t>
    </rPh>
    <rPh sb="5" eb="8">
      <t>カカクヒョウ</t>
    </rPh>
    <rPh sb="9" eb="10">
      <t>ウツ</t>
    </rPh>
    <phoneticPr fontId="2"/>
  </si>
  <si>
    <t>発注書又は契約書等の写し</t>
    <rPh sb="0" eb="3">
      <t>ハッチュウショ</t>
    </rPh>
    <rPh sb="3" eb="4">
      <t>マタ</t>
    </rPh>
    <rPh sb="5" eb="9">
      <t>ケイヤクショトウ</t>
    </rPh>
    <rPh sb="10" eb="11">
      <t>ウツ</t>
    </rPh>
    <phoneticPr fontId="2"/>
  </si>
  <si>
    <t>納品書又は完了報告書等の写し</t>
    <rPh sb="0" eb="3">
      <t>ノウヒンショ</t>
    </rPh>
    <rPh sb="3" eb="4">
      <t>マタ</t>
    </rPh>
    <rPh sb="5" eb="11">
      <t>カンリョウホウコクショトウ</t>
    </rPh>
    <rPh sb="12" eb="13">
      <t>ウツ</t>
    </rPh>
    <phoneticPr fontId="2"/>
  </si>
  <si>
    <t>検収（納品の確認）</t>
    <rPh sb="0" eb="2">
      <t>ケンシュウ</t>
    </rPh>
    <rPh sb="3" eb="5">
      <t>ノウヒン</t>
    </rPh>
    <rPh sb="6" eb="8">
      <t>カクニン</t>
    </rPh>
    <phoneticPr fontId="2"/>
  </si>
  <si>
    <t>事業に使用する許認可等
※対象設備のみ</t>
    <rPh sb="0" eb="2">
      <t>ジギョウ</t>
    </rPh>
    <rPh sb="3" eb="5">
      <t>シヨウ</t>
    </rPh>
    <rPh sb="7" eb="11">
      <t>キョニンカトウ</t>
    </rPh>
    <rPh sb="13" eb="17">
      <t>タイショウセツビ</t>
    </rPh>
    <phoneticPr fontId="2"/>
  </si>
  <si>
    <t>更新した設備の写真</t>
    <rPh sb="0" eb="2">
      <t>コウシン</t>
    </rPh>
    <rPh sb="4" eb="6">
      <t>セツビ</t>
    </rPh>
    <rPh sb="7" eb="9">
      <t>シャシン</t>
    </rPh>
    <phoneticPr fontId="2"/>
  </si>
  <si>
    <t>補助事業で購入したことの識別表示（シール等貼付）の写真</t>
    <rPh sb="0" eb="4">
      <t>ホジョジギョウ</t>
    </rPh>
    <rPh sb="5" eb="7">
      <t>コウニュウ</t>
    </rPh>
    <rPh sb="12" eb="16">
      <t>シキベツヒョウジ</t>
    </rPh>
    <rPh sb="20" eb="21">
      <t>トウ</t>
    </rPh>
    <rPh sb="21" eb="23">
      <t>チョウフ</t>
    </rPh>
    <rPh sb="25" eb="27">
      <t>シャシン</t>
    </rPh>
    <phoneticPr fontId="2"/>
  </si>
  <si>
    <t>品名・型番の記載ラベルの写真</t>
    <rPh sb="0" eb="2">
      <t>ヒンメイ</t>
    </rPh>
    <rPh sb="3" eb="5">
      <t>カタバン</t>
    </rPh>
    <rPh sb="6" eb="8">
      <t>キサイ</t>
    </rPh>
    <rPh sb="12" eb="14">
      <t>シャシン</t>
    </rPh>
    <phoneticPr fontId="2"/>
  </si>
  <si>
    <t>既存設備等を廃棄したことがわかる書類の写し</t>
    <rPh sb="0" eb="5">
      <t>キゾンセツビトウ</t>
    </rPh>
    <rPh sb="6" eb="8">
      <t>ハイキ</t>
    </rPh>
    <rPh sb="16" eb="18">
      <t>ショルイ</t>
    </rPh>
    <rPh sb="19" eb="20">
      <t>ウツ</t>
    </rPh>
    <phoneticPr fontId="2"/>
  </si>
  <si>
    <t>請求書の写し</t>
    <rPh sb="0" eb="3">
      <t>セイキュウショ</t>
    </rPh>
    <rPh sb="4" eb="5">
      <t>ウツ</t>
    </rPh>
    <phoneticPr fontId="2"/>
  </si>
  <si>
    <t>支払が確認できる書類の写し</t>
    <rPh sb="0" eb="2">
      <t>シハラ</t>
    </rPh>
    <rPh sb="3" eb="5">
      <t>カクニン</t>
    </rPh>
    <rPh sb="8" eb="10">
      <t>ショルイ</t>
    </rPh>
    <rPh sb="11" eb="12">
      <t>ウツ</t>
    </rPh>
    <phoneticPr fontId="2"/>
  </si>
  <si>
    <t>※　照明設備の場合は、配電盤やスイッチなどに貼り付けてください。（照明本体への貼付は不要）</t>
    <phoneticPr fontId="2"/>
  </si>
  <si>
    <t>施設名（拠点名・店名）</t>
    <phoneticPr fontId="2"/>
  </si>
  <si>
    <t>例：</t>
    <phoneticPr fontId="2"/>
  </si>
  <si>
    <t>保管場所住所</t>
    <phoneticPr fontId="2"/>
  </si>
  <si>
    <t>松江市殿町一番地</t>
    <phoneticPr fontId="2"/>
  </si>
  <si>
    <t>本社</t>
    <rPh sb="0" eb="2">
      <t>ホンシャ</t>
    </rPh>
    <phoneticPr fontId="2"/>
  </si>
  <si>
    <t>９．事業に使用する許認可等の写し（必要な場合のみ）</t>
    <rPh sb="2" eb="4">
      <t>ジギョウ</t>
    </rPh>
    <rPh sb="5" eb="7">
      <t>シヨウ</t>
    </rPh>
    <rPh sb="9" eb="12">
      <t>キョニンカ</t>
    </rPh>
    <rPh sb="12" eb="13">
      <t>トウ</t>
    </rPh>
    <rPh sb="14" eb="15">
      <t>ウツ</t>
    </rPh>
    <rPh sb="17" eb="19">
      <t>ヒツヨウ</t>
    </rPh>
    <rPh sb="20" eb="22">
      <t>バアイ</t>
    </rPh>
    <phoneticPr fontId="2"/>
  </si>
  <si>
    <t>許認可等の名義は申請者と同一であるか。</t>
    <rPh sb="0" eb="3">
      <t>キョニンカ</t>
    </rPh>
    <rPh sb="3" eb="4">
      <t>トウ</t>
    </rPh>
    <rPh sb="5" eb="7">
      <t>メイギ</t>
    </rPh>
    <rPh sb="8" eb="11">
      <t>シンセイシャ</t>
    </rPh>
    <rPh sb="12" eb="14">
      <t>ドウイツ</t>
    </rPh>
    <phoneticPr fontId="2"/>
  </si>
  <si>
    <t>許認可等で、更新する設備等の「名称」、「品番・型番」の記載が確認できるか。</t>
    <rPh sb="0" eb="3">
      <t>キョニンカ</t>
    </rPh>
    <rPh sb="3" eb="4">
      <t>トウ</t>
    </rPh>
    <rPh sb="6" eb="8">
      <t>コウシン</t>
    </rPh>
    <rPh sb="10" eb="13">
      <t>セツビトウ</t>
    </rPh>
    <rPh sb="15" eb="17">
      <t>メイショウ</t>
    </rPh>
    <rPh sb="20" eb="22">
      <t>ヒンバン</t>
    </rPh>
    <rPh sb="23" eb="25">
      <t>カタバン</t>
    </rPh>
    <rPh sb="27" eb="29">
      <t>キサイ</t>
    </rPh>
    <rPh sb="30" eb="32">
      <t>カクニン</t>
    </rPh>
    <phoneticPr fontId="2"/>
  </si>
  <si>
    <t>２．交付要綱別表１に掲げるみなし大企業でないこと。</t>
    <phoneticPr fontId="2"/>
  </si>
  <si>
    <t>７．風俗営業等の規制及び業務の適正化等に関する法律（昭和23年法律第122号）第２条第１項第４号に規定する風俗営業及び同条第５項に規定する性風俗関連特殊営業を行う中小企業者等でないこと。また、これらの営業の一部を受託する中小企業者等でないこと。</t>
    <rPh sb="45" eb="46">
      <t>ダイ</t>
    </rPh>
    <rPh sb="47" eb="48">
      <t>ゴウ</t>
    </rPh>
    <rPh sb="81" eb="86">
      <t>チュウショウキギョウシャ</t>
    </rPh>
    <rPh sb="86" eb="87">
      <t>トウ</t>
    </rPh>
    <phoneticPr fontId="2"/>
  </si>
  <si>
    <t>見積書記載の納期
(具体的な年月日)
（※3）</t>
    <rPh sb="0" eb="3">
      <t>ミツモリショ</t>
    </rPh>
    <rPh sb="3" eb="5">
      <t>キサイ</t>
    </rPh>
    <rPh sb="10" eb="13">
      <t>グタイテキ</t>
    </rPh>
    <phoneticPr fontId="2"/>
  </si>
  <si>
    <t>　　更新前の設備と更新後の設備の設置場所が異なる場合及び追加になる場合には、その詳細及び理由を記載してください。</t>
    <rPh sb="2" eb="5">
      <t>コウシンマエ</t>
    </rPh>
    <rPh sb="6" eb="8">
      <t>セツビ</t>
    </rPh>
    <rPh sb="9" eb="12">
      <t>コウシンゴ</t>
    </rPh>
    <rPh sb="13" eb="15">
      <t>セツビ</t>
    </rPh>
    <rPh sb="16" eb="20">
      <t>セッチバショ</t>
    </rPh>
    <rPh sb="21" eb="22">
      <t>コト</t>
    </rPh>
    <rPh sb="24" eb="26">
      <t>バアイ</t>
    </rPh>
    <rPh sb="26" eb="27">
      <t>オヨ</t>
    </rPh>
    <rPh sb="28" eb="30">
      <t>ツイカ</t>
    </rPh>
    <rPh sb="33" eb="35">
      <t>バアイ</t>
    </rPh>
    <rPh sb="40" eb="42">
      <t>ショウサイ</t>
    </rPh>
    <rPh sb="42" eb="43">
      <t>オヨ</t>
    </rPh>
    <rPh sb="44" eb="46">
      <t>リユウ</t>
    </rPh>
    <rPh sb="47" eb="49">
      <t>キサイ</t>
    </rPh>
    <phoneticPr fontId="2"/>
  </si>
  <si>
    <t>※照明設備更新の場合に限り、既存設備の仕様書の添付は必須としません。必要に応じて、任意の様式で作成した消費電力等の積算書を添付してください。</t>
    <rPh sb="1" eb="5">
      <t>ショウメイセツビ</t>
    </rPh>
    <rPh sb="5" eb="7">
      <t>コウシン</t>
    </rPh>
    <rPh sb="8" eb="10">
      <t>バアイ</t>
    </rPh>
    <rPh sb="11" eb="12">
      <t>カギ</t>
    </rPh>
    <rPh sb="14" eb="18">
      <t>キソンセツビ</t>
    </rPh>
    <rPh sb="19" eb="22">
      <t>シヨウショ</t>
    </rPh>
    <rPh sb="23" eb="25">
      <t>テンプ</t>
    </rPh>
    <rPh sb="26" eb="28">
      <t>ヒッス</t>
    </rPh>
    <rPh sb="34" eb="36">
      <t>ヒツヨウ</t>
    </rPh>
    <rPh sb="37" eb="38">
      <t>オウ</t>
    </rPh>
    <rPh sb="41" eb="43">
      <t>ニンイ</t>
    </rPh>
    <rPh sb="44" eb="46">
      <t>ヨウシキ</t>
    </rPh>
    <rPh sb="47" eb="49">
      <t>サクセイ</t>
    </rPh>
    <rPh sb="51" eb="55">
      <t>ショウヒデンリョク</t>
    </rPh>
    <rPh sb="55" eb="56">
      <t>トウ</t>
    </rPh>
    <rPh sb="57" eb="59">
      <t>セキサン</t>
    </rPh>
    <rPh sb="59" eb="60">
      <t>ショ</t>
    </rPh>
    <rPh sb="61" eb="63">
      <t>テンプ</t>
    </rPh>
    <phoneticPr fontId="2"/>
  </si>
  <si>
    <t>※　納期は、交付申請額の根拠となる安価な方の見積書等のみに記載があれば可とします。</t>
    <rPh sb="35" eb="36">
      <t>カ</t>
    </rPh>
    <phoneticPr fontId="2"/>
  </si>
  <si>
    <t>※該当する設備以外の場合は、以下の写真は不要です。</t>
    <rPh sb="1" eb="3">
      <t>ガイトウ</t>
    </rPh>
    <rPh sb="5" eb="7">
      <t>セツビ</t>
    </rPh>
    <rPh sb="7" eb="9">
      <t>イガイ</t>
    </rPh>
    <rPh sb="10" eb="12">
      <t>バアイ</t>
    </rPh>
    <rPh sb="14" eb="16">
      <t>イカ</t>
    </rPh>
    <rPh sb="17" eb="19">
      <t>シャシン</t>
    </rPh>
    <rPh sb="20" eb="22">
      <t>フヨウ</t>
    </rPh>
    <phoneticPr fontId="2"/>
  </si>
  <si>
    <t>10．直近２期分の決算書（税務署提出用）の写し</t>
    <rPh sb="3" eb="5">
      <t>チョッキン</t>
    </rPh>
    <rPh sb="6" eb="8">
      <t>キブン</t>
    </rPh>
    <rPh sb="9" eb="12">
      <t>ケッサンショ</t>
    </rPh>
    <rPh sb="13" eb="19">
      <t>ゼイムショテイシュツヨウ</t>
    </rPh>
    <rPh sb="21" eb="22">
      <t>ウツ</t>
    </rPh>
    <phoneticPr fontId="2"/>
  </si>
  <si>
    <t>11．島根県の県税納税証明書（写しでも可）</t>
    <rPh sb="3" eb="6">
      <t>シマネケン</t>
    </rPh>
    <rPh sb="7" eb="14">
      <t>ケンゼイノウゼイショウメイショ</t>
    </rPh>
    <rPh sb="15" eb="16">
      <t>ウツ</t>
    </rPh>
    <rPh sb="19" eb="20">
      <t>カ</t>
    </rPh>
    <phoneticPr fontId="2"/>
  </si>
  <si>
    <t>12．補助金の振込先口座がわかる書類（通帳写し等）</t>
    <phoneticPr fontId="2"/>
  </si>
  <si>
    <t>13．新型コロナウイルス感染症関連融資の残高を証明する書類（写しでも可）</t>
    <phoneticPr fontId="2"/>
  </si>
  <si>
    <t>⑤提出書類に虚偽の記載がなく、交付要綱等に違反または不正行為はない</t>
    <rPh sb="15" eb="17">
      <t>コウフ</t>
    </rPh>
    <rPh sb="17" eb="19">
      <t>ヨウコウ</t>
    </rPh>
    <rPh sb="19" eb="20">
      <t>ナド</t>
    </rPh>
    <phoneticPr fontId="2"/>
  </si>
  <si>
    <t>⑦同一事業で国又は県からの補助金を受けていない</t>
    <rPh sb="7" eb="8">
      <t>マタ</t>
    </rPh>
    <phoneticPr fontId="2"/>
  </si>
  <si>
    <t>⑧令和８年２月以降に飲食・商業・サービス業等エネルギーコスト削減対策緊急支援事業補助金の交付決定を受けていない（ただし、事業の中止又は廃止の承認を受けたもの及び交付決定の取消を受けたものを除く）</t>
    <rPh sb="1" eb="3">
      <t>レイワ</t>
    </rPh>
    <rPh sb="4" eb="5">
      <t>ネン</t>
    </rPh>
    <rPh sb="6" eb="9">
      <t>ガツイコウ</t>
    </rPh>
    <rPh sb="10" eb="12">
      <t>インショク</t>
    </rPh>
    <rPh sb="13" eb="15">
      <t>ショウギョウ</t>
    </rPh>
    <rPh sb="20" eb="21">
      <t>ギョウ</t>
    </rPh>
    <rPh sb="21" eb="22">
      <t>トウ</t>
    </rPh>
    <rPh sb="30" eb="32">
      <t>サクゲン</t>
    </rPh>
    <rPh sb="32" eb="34">
      <t>タイサク</t>
    </rPh>
    <rPh sb="34" eb="36">
      <t>キンキュウ</t>
    </rPh>
    <rPh sb="36" eb="38">
      <t>シエン</t>
    </rPh>
    <rPh sb="38" eb="40">
      <t>ジギョウ</t>
    </rPh>
    <rPh sb="40" eb="43">
      <t>ホジョキン</t>
    </rPh>
    <rPh sb="44" eb="46">
      <t>コウフ</t>
    </rPh>
    <rPh sb="46" eb="48">
      <t>ケッテイ</t>
    </rPh>
    <rPh sb="49" eb="50">
      <t>ウ</t>
    </rPh>
    <rPh sb="60" eb="62">
      <t>ジギョウ</t>
    </rPh>
    <rPh sb="63" eb="65">
      <t>チュウシ</t>
    </rPh>
    <rPh sb="65" eb="66">
      <t>マタ</t>
    </rPh>
    <rPh sb="67" eb="69">
      <t>ハイシ</t>
    </rPh>
    <rPh sb="70" eb="72">
      <t>ショウニン</t>
    </rPh>
    <rPh sb="73" eb="74">
      <t>ウ</t>
    </rPh>
    <rPh sb="78" eb="79">
      <t>オヨ</t>
    </rPh>
    <rPh sb="80" eb="82">
      <t>コウフ</t>
    </rPh>
    <rPh sb="82" eb="84">
      <t>ケッテイ</t>
    </rPh>
    <rPh sb="85" eb="87">
      <t>トリケシ</t>
    </rPh>
    <rPh sb="88" eb="89">
      <t>ウ</t>
    </rPh>
    <rPh sb="94" eb="95">
      <t>ノゾ</t>
    </rPh>
    <phoneticPr fontId="2"/>
  </si>
  <si>
    <t>　また、既存設備は過去に本補助金を活用して導入した設備ではない</t>
    <phoneticPr fontId="2"/>
  </si>
  <si>
    <t>別添　実績報告②</t>
    <rPh sb="0" eb="2">
      <t>ベッテン</t>
    </rPh>
    <rPh sb="3" eb="7">
      <t>ジッセキホウコク</t>
    </rPh>
    <phoneticPr fontId="2"/>
  </si>
  <si>
    <t>導入日（年月日）
(※1)</t>
    <rPh sb="0" eb="2">
      <t>ドウニュウ</t>
    </rPh>
    <rPh sb="2" eb="3">
      <t>ビ</t>
    </rPh>
    <phoneticPr fontId="2"/>
  </si>
  <si>
    <t>光熱費・燃料費の
年間削減額
(※2)</t>
    <rPh sb="0" eb="3">
      <t>コウネツヒ</t>
    </rPh>
    <rPh sb="4" eb="7">
      <t>ネンリョウヒ</t>
    </rPh>
    <rPh sb="9" eb="11">
      <t>ネンカン</t>
    </rPh>
    <rPh sb="11" eb="14">
      <t>サクゲンガク</t>
    </rPh>
    <phoneticPr fontId="2"/>
  </si>
  <si>
    <t>※　具体的な日付以外にも発注後■か月以内といった記載でも可とします。</t>
    <phoneticPr fontId="2"/>
  </si>
  <si>
    <t>既存設備の撤去・廃棄が生じる場合は、それぞれの設備ごとに撤去・廃棄費用を計上してあるか。</t>
    <rPh sb="0" eb="2">
      <t>キソン</t>
    </rPh>
    <rPh sb="2" eb="4">
      <t>セツビ</t>
    </rPh>
    <rPh sb="5" eb="7">
      <t>テッキョ</t>
    </rPh>
    <rPh sb="8" eb="10">
      <t>ハイキ</t>
    </rPh>
    <rPh sb="11" eb="12">
      <t>ショウ</t>
    </rPh>
    <rPh sb="14" eb="16">
      <t>バアイ</t>
    </rPh>
    <rPh sb="23" eb="25">
      <t>セツビ</t>
    </rPh>
    <rPh sb="28" eb="30">
      <t>テッキョ</t>
    </rPh>
    <rPh sb="31" eb="33">
      <t>ハイキ</t>
    </rPh>
    <rPh sb="33" eb="34">
      <t>ヒ</t>
    </rPh>
    <rPh sb="36" eb="38">
      <t>ケイジョウ</t>
    </rPh>
    <phoneticPr fontId="2"/>
  </si>
  <si>
    <t>「発注日」「契約日」は、「見積書等の日付」及び「交付決定日」以降であるか。</t>
    <rPh sb="1" eb="4">
      <t>ハッチュウビ</t>
    </rPh>
    <rPh sb="6" eb="9">
      <t>ケイヤクビ</t>
    </rPh>
    <rPh sb="13" eb="17">
      <t>ミツモリショトウ</t>
    </rPh>
    <rPh sb="18" eb="20">
      <t>ヒヅケ</t>
    </rPh>
    <rPh sb="21" eb="22">
      <t>オヨ</t>
    </rPh>
    <rPh sb="24" eb="29">
      <t>コウフケッテイビ</t>
    </rPh>
    <rPh sb="30" eb="32">
      <t>イコウ</t>
    </rPh>
    <phoneticPr fontId="2"/>
  </si>
  <si>
    <t>納品日は「発注日」や「契約日」以降となっているか。</t>
    <rPh sb="0" eb="3">
      <t>ノウヒンビ</t>
    </rPh>
    <phoneticPr fontId="2"/>
  </si>
  <si>
    <t>更新した設備に「令和７年度補正エネ・コス事業　取得資産」等と表示されたシールを貼付した写真を添付しているか。</t>
    <rPh sb="0" eb="2">
      <t>コウシン</t>
    </rPh>
    <rPh sb="4" eb="6">
      <t>セツビ</t>
    </rPh>
    <rPh sb="8" eb="10">
      <t>レイワ</t>
    </rPh>
    <rPh sb="11" eb="12">
      <t>ネン</t>
    </rPh>
    <rPh sb="12" eb="15">
      <t>ドホセイ</t>
    </rPh>
    <rPh sb="20" eb="22">
      <t>ジギョウ</t>
    </rPh>
    <rPh sb="23" eb="27">
      <t>シュトクシサン</t>
    </rPh>
    <rPh sb="28" eb="29">
      <t>トウ</t>
    </rPh>
    <rPh sb="30" eb="32">
      <t>ヒョウジ</t>
    </rPh>
    <rPh sb="39" eb="41">
      <t>チョウフ</t>
    </rPh>
    <rPh sb="43" eb="45">
      <t>シャシン</t>
    </rPh>
    <rPh sb="46" eb="48">
      <t>テンプ</t>
    </rPh>
    <phoneticPr fontId="2"/>
  </si>
  <si>
    <t>更新前後で設置場所が変わる場合、既存設備等を撤去したことが分かる写真を添付しているか。</t>
    <rPh sb="0" eb="4">
      <t>コウシンゼンゴ</t>
    </rPh>
    <rPh sb="5" eb="9">
      <t>セッチバショ</t>
    </rPh>
    <rPh sb="10" eb="11">
      <t>カ</t>
    </rPh>
    <rPh sb="13" eb="15">
      <t>バアイ</t>
    </rPh>
    <rPh sb="16" eb="21">
      <t>キゾンセツビトウ</t>
    </rPh>
    <rPh sb="22" eb="24">
      <t>テッキョ</t>
    </rPh>
    <rPh sb="29" eb="30">
      <t>ワ</t>
    </rPh>
    <rPh sb="32" eb="34">
      <t>シャシン</t>
    </rPh>
    <rPh sb="35" eb="37">
      <t>テンプ</t>
    </rPh>
    <phoneticPr fontId="2"/>
  </si>
  <si>
    <t>実行済・振込済等の記載のあるインターネットバンキングの振込記録等をプリントアウトしたものは添付されているか。（振込完了後に出力してください）</t>
    <rPh sb="0" eb="3">
      <t>ジッコウズ</t>
    </rPh>
    <rPh sb="4" eb="7">
      <t>フリコミズ</t>
    </rPh>
    <rPh sb="7" eb="8">
      <t>トウ</t>
    </rPh>
    <rPh sb="9" eb="11">
      <t>キサイ</t>
    </rPh>
    <rPh sb="45" eb="47">
      <t>テンプ</t>
    </rPh>
    <rPh sb="55" eb="60">
      <t>フリコミカンリョウゴ</t>
    </rPh>
    <rPh sb="61" eb="63">
      <t>シュツリョク</t>
    </rPh>
    <phoneticPr fontId="2"/>
  </si>
  <si>
    <t>附帯工事費がある場合、附帯工事費を含めた金額を記載しているか。</t>
    <rPh sb="0" eb="5">
      <t>フタイコウジヒ</t>
    </rPh>
    <rPh sb="8" eb="10">
      <t>バアイ</t>
    </rPh>
    <rPh sb="11" eb="16">
      <t>フタイコウジヒ</t>
    </rPh>
    <rPh sb="17" eb="18">
      <t>フク</t>
    </rPh>
    <rPh sb="20" eb="22">
      <t>キンガク</t>
    </rPh>
    <rPh sb="23" eb="25">
      <t>キサイ</t>
    </rPh>
    <phoneticPr fontId="2"/>
  </si>
  <si>
    <t>附帯工事費が共通する場合は、附帯工事費を案分しているか。</t>
    <rPh sb="0" eb="5">
      <t>フタイコウジヒ</t>
    </rPh>
    <rPh sb="6" eb="8">
      <t>キョウツウ</t>
    </rPh>
    <rPh sb="10" eb="12">
      <t>バアイ</t>
    </rPh>
    <rPh sb="14" eb="19">
      <t>フタイコウジヒ</t>
    </rPh>
    <rPh sb="20" eb="22">
      <t>アンブン</t>
    </rPh>
    <phoneticPr fontId="2"/>
  </si>
  <si>
    <r>
      <t xml:space="preserve">　実績報告する書類は、適切にエネルギーコストの削減につながったことを、
</t>
    </r>
    <r>
      <rPr>
        <b/>
        <u/>
        <sz val="12"/>
        <color rgb="FFFF0000"/>
        <rFont val="BIZ UD明朝 Medium"/>
        <family val="1"/>
        <charset val="128"/>
      </rPr>
      <t>「補助事業者自身が証明する」</t>
    </r>
    <r>
      <rPr>
        <sz val="12"/>
        <color theme="1"/>
        <rFont val="BIZ UD明朝 Medium"/>
        <family val="1"/>
        <charset val="128"/>
      </rPr>
      <t>ものです。
　そのため、記載内容や提出書類が事実と異なる場合や、第三者が確認して不明確な場合は、補助金の額が確定できず、補助対象外となります。
　これらを踏まえて、報告書類等をすべてご確認のうえ、報告してください。</t>
    </r>
    <rPh sb="1" eb="5">
      <t>ジッセキホウコク</t>
    </rPh>
    <rPh sb="7" eb="9">
      <t>ショルイ</t>
    </rPh>
    <rPh sb="11" eb="13">
      <t>テキセツ</t>
    </rPh>
    <rPh sb="23" eb="25">
      <t>サクゲン</t>
    </rPh>
    <rPh sb="37" eb="42">
      <t>ホジョジギョウシャ</t>
    </rPh>
    <rPh sb="42" eb="44">
      <t>ジシン</t>
    </rPh>
    <rPh sb="45" eb="47">
      <t>ショウメイ</t>
    </rPh>
    <rPh sb="72" eb="74">
      <t>ジジツ</t>
    </rPh>
    <rPh sb="75" eb="76">
      <t>コト</t>
    </rPh>
    <rPh sb="78" eb="80">
      <t>バアイ</t>
    </rPh>
    <rPh sb="82" eb="85">
      <t>ダイ3シャ</t>
    </rPh>
    <rPh sb="86" eb="88">
      <t>カクニン</t>
    </rPh>
    <rPh sb="90" eb="93">
      <t>フメイカク</t>
    </rPh>
    <rPh sb="94" eb="96">
      <t>バアイ</t>
    </rPh>
    <rPh sb="98" eb="101">
      <t>ホジョキン</t>
    </rPh>
    <rPh sb="102" eb="103">
      <t>ガク</t>
    </rPh>
    <rPh sb="104" eb="106">
      <t>カクテイ</t>
    </rPh>
    <rPh sb="110" eb="115">
      <t>ホジョタイショウガイ</t>
    </rPh>
    <phoneticPr fontId="2"/>
  </si>
  <si>
    <r>
      <t>　この資料は、申請者が</t>
    </r>
    <r>
      <rPr>
        <b/>
        <u/>
        <sz val="12"/>
        <color theme="1"/>
        <rFont val="BIZ UDゴシック"/>
        <family val="3"/>
        <charset val="128"/>
      </rPr>
      <t>メーカー、販売店又は施工業者等</t>
    </r>
    <r>
      <rPr>
        <sz val="12"/>
        <color theme="1"/>
        <rFont val="BIZ UDゴシック"/>
        <family val="3"/>
        <charset val="128"/>
      </rPr>
      <t>に作成を依頼する書類ですが、申請者の事業ですので、必ずエビデンスの提供を受ける際に説明を受け、また、申請者自身でも内容の確認を行ってください。</t>
    </r>
    <phoneticPr fontId="2"/>
  </si>
  <si>
    <r>
      <t>現金、小切手等による支払いではないか。
（銀行振込・クレジットカード払い</t>
    </r>
    <r>
      <rPr>
        <u/>
        <sz val="12"/>
        <color theme="1"/>
        <rFont val="BIZ UD明朝 Medium"/>
        <family val="1"/>
        <charset val="128"/>
      </rPr>
      <t>以外の支払方法の場合、補助対象外となります。</t>
    </r>
    <r>
      <rPr>
        <sz val="12"/>
        <color theme="1"/>
        <rFont val="BIZ UD明朝 Medium"/>
        <family val="1"/>
        <charset val="128"/>
      </rPr>
      <t>）</t>
    </r>
    <rPh sb="0" eb="2">
      <t>ゲンキン</t>
    </rPh>
    <rPh sb="3" eb="6">
      <t>コギッテ</t>
    </rPh>
    <rPh sb="6" eb="7">
      <t>トウ</t>
    </rPh>
    <rPh sb="10" eb="12">
      <t>シハラ</t>
    </rPh>
    <rPh sb="21" eb="23">
      <t>ギンコウ</t>
    </rPh>
    <rPh sb="23" eb="25">
      <t>フリコミ</t>
    </rPh>
    <rPh sb="34" eb="35">
      <t>バラ</t>
    </rPh>
    <rPh sb="36" eb="38">
      <t>イガイ</t>
    </rPh>
    <rPh sb="39" eb="43">
      <t>シハライホウホウ</t>
    </rPh>
    <rPh sb="44" eb="46">
      <t>バアイ</t>
    </rPh>
    <rPh sb="47" eb="52">
      <t>ホジョタイショウガイ</t>
    </rPh>
    <phoneticPr fontId="2"/>
  </si>
  <si>
    <r>
      <t>記載内容は</t>
    </r>
    <r>
      <rPr>
        <b/>
        <u/>
        <sz val="12"/>
        <rFont val="BIZ UD明朝 Medium"/>
        <family val="1"/>
        <charset val="128"/>
      </rPr>
      <t>住所及び名称</t>
    </r>
    <r>
      <rPr>
        <sz val="12"/>
        <rFont val="BIZ UD明朝 Medium"/>
        <family val="1"/>
        <charset val="128"/>
      </rPr>
      <t>です。（「島根県」は省略可）</t>
    </r>
    <rPh sb="0" eb="4">
      <t>キサイナイヨウ</t>
    </rPh>
    <rPh sb="5" eb="7">
      <t>ジュウショ</t>
    </rPh>
    <rPh sb="7" eb="8">
      <t>オヨ</t>
    </rPh>
    <rPh sb="9" eb="11">
      <t>メイショウ</t>
    </rPh>
    <phoneticPr fontId="2"/>
  </si>
  <si>
    <r>
      <t>令和７年度</t>
    </r>
    <r>
      <rPr>
        <b/>
        <sz val="12"/>
        <rFont val="BIZ UDゴシック"/>
        <family val="3"/>
        <charset val="128"/>
      </rPr>
      <t>補正</t>
    </r>
    <rPh sb="0" eb="2">
      <t>レイワ</t>
    </rPh>
    <rPh sb="3" eb="5">
      <t>ネンド</t>
    </rPh>
    <rPh sb="5" eb="7">
      <t>ホセイ</t>
    </rPh>
    <phoneticPr fontId="2"/>
  </si>
  <si>
    <r>
      <t>　この整理表は、</t>
    </r>
    <r>
      <rPr>
        <b/>
        <u/>
        <sz val="12"/>
        <rFont val="BIZ UD明朝 Medium"/>
        <family val="1"/>
        <charset val="128"/>
      </rPr>
      <t>契約の単位ごとに作成し</t>
    </r>
    <r>
      <rPr>
        <sz val="12"/>
        <rFont val="BIZ UD明朝 Medium"/>
        <family val="1"/>
        <charset val="128"/>
      </rPr>
      <t>てください。</t>
    </r>
    <rPh sb="3" eb="6">
      <t>セイリヒョウ</t>
    </rPh>
    <rPh sb="8" eb="10">
      <t>ケイヤク</t>
    </rPh>
    <rPh sb="11" eb="13">
      <t>タンイ</t>
    </rPh>
    <rPh sb="16" eb="18">
      <t>サクセイ</t>
    </rPh>
    <phoneticPr fontId="2"/>
  </si>
  <si>
    <r>
      <rPr>
        <b/>
        <u/>
        <sz val="11"/>
        <color theme="1"/>
        <rFont val="BIZ UDゴシック"/>
        <family val="3"/>
        <charset val="128"/>
      </rPr>
      <t>当初</t>
    </r>
    <r>
      <rPr>
        <sz val="11"/>
        <color theme="1"/>
        <rFont val="BIZ UDゴシック"/>
        <family val="3"/>
        <charset val="128"/>
      </rPr>
      <t>交付決定日</t>
    </r>
    <rPh sb="0" eb="2">
      <t>トウショ</t>
    </rPh>
    <rPh sb="2" eb="4">
      <t>コウフ</t>
    </rPh>
    <rPh sb="4" eb="6">
      <t>ケッテイ</t>
    </rPh>
    <rPh sb="6" eb="7">
      <t>ビ</t>
    </rPh>
    <phoneticPr fontId="2"/>
  </si>
  <si>
    <r>
      <rPr>
        <b/>
        <u/>
        <sz val="11"/>
        <color theme="1"/>
        <rFont val="BIZ UDゴシック"/>
        <family val="3"/>
        <charset val="128"/>
      </rPr>
      <t>当初</t>
    </r>
    <r>
      <rPr>
        <sz val="11"/>
        <color theme="1"/>
        <rFont val="BIZ UDゴシック"/>
        <family val="3"/>
        <charset val="128"/>
      </rPr>
      <t>文書番号</t>
    </r>
    <rPh sb="0" eb="2">
      <t>トウショ</t>
    </rPh>
    <rPh sb="2" eb="6">
      <t>ブンショバンゴウ</t>
    </rPh>
    <phoneticPr fontId="2"/>
  </si>
  <si>
    <r>
      <rPr>
        <b/>
        <u/>
        <sz val="11"/>
        <color rgb="FFFF0000"/>
        <rFont val="BIZ UDゴシック"/>
        <family val="3"/>
        <charset val="128"/>
      </rPr>
      <t>変更</t>
    </r>
    <r>
      <rPr>
        <sz val="11"/>
        <color rgb="FFFF0000"/>
        <rFont val="BIZ UDゴシック"/>
        <family val="3"/>
        <charset val="128"/>
      </rPr>
      <t>申請承認日</t>
    </r>
    <rPh sb="0" eb="2">
      <t>ヘンコウ</t>
    </rPh>
    <rPh sb="2" eb="4">
      <t>シンセイ</t>
    </rPh>
    <rPh sb="4" eb="6">
      <t>ショウニン</t>
    </rPh>
    <rPh sb="6" eb="7">
      <t>ビ</t>
    </rPh>
    <phoneticPr fontId="2"/>
  </si>
  <si>
    <r>
      <rPr>
        <b/>
        <u/>
        <sz val="11"/>
        <rFont val="BIZ UDゴシック"/>
        <family val="3"/>
        <charset val="128"/>
      </rPr>
      <t>変更</t>
    </r>
    <r>
      <rPr>
        <sz val="11"/>
        <rFont val="BIZ UDゴシック"/>
        <family val="3"/>
        <charset val="128"/>
      </rPr>
      <t>文書番号</t>
    </r>
    <rPh sb="0" eb="2">
      <t>ヘンコウ</t>
    </rPh>
    <rPh sb="2" eb="6">
      <t>ブンショバンゴウ</t>
    </rPh>
    <phoneticPr fontId="2"/>
  </si>
  <si>
    <r>
      <t>６．</t>
    </r>
    <r>
      <rPr>
        <u/>
        <sz val="12"/>
        <rFont val="BIZ UD明朝 Medium"/>
        <family val="1"/>
        <charset val="128"/>
      </rPr>
      <t>令和８年２月以降</t>
    </r>
    <r>
      <rPr>
        <sz val="12"/>
        <rFont val="BIZ UD明朝 Medium"/>
        <family val="1"/>
        <charset val="128"/>
      </rPr>
      <t>に飲食・商業・サービス業等エネルギーコスト削減対策緊急支援事業補助金の交付決定を受けていないこと。ただし、事業の中止又は廃止の承認を受けたもの及び交付決定の取消を受けたものを除く。</t>
    </r>
    <phoneticPr fontId="2"/>
  </si>
  <si>
    <r>
      <t>補助事業</t>
    </r>
    <r>
      <rPr>
        <u/>
        <sz val="11"/>
        <color rgb="FFFF0000"/>
        <rFont val="BIZ UDゴシック"/>
        <family val="3"/>
        <charset val="128"/>
      </rPr>
      <t>予定</t>
    </r>
    <r>
      <rPr>
        <sz val="11"/>
        <color theme="1"/>
        <rFont val="BIZ UDゴシック"/>
        <family val="3"/>
        <charset val="128"/>
      </rPr>
      <t>期間(和暦)</t>
    </r>
    <rPh sb="0" eb="2">
      <t>ホジョ</t>
    </rPh>
    <rPh sb="2" eb="4">
      <t>ジギョウ</t>
    </rPh>
    <rPh sb="4" eb="6">
      <t>ヨテイ</t>
    </rPh>
    <rPh sb="6" eb="8">
      <t>キカン</t>
    </rPh>
    <rPh sb="9" eb="11">
      <t>ワレキ</t>
    </rPh>
    <phoneticPr fontId="2"/>
  </si>
  <si>
    <r>
      <t>A:補助対象経費
(</t>
    </r>
    <r>
      <rPr>
        <b/>
        <sz val="10"/>
        <color rgb="FFFF0000"/>
        <rFont val="BIZ UDゴシック"/>
        <family val="3"/>
        <charset val="128"/>
      </rPr>
      <t>税抜</t>
    </r>
    <r>
      <rPr>
        <b/>
        <sz val="10"/>
        <rFont val="BIZ UDゴシック"/>
        <family val="3"/>
        <charset val="128"/>
      </rPr>
      <t>)</t>
    </r>
    <phoneticPr fontId="2"/>
  </si>
  <si>
    <r>
      <t>直近の決算等におけるエネルギーコストの状況　</t>
    </r>
    <r>
      <rPr>
        <b/>
        <sz val="11"/>
        <color theme="8"/>
        <rFont val="BIZ UDゴシック"/>
        <family val="3"/>
        <charset val="128"/>
      </rPr>
      <t>※別添明細より</t>
    </r>
    <rPh sb="0" eb="2">
      <t>チョッキン</t>
    </rPh>
    <rPh sb="3" eb="5">
      <t>ケッサン</t>
    </rPh>
    <rPh sb="5" eb="6">
      <t>トウ</t>
    </rPh>
    <rPh sb="19" eb="21">
      <t>ジョウキョウ</t>
    </rPh>
    <rPh sb="23" eb="25">
      <t>ベッテン</t>
    </rPh>
    <rPh sb="25" eb="27">
      <t>メイサイ</t>
    </rPh>
    <phoneticPr fontId="2"/>
  </si>
  <si>
    <r>
      <t xml:space="preserve">E÷D(%)
</t>
    </r>
    <r>
      <rPr>
        <b/>
        <sz val="8"/>
        <color theme="1"/>
        <rFont val="BIZ UDゴシック"/>
        <family val="3"/>
        <charset val="128"/>
      </rPr>
      <t>（小数点第２位を四捨五入）</t>
    </r>
    <rPh sb="8" eb="11">
      <t>ショウスウテン</t>
    </rPh>
    <rPh sb="11" eb="12">
      <t>ダイ</t>
    </rPh>
    <rPh sb="13" eb="14">
      <t>イ</t>
    </rPh>
    <rPh sb="15" eb="19">
      <t>シシャゴニュウ</t>
    </rPh>
    <phoneticPr fontId="2"/>
  </si>
  <si>
    <r>
      <t>エネルギーコストの削減計画　</t>
    </r>
    <r>
      <rPr>
        <b/>
        <sz val="11"/>
        <color theme="8"/>
        <rFont val="BIZ UDゴシック"/>
        <family val="3"/>
        <charset val="128"/>
      </rPr>
      <t>※別添明細より</t>
    </r>
    <rPh sb="9" eb="11">
      <t>サクゲン</t>
    </rPh>
    <rPh sb="11" eb="13">
      <t>ケイカク</t>
    </rPh>
    <rPh sb="15" eb="17">
      <t>ベッテン</t>
    </rPh>
    <rPh sb="17" eb="19">
      <t>メイサイ</t>
    </rPh>
    <phoneticPr fontId="2"/>
  </si>
  <si>
    <r>
      <t xml:space="preserve">H:削減割合 (E-G)÷E(%)
</t>
    </r>
    <r>
      <rPr>
        <b/>
        <sz val="8"/>
        <color theme="1"/>
        <rFont val="BIZ UDゴシック"/>
        <family val="3"/>
        <charset val="128"/>
      </rPr>
      <t>（小数点第２位を四捨五入）</t>
    </r>
    <rPh sb="2" eb="4">
      <t>サクゲン</t>
    </rPh>
    <rPh sb="4" eb="6">
      <t>ワリアイ</t>
    </rPh>
    <rPh sb="19" eb="22">
      <t>ショウスウテン</t>
    </rPh>
    <rPh sb="22" eb="23">
      <t>ダイ</t>
    </rPh>
    <rPh sb="24" eb="25">
      <t>イ</t>
    </rPh>
    <rPh sb="26" eb="30">
      <t>シシャゴニュウ</t>
    </rPh>
    <phoneticPr fontId="2"/>
  </si>
  <si>
    <t>　　発注予定先が島根県内にある事業者でない場合は、その理由を記載してください。</t>
    <rPh sb="2" eb="4">
      <t>ハッチュウ</t>
    </rPh>
    <rPh sb="4" eb="6">
      <t>ヨテイ</t>
    </rPh>
    <rPh sb="6" eb="7">
      <t>サキ</t>
    </rPh>
    <rPh sb="8" eb="11">
      <t>シマネケン</t>
    </rPh>
    <rPh sb="11" eb="12">
      <t>ナイ</t>
    </rPh>
    <rPh sb="15" eb="18">
      <t>ジギョウシャ</t>
    </rPh>
    <rPh sb="21" eb="23">
      <t>バアイ</t>
    </rPh>
    <rPh sb="27" eb="29">
      <t>リユウ</t>
    </rPh>
    <rPh sb="30" eb="32">
      <t>キサイ</t>
    </rPh>
    <phoneticPr fontId="2"/>
  </si>
  <si>
    <r>
      <t>■設置場所の</t>
    </r>
    <r>
      <rPr>
        <b/>
        <sz val="11"/>
        <color rgb="FFFF0000"/>
        <rFont val="BIZ UDゴシック"/>
        <family val="3"/>
        <charset val="128"/>
      </rPr>
      <t>変更・追加</t>
    </r>
    <rPh sb="1" eb="3">
      <t>セッチ</t>
    </rPh>
    <rPh sb="3" eb="5">
      <t>バショ</t>
    </rPh>
    <rPh sb="6" eb="8">
      <t>ヘンコウ</t>
    </rPh>
    <rPh sb="9" eb="11">
      <t>ツイカ</t>
    </rPh>
    <phoneticPr fontId="2"/>
  </si>
  <si>
    <r>
      <t>■本補助事業が経営に与える影響</t>
    </r>
    <r>
      <rPr>
        <sz val="11"/>
        <rFont val="BIZ UDゴシック"/>
        <family val="3"/>
        <charset val="128"/>
      </rPr>
      <t>（収益力の維持・向上、エネルギーコスト高騰を乗り越えた事業継続など）</t>
    </r>
    <rPh sb="1" eb="2">
      <t>ホン</t>
    </rPh>
    <rPh sb="2" eb="4">
      <t>ホジョ</t>
    </rPh>
    <rPh sb="4" eb="6">
      <t>ジギョウ</t>
    </rPh>
    <rPh sb="7" eb="9">
      <t>ケイエイ</t>
    </rPh>
    <rPh sb="10" eb="11">
      <t>アタ</t>
    </rPh>
    <rPh sb="13" eb="15">
      <t>エイキョウ</t>
    </rPh>
    <rPh sb="16" eb="19">
      <t>シュウエキリョク</t>
    </rPh>
    <rPh sb="20" eb="22">
      <t>イジ</t>
    </rPh>
    <rPh sb="23" eb="25">
      <t>コウジョウ</t>
    </rPh>
    <rPh sb="34" eb="36">
      <t>コウトウ</t>
    </rPh>
    <rPh sb="37" eb="38">
      <t>ノ</t>
    </rPh>
    <rPh sb="39" eb="40">
      <t>コ</t>
    </rPh>
    <rPh sb="42" eb="44">
      <t>ジギョウ</t>
    </rPh>
    <rPh sb="44" eb="46">
      <t>ケイゾク</t>
    </rPh>
    <phoneticPr fontId="2"/>
  </si>
  <si>
    <r>
      <t>※振込先口座の通帳の、</t>
    </r>
    <r>
      <rPr>
        <u val="double"/>
        <sz val="12"/>
        <color theme="1"/>
        <rFont val="BIZ UD明朝 Medium"/>
        <family val="1"/>
        <charset val="128"/>
      </rPr>
      <t>表紙及び口座番号・カナ名義</t>
    </r>
    <r>
      <rPr>
        <sz val="12"/>
        <color theme="1"/>
        <rFont val="BIZ UD明朝 Medium"/>
        <family val="1"/>
        <charset val="128"/>
      </rPr>
      <t>が確認できる箇所の写しを添付してください。</t>
    </r>
    <rPh sb="1" eb="6">
      <t>フリコミサキコウザ</t>
    </rPh>
    <rPh sb="7" eb="9">
      <t>ツウチョウ</t>
    </rPh>
    <rPh sb="11" eb="13">
      <t>ヒョウシ</t>
    </rPh>
    <rPh sb="13" eb="14">
      <t>オヨ</t>
    </rPh>
    <rPh sb="15" eb="19">
      <t>コウザバンゴウ</t>
    </rPh>
    <rPh sb="22" eb="24">
      <t>メイギ</t>
    </rPh>
    <rPh sb="25" eb="27">
      <t>カクニン</t>
    </rPh>
    <rPh sb="30" eb="32">
      <t>カショ</t>
    </rPh>
    <rPh sb="33" eb="34">
      <t>ウツ</t>
    </rPh>
    <rPh sb="36" eb="38">
      <t>テンプ</t>
    </rPh>
    <phoneticPr fontId="2"/>
  </si>
  <si>
    <r>
      <t xml:space="preserve">　交付申請する書類は、適切にエネルギーコストの削減につながっていることを、
</t>
    </r>
    <r>
      <rPr>
        <b/>
        <u/>
        <sz val="12"/>
        <color rgb="FFFF0000"/>
        <rFont val="BIZ UD明朝 Medium"/>
        <family val="1"/>
        <charset val="128"/>
      </rPr>
      <t>「申請者自身が証明する」</t>
    </r>
    <r>
      <rPr>
        <sz val="12"/>
        <color theme="1"/>
        <rFont val="BIZ UD明朝 Medium"/>
        <family val="1"/>
        <charset val="128"/>
      </rPr>
      <t>ものです。
　そのため、記載内容や提出書類が事実と異なる場合や、第三者が確認して不明確な場合は不採択となります。
　これらを踏まえて、申請書類等をすべてご確認のうえ、申請してください。</t>
    </r>
    <rPh sb="1" eb="5">
      <t>コウフシンセイ</t>
    </rPh>
    <rPh sb="7" eb="9">
      <t>ショルイ</t>
    </rPh>
    <rPh sb="11" eb="13">
      <t>テキセツ</t>
    </rPh>
    <rPh sb="23" eb="25">
      <t>サクゲン</t>
    </rPh>
    <rPh sb="39" eb="42">
      <t>シンセイシャ</t>
    </rPh>
    <rPh sb="42" eb="44">
      <t>ジシン</t>
    </rPh>
    <rPh sb="45" eb="47">
      <t>ショウメイ</t>
    </rPh>
    <rPh sb="62" eb="66">
      <t>キサイナイヨウ</t>
    </rPh>
    <rPh sb="67" eb="71">
      <t>テイシュツショルイ</t>
    </rPh>
    <rPh sb="72" eb="74">
      <t>ジジツ</t>
    </rPh>
    <rPh sb="75" eb="76">
      <t>コト</t>
    </rPh>
    <rPh sb="78" eb="80">
      <t>バアイ</t>
    </rPh>
    <rPh sb="82" eb="85">
      <t>ダイ3シャ</t>
    </rPh>
    <rPh sb="86" eb="88">
      <t>カクニン</t>
    </rPh>
    <rPh sb="90" eb="93">
      <t>フメイカク</t>
    </rPh>
    <rPh sb="94" eb="96">
      <t>バアイ</t>
    </rPh>
    <rPh sb="97" eb="100">
      <t>フサイタク</t>
    </rPh>
    <phoneticPr fontId="2"/>
  </si>
  <si>
    <r>
      <t>設備等の更新のための補助金であり、事業期間内に</t>
    </r>
    <r>
      <rPr>
        <b/>
        <u/>
        <sz val="12"/>
        <color theme="1"/>
        <rFont val="BIZ UD明朝 Medium"/>
        <family val="1"/>
        <charset val="128"/>
      </rPr>
      <t>既存設備の廃棄（又は売却）が必要</t>
    </r>
    <r>
      <rPr>
        <sz val="12"/>
        <color theme="1"/>
        <rFont val="BIZ UD明朝 Medium"/>
        <family val="1"/>
        <charset val="128"/>
      </rPr>
      <t>であることを理解しているか。</t>
    </r>
    <rPh sb="0" eb="3">
      <t>セツビトウ</t>
    </rPh>
    <rPh sb="4" eb="6">
      <t>コウシン</t>
    </rPh>
    <rPh sb="10" eb="13">
      <t>ホジョキン</t>
    </rPh>
    <rPh sb="17" eb="22">
      <t>ジギョウキカンナイ</t>
    </rPh>
    <rPh sb="23" eb="27">
      <t>キソンセツビ</t>
    </rPh>
    <rPh sb="28" eb="30">
      <t>ハイキ</t>
    </rPh>
    <rPh sb="31" eb="32">
      <t>マタ</t>
    </rPh>
    <rPh sb="33" eb="35">
      <t>バイキャク</t>
    </rPh>
    <rPh sb="37" eb="39">
      <t>ヒツヨウ</t>
    </rPh>
    <rPh sb="45" eb="47">
      <t>リカイ</t>
    </rPh>
    <phoneticPr fontId="2"/>
  </si>
  <si>
    <r>
      <t>利用の手引き及び実績報告時チェックリストを確認して、事業完了後の</t>
    </r>
    <r>
      <rPr>
        <b/>
        <u/>
        <sz val="12"/>
        <color theme="1"/>
        <rFont val="BIZ UD明朝 Medium"/>
        <family val="1"/>
        <charset val="128"/>
      </rPr>
      <t>実績報告に必要な書類や支払方法等の留意点</t>
    </r>
    <r>
      <rPr>
        <sz val="12"/>
        <color theme="1"/>
        <rFont val="BIZ UD明朝 Medium"/>
        <family val="1"/>
        <charset val="128"/>
      </rPr>
      <t>について理解しているか。</t>
    </r>
    <rPh sb="0" eb="2">
      <t>リヨウ</t>
    </rPh>
    <rPh sb="3" eb="5">
      <t>テビ</t>
    </rPh>
    <rPh sb="6" eb="7">
      <t>オヨ</t>
    </rPh>
    <rPh sb="8" eb="12">
      <t>ジッセキホウコク</t>
    </rPh>
    <rPh sb="12" eb="13">
      <t>ジ</t>
    </rPh>
    <rPh sb="21" eb="23">
      <t>カクニン</t>
    </rPh>
    <rPh sb="26" eb="31">
      <t>ジギョウカンリョウゴ</t>
    </rPh>
    <rPh sb="32" eb="36">
      <t>ジッセキホウコク</t>
    </rPh>
    <rPh sb="37" eb="39">
      <t>ヒツヨウ</t>
    </rPh>
    <rPh sb="40" eb="42">
      <t>ショルイ</t>
    </rPh>
    <rPh sb="43" eb="48">
      <t>シハライホウホウトウ</t>
    </rPh>
    <rPh sb="49" eb="52">
      <t>リュウイテン</t>
    </rPh>
    <rPh sb="56" eb="58">
      <t>リカイ</t>
    </rPh>
    <phoneticPr fontId="2"/>
  </si>
  <si>
    <r>
      <t>　この資料は、申請者が</t>
    </r>
    <r>
      <rPr>
        <b/>
        <u/>
        <sz val="12"/>
        <color theme="1"/>
        <rFont val="BIZ UD明朝 Medium"/>
        <family val="1"/>
        <charset val="128"/>
      </rPr>
      <t>メーカー、販売店又は施工業者等</t>
    </r>
    <r>
      <rPr>
        <sz val="12"/>
        <color theme="1"/>
        <rFont val="BIZ UD明朝 Medium"/>
        <family val="1"/>
        <charset val="128"/>
      </rPr>
      <t>に作成を依頼する書類ですが、申請者の事業ですので、必ずエビデンスの提供を受ける際に説明を受け、また、申請者自身でも内容の確認を行ってください。</t>
    </r>
    <phoneticPr fontId="2"/>
  </si>
  <si>
    <r>
      <t>　この資料は、申請者が</t>
    </r>
    <r>
      <rPr>
        <b/>
        <u/>
        <sz val="12"/>
        <color theme="1"/>
        <rFont val="BIZ UD明朝 Medium"/>
        <family val="1"/>
        <charset val="128"/>
      </rPr>
      <t>メーカー、販売店又は施工業者等</t>
    </r>
    <r>
      <rPr>
        <sz val="12"/>
        <color theme="1"/>
        <rFont val="BIZ UD明朝 Medium"/>
        <family val="1"/>
        <charset val="128"/>
      </rPr>
      <t>に作成を依頼する書類ですが、申請者の事業ですので、必ず見積書の提供を受ける際に説明を受け、また、申請者自身でも内容の確認を行ってください。</t>
    </r>
    <rPh sb="53" eb="56">
      <t>ミツモリショ</t>
    </rPh>
    <phoneticPr fontId="2"/>
  </si>
  <si>
    <r>
      <t>　この資料について、</t>
    </r>
    <r>
      <rPr>
        <b/>
        <u/>
        <sz val="12"/>
        <rFont val="BIZ UD明朝 Medium"/>
        <family val="1"/>
        <charset val="128"/>
      </rPr>
      <t>メーカー、販売店又は施工業者等</t>
    </r>
    <r>
      <rPr>
        <sz val="12"/>
        <rFont val="BIZ UD明朝 Medium"/>
        <family val="1"/>
        <charset val="128"/>
      </rPr>
      <t>に作成を依頼する場合は、本補助金を利用することを伝えたうえで、必ず申請者から撮影等の作業に係る指示を行ってください。</t>
    </r>
    <rPh sb="3" eb="5">
      <t>シリョウ</t>
    </rPh>
    <rPh sb="33" eb="35">
      <t>バアイ</t>
    </rPh>
    <rPh sb="37" eb="38">
      <t>ホン</t>
    </rPh>
    <rPh sb="38" eb="40">
      <t>リヨウ</t>
    </rPh>
    <rPh sb="45" eb="46">
      <t>ツタ</t>
    </rPh>
    <rPh sb="54" eb="57">
      <t>シンセイシャ</t>
    </rPh>
    <rPh sb="59" eb="62">
      <t>サツエイトウ</t>
    </rPh>
    <rPh sb="63" eb="65">
      <t>サギョウ</t>
    </rPh>
    <rPh sb="66" eb="67">
      <t>カカ</t>
    </rPh>
    <rPh sb="68" eb="70">
      <t>シジ</t>
    </rPh>
    <phoneticPr fontId="2"/>
  </si>
  <si>
    <r>
      <t>更新しようとする設備を</t>
    </r>
    <r>
      <rPr>
        <u/>
        <sz val="12"/>
        <color theme="1"/>
        <rFont val="BIZ UD明朝 Medium"/>
        <family val="1"/>
        <charset val="128"/>
      </rPr>
      <t>設置する場所</t>
    </r>
    <r>
      <rPr>
        <sz val="12"/>
        <color theme="1"/>
        <rFont val="BIZ UD明朝 Medium"/>
        <family val="1"/>
        <charset val="128"/>
      </rPr>
      <t>の写真を添付しているか。</t>
    </r>
    <rPh sb="0" eb="2">
      <t>コウシン</t>
    </rPh>
    <rPh sb="8" eb="10">
      <t>セツビ</t>
    </rPh>
    <rPh sb="11" eb="13">
      <t>セッチ</t>
    </rPh>
    <rPh sb="15" eb="17">
      <t>バショ</t>
    </rPh>
    <rPh sb="18" eb="20">
      <t>シャシン</t>
    </rPh>
    <rPh sb="21" eb="23">
      <t>テンプ</t>
    </rPh>
    <phoneticPr fontId="2"/>
  </si>
  <si>
    <r>
      <t>更新しようとする設備等の</t>
    </r>
    <r>
      <rPr>
        <b/>
        <u/>
        <sz val="12"/>
        <color theme="1"/>
        <rFont val="BIZ UD明朝 Medium"/>
        <family val="1"/>
        <charset val="128"/>
      </rPr>
      <t>「品番」や「型番」</t>
    </r>
    <r>
      <rPr>
        <sz val="12"/>
        <color theme="1"/>
        <rFont val="BIZ UD明朝 Medium"/>
        <family val="1"/>
        <charset val="128"/>
      </rPr>
      <t>が確認できる鮮明な写真を添付しているか。</t>
    </r>
    <rPh sb="0" eb="2">
      <t>コウシン</t>
    </rPh>
    <rPh sb="8" eb="11">
      <t>セツビトウ</t>
    </rPh>
    <rPh sb="13" eb="15">
      <t>ヒンバン</t>
    </rPh>
    <rPh sb="18" eb="20">
      <t>カタバン</t>
    </rPh>
    <rPh sb="22" eb="24">
      <t>カクニン</t>
    </rPh>
    <rPh sb="27" eb="29">
      <t>センメイ</t>
    </rPh>
    <rPh sb="30" eb="32">
      <t>シャシン</t>
    </rPh>
    <rPh sb="33" eb="35">
      <t>テンプ</t>
    </rPh>
    <phoneticPr fontId="2"/>
  </si>
  <si>
    <r>
      <t>A:補助対象経費
(</t>
    </r>
    <r>
      <rPr>
        <b/>
        <sz val="10"/>
        <color rgb="FFFF0000"/>
        <rFont val="BIZ UDゴシック"/>
        <family val="3"/>
        <charset val="128"/>
      </rPr>
      <t>税抜</t>
    </r>
    <r>
      <rPr>
        <b/>
        <sz val="10"/>
        <rFont val="BIZ UDゴシック"/>
        <family val="3"/>
        <charset val="128"/>
      </rPr>
      <t>)</t>
    </r>
    <rPh sb="2" eb="4">
      <t>ホジョ</t>
    </rPh>
    <phoneticPr fontId="2"/>
  </si>
  <si>
    <r>
      <t>■本補助事業が経営に与えた効果</t>
    </r>
    <r>
      <rPr>
        <sz val="11"/>
        <color theme="1"/>
        <rFont val="BIZ UDゴシック"/>
        <family val="3"/>
        <charset val="128"/>
      </rPr>
      <t>（収益力の維持・向上、エネルギーコスト高騰を乗り越えた事業継続など）</t>
    </r>
    <rPh sb="1" eb="2">
      <t>ホン</t>
    </rPh>
    <rPh sb="2" eb="4">
      <t>ホジョ</t>
    </rPh>
    <rPh sb="4" eb="6">
      <t>ジギョウ</t>
    </rPh>
    <rPh sb="7" eb="9">
      <t>ケイエイ</t>
    </rPh>
    <rPh sb="10" eb="11">
      <t>アタ</t>
    </rPh>
    <rPh sb="13" eb="15">
      <t>コウカ</t>
    </rPh>
    <rPh sb="16" eb="19">
      <t>シュウエキリョク</t>
    </rPh>
    <rPh sb="20" eb="22">
      <t>イジ</t>
    </rPh>
    <rPh sb="23" eb="25">
      <t>コウジョウ</t>
    </rPh>
    <rPh sb="34" eb="36">
      <t>コウトウ</t>
    </rPh>
    <rPh sb="37" eb="38">
      <t>ノ</t>
    </rPh>
    <rPh sb="39" eb="40">
      <t>コ</t>
    </rPh>
    <rPh sb="42" eb="44">
      <t>ジギョウ</t>
    </rPh>
    <rPh sb="44" eb="46">
      <t>ケイゾク</t>
    </rPh>
    <phoneticPr fontId="2"/>
  </si>
  <si>
    <t>【まとめ払いメール通知】
まとめ払い内訳メールの送付を希望される方は下欄に入力してください。希望しない場合は入力不要です。</t>
    <rPh sb="4" eb="5">
      <t>バラ</t>
    </rPh>
    <rPh sb="9" eb="11">
      <t>ツウチ</t>
    </rPh>
    <rPh sb="18" eb="20">
      <t>ウチワケ</t>
    </rPh>
    <rPh sb="24" eb="26">
      <t>ソウフ</t>
    </rPh>
    <rPh sb="27" eb="29">
      <t>キボウ</t>
    </rPh>
    <rPh sb="32" eb="33">
      <t>カタ</t>
    </rPh>
    <rPh sb="34" eb="36">
      <t>カラン</t>
    </rPh>
    <rPh sb="37" eb="39">
      <t>ニュウリョク</t>
    </rPh>
    <rPh sb="46" eb="48">
      <t>キボウ</t>
    </rPh>
    <rPh sb="51" eb="53">
      <t>バアイ</t>
    </rPh>
    <rPh sb="54" eb="56">
      <t>ニュウリョク</t>
    </rPh>
    <rPh sb="56" eb="58">
      <t>フヨウ</t>
    </rPh>
    <phoneticPr fontId="2"/>
  </si>
  <si>
    <t>県からの交付決定通知書の文書番号を入力</t>
    <rPh sb="0" eb="1">
      <t>ケン</t>
    </rPh>
    <rPh sb="4" eb="11">
      <t>コウフケッテイツウチショ</t>
    </rPh>
    <rPh sb="12" eb="14">
      <t>ブンショ</t>
    </rPh>
    <rPh sb="14" eb="16">
      <t>バンゴウ</t>
    </rPh>
    <rPh sb="17" eb="19">
      <t>ニュウリョク</t>
    </rPh>
    <phoneticPr fontId="2"/>
  </si>
  <si>
    <t>※納品予定日～R8.11.30までの日付を入力</t>
    <rPh sb="1" eb="6">
      <t>ノウヒンヨテイビ</t>
    </rPh>
    <rPh sb="18" eb="20">
      <t>ヒヅケ</t>
    </rPh>
    <rPh sb="21" eb="23">
      <t>ニュウリョク</t>
    </rPh>
    <phoneticPr fontId="2"/>
  </si>
  <si>
    <t>事業完了後15日以内又はＲ8.11.30のいずれか早い日まで</t>
    <rPh sb="2" eb="4">
      <t>カンリョウ</t>
    </rPh>
    <rPh sb="7" eb="8">
      <t>ニチ</t>
    </rPh>
    <rPh sb="10" eb="11">
      <t>マタ</t>
    </rPh>
    <phoneticPr fontId="2"/>
  </si>
  <si>
    <t>※　具体的な日付以外にも発注後■か月以内といった記載でも可とします。ただし、その場合であっても、事業計画③には、令和8年11月30日（月）までの具体的な日付を記載してください。</t>
    <phoneticPr fontId="2"/>
  </si>
  <si>
    <t>　令和７年度補正飲食・商業・サービス業等エネルギーコスト削減対策緊急支援事業補助金により取得した財産を、下記のとおり処分したいので、同補助金交付要綱第17条の規定により申請します。</t>
    <rPh sb="5" eb="6">
      <t>ド</t>
    </rPh>
    <rPh sb="6" eb="8">
      <t>ホセイ</t>
    </rPh>
    <phoneticPr fontId="2"/>
  </si>
  <si>
    <t>廃棄（又は売却）方法</t>
    <rPh sb="0" eb="2">
      <t>ハイキ</t>
    </rPh>
    <rPh sb="2" eb="4">
      <t>ホウホウ</t>
    </rPh>
    <phoneticPr fontId="2"/>
  </si>
  <si>
    <t>10．申請者の情報や補助事業の内容等について、島根県、事務局、支援機関の間で情報共有されることに同意していること。</t>
    <rPh sb="3" eb="6">
      <t>シンセイシャ</t>
    </rPh>
    <rPh sb="7" eb="9">
      <t>ジョウホウ</t>
    </rPh>
    <rPh sb="10" eb="12">
      <t>ホジョ</t>
    </rPh>
    <rPh sb="12" eb="14">
      <t>ジギョウ</t>
    </rPh>
    <rPh sb="15" eb="17">
      <t>ナイヨウ</t>
    </rPh>
    <rPh sb="17" eb="18">
      <t>トウ</t>
    </rPh>
    <rPh sb="38" eb="40">
      <t>ジョウホウ</t>
    </rPh>
    <phoneticPr fontId="2"/>
  </si>
  <si>
    <t>11．補助金の交付の申請を行うに当たって、また、補助事業の実施期間内及び完了後において、暴力団排除に関する次のいずれにも該当しないこと。</t>
    <rPh sb="3" eb="6">
      <t>ホジョキン</t>
    </rPh>
    <rPh sb="7" eb="9">
      <t>コウフ</t>
    </rPh>
    <rPh sb="10" eb="12">
      <t>シンセイ</t>
    </rPh>
    <rPh sb="13" eb="14">
      <t>オコナ</t>
    </rPh>
    <rPh sb="16" eb="17">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</si>
</sst>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F800]dddd\,\ mmmm\ dd\,\ yyyy"/>
    <numFmt numFmtId="177" formatCode="0.0%"/>
    <numFmt numFmtId="178" formatCode="#,##0;&quot;▲ &quot;#,##0"/>
    <numFmt numFmtId="179" formatCode="[$-411]ggge&quot;年&quot;m&quot;月&quot;d&quot;日&quot;;@"/>
    <numFmt numFmtId="180" formatCode="#,##0_ "/>
    <numFmt numFmtId="181" formatCode="#,##0;[Red]\▲#,##0"/>
    <numFmt numFmtId="182" formatCode="m/d;@"/>
    <numFmt numFmtId="183" formatCode="&quot;報告日：&quot;[$-411]ggge&quot;年&quot;m&quot;月&quot;d&quot;日&quot;"/>
    <numFmt numFmtId="184" formatCode="&quot;指示日：&quot;[$-411]ggge&quot;年&quot;m&quot;月&quot;d&quot;日&quot;"/>
  </numFmts>
  <fonts count="66">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b/>
      <sz val="14"/>
      <color theme="1"/>
      <name val="Yu Gothic"/>
      <family val="3"/>
      <charset val="128"/>
      <scheme val="minor"/>
    </font>
    <font>
      <b/>
      <sz val="14"/>
      <name val="Yu Gothic"/>
      <family val="3"/>
      <charset val="128"/>
      <scheme val="minor"/>
    </font>
    <font>
      <sz val="11"/>
      <color rgb="FFFF0000"/>
      <name val="Yu Gothic"/>
      <family val="3"/>
      <charset val="128"/>
      <scheme val="minor"/>
    </font>
    <font>
      <sz val="11"/>
      <name val="Yu Gothic"/>
      <family val="3"/>
      <charset val="128"/>
      <scheme val="minor"/>
    </font>
    <font>
      <sz val="12"/>
      <color theme="1"/>
      <name val="ＭＳ 明朝"/>
      <family val="1"/>
      <charset val="128"/>
    </font>
    <font>
      <sz val="12"/>
      <color theme="1"/>
      <name val="ＭＳ ゴシック"/>
      <family val="3"/>
      <charset val="128"/>
    </font>
    <font>
      <sz val="12"/>
      <color theme="1"/>
      <name val="ＭＳ Ｐ明朝"/>
      <family val="1"/>
      <charset val="128"/>
    </font>
    <font>
      <sz val="12"/>
      <name val="BIZ UDゴシック"/>
      <family val="3"/>
      <charset val="128"/>
    </font>
    <font>
      <sz val="12"/>
      <color theme="1"/>
      <name val="BIZ UDゴシック"/>
      <family val="3"/>
      <charset val="128"/>
    </font>
    <font>
      <sz val="12"/>
      <color theme="1"/>
      <name val="BIZ UD明朝 Medium"/>
      <family val="1"/>
      <charset val="128"/>
    </font>
    <font>
      <b/>
      <u/>
      <sz val="12"/>
      <color rgb="FFFF0000"/>
      <name val="BIZ UD明朝 Medium"/>
      <family val="1"/>
      <charset val="128"/>
    </font>
    <font>
      <b/>
      <sz val="10"/>
      <color theme="1"/>
      <name val="BIZ UDゴシック"/>
      <family val="3"/>
      <charset val="128"/>
    </font>
    <font>
      <sz val="12"/>
      <name val="BIZ UD明朝 Medium"/>
      <family val="1"/>
      <charset val="128"/>
    </font>
    <font>
      <sz val="10"/>
      <color theme="1"/>
      <name val="BIZ UD明朝 Medium"/>
      <family val="1"/>
      <charset val="128"/>
    </font>
    <font>
      <b/>
      <u/>
      <sz val="12"/>
      <color theme="1"/>
      <name val="BIZ UDゴシック"/>
      <family val="3"/>
      <charset val="128"/>
    </font>
    <font>
      <sz val="10"/>
      <name val="BIZ UD明朝 Medium"/>
      <family val="1"/>
      <charset val="128"/>
    </font>
    <font>
      <u val="double"/>
      <sz val="12"/>
      <name val="BIZ UD明朝 Medium"/>
      <family val="1"/>
      <charset val="128"/>
    </font>
    <font>
      <b/>
      <sz val="10"/>
      <color theme="1"/>
      <name val="BIZ UD明朝 Medium"/>
      <family val="1"/>
      <charset val="128"/>
    </font>
    <font>
      <b/>
      <sz val="12"/>
      <color theme="1"/>
      <name val="BIZ UD明朝 Medium"/>
      <family val="1"/>
      <charset val="128"/>
    </font>
    <font>
      <b/>
      <sz val="10"/>
      <name val="BIZ UD明朝 Medium"/>
      <family val="1"/>
      <charset val="128"/>
    </font>
    <font>
      <u/>
      <sz val="12"/>
      <color theme="1"/>
      <name val="BIZ UD明朝 Medium"/>
      <family val="1"/>
      <charset val="128"/>
    </font>
    <font>
      <b/>
      <u/>
      <sz val="12"/>
      <name val="BIZ UD明朝 Medium"/>
      <family val="1"/>
      <charset val="128"/>
    </font>
    <font>
      <sz val="8"/>
      <name val="BIZ UD明朝 Medium"/>
      <family val="1"/>
      <charset val="128"/>
    </font>
    <font>
      <b/>
      <sz val="12"/>
      <name val="BIZ UDゴシック"/>
      <family val="3"/>
      <charset val="128"/>
    </font>
    <font>
      <sz val="12"/>
      <color rgb="FFFF0000"/>
      <name val="BIZ UDゴシック"/>
      <family val="3"/>
      <charset val="128"/>
    </font>
    <font>
      <b/>
      <sz val="10"/>
      <name val="BIZ UDゴシック"/>
      <family val="3"/>
      <charset val="128"/>
    </font>
    <font>
      <sz val="11"/>
      <name val="BIZ UDゴシック"/>
      <family val="3"/>
      <charset val="128"/>
    </font>
    <font>
      <sz val="11"/>
      <name val="BIZ UD明朝 Medium"/>
      <family val="1"/>
      <charset val="128"/>
    </font>
    <font>
      <sz val="11"/>
      <color theme="1"/>
      <name val="BIZ UDゴシック"/>
      <family val="3"/>
      <charset val="128"/>
    </font>
    <font>
      <sz val="10"/>
      <color theme="1"/>
      <name val="BIZ UDゴシック"/>
      <family val="3"/>
      <charset val="128"/>
    </font>
    <font>
      <sz val="11"/>
      <color rgb="FFFF0000"/>
      <name val="BIZ UDゴシック"/>
      <family val="3"/>
      <charset val="128"/>
    </font>
    <font>
      <b/>
      <sz val="11"/>
      <color theme="8"/>
      <name val="BIZ UDゴシック"/>
      <family val="3"/>
      <charset val="128"/>
    </font>
    <font>
      <b/>
      <sz val="11"/>
      <color rgb="FFFF0000"/>
      <name val="BIZ UDゴシック"/>
      <family val="3"/>
      <charset val="128"/>
    </font>
    <font>
      <u/>
      <sz val="11"/>
      <color theme="10"/>
      <name val="BIZ UDゴシック"/>
      <family val="3"/>
      <charset val="128"/>
    </font>
    <font>
      <sz val="11"/>
      <color theme="0" tint="-0.499984740745262"/>
      <name val="BIZ UDゴシック"/>
      <family val="3"/>
      <charset val="128"/>
    </font>
    <font>
      <b/>
      <u/>
      <sz val="11"/>
      <color theme="1"/>
      <name val="BIZ UDゴシック"/>
      <family val="3"/>
      <charset val="128"/>
    </font>
    <font>
      <b/>
      <u/>
      <sz val="11"/>
      <color rgb="FFFF0000"/>
      <name val="BIZ UDゴシック"/>
      <family val="3"/>
      <charset val="128"/>
    </font>
    <font>
      <b/>
      <u/>
      <sz val="11"/>
      <name val="BIZ UDゴシック"/>
      <family val="3"/>
      <charset val="128"/>
    </font>
    <font>
      <sz val="11"/>
      <color theme="1"/>
      <name val="BIZ UD明朝 Medium"/>
      <family val="1"/>
      <charset val="128"/>
    </font>
    <font>
      <u/>
      <sz val="12"/>
      <name val="BIZ UD明朝 Medium"/>
      <family val="1"/>
      <charset val="128"/>
    </font>
    <font>
      <b/>
      <sz val="14"/>
      <name val="BIZ UDゴシック"/>
      <family val="3"/>
      <charset val="128"/>
    </font>
    <font>
      <b/>
      <sz val="11"/>
      <color theme="1"/>
      <name val="BIZ UDゴシック"/>
      <family val="3"/>
      <charset val="128"/>
    </font>
    <font>
      <u/>
      <sz val="11"/>
      <color rgb="FFFF0000"/>
      <name val="BIZ UDゴシック"/>
      <family val="3"/>
      <charset val="128"/>
    </font>
    <font>
      <b/>
      <sz val="10"/>
      <color rgb="FFFF0000"/>
      <name val="BIZ UDゴシック"/>
      <family val="3"/>
      <charset val="128"/>
    </font>
    <font>
      <b/>
      <sz val="8"/>
      <color theme="1"/>
      <name val="BIZ UDゴシック"/>
      <family val="3"/>
      <charset val="128"/>
    </font>
    <font>
      <b/>
      <sz val="14"/>
      <color theme="1"/>
      <name val="BIZ UDゴシック"/>
      <family val="3"/>
      <charset val="128"/>
    </font>
    <font>
      <b/>
      <sz val="11"/>
      <color theme="5"/>
      <name val="BIZ UDゴシック"/>
      <family val="3"/>
      <charset val="128"/>
    </font>
    <font>
      <b/>
      <sz val="11"/>
      <color theme="9"/>
      <name val="BIZ UDゴシック"/>
      <family val="3"/>
      <charset val="128"/>
    </font>
    <font>
      <sz val="7"/>
      <color rgb="FFFF0000"/>
      <name val="BIZ UDゴシック"/>
      <family val="3"/>
      <charset val="128"/>
    </font>
    <font>
      <sz val="7"/>
      <color theme="1"/>
      <name val="BIZ UDゴシック"/>
      <family val="3"/>
      <charset val="128"/>
    </font>
    <font>
      <b/>
      <sz val="16"/>
      <color theme="1"/>
      <name val="BIZ UDゴシック"/>
      <family val="3"/>
      <charset val="128"/>
    </font>
    <font>
      <b/>
      <sz val="16"/>
      <name val="BIZ UDゴシック"/>
      <family val="3"/>
      <charset val="128"/>
    </font>
    <font>
      <b/>
      <sz val="16"/>
      <color theme="0"/>
      <name val="BIZ UDゴシック"/>
      <family val="3"/>
      <charset val="128"/>
    </font>
    <font>
      <b/>
      <sz val="11"/>
      <name val="BIZ UDゴシック"/>
      <family val="3"/>
      <charset val="128"/>
    </font>
    <font>
      <sz val="14"/>
      <color theme="1"/>
      <name val="BIZ UD明朝 Medium"/>
      <family val="1"/>
      <charset val="128"/>
    </font>
    <font>
      <u val="double"/>
      <sz val="12"/>
      <color theme="1"/>
      <name val="BIZ UD明朝 Medium"/>
      <family val="1"/>
      <charset val="128"/>
    </font>
    <font>
      <sz val="12"/>
      <color rgb="FFFF0000"/>
      <name val="BIZ UD明朝 Medium"/>
      <family val="1"/>
      <charset val="128"/>
    </font>
    <font>
      <b/>
      <u/>
      <sz val="12"/>
      <color theme="1"/>
      <name val="BIZ UD明朝 Medium"/>
      <family val="1"/>
      <charset val="128"/>
    </font>
    <font>
      <sz val="12"/>
      <color rgb="FF0070C0"/>
      <name val="BIZ UDゴシック"/>
      <family val="3"/>
      <charset val="128"/>
    </font>
    <font>
      <sz val="12"/>
      <color rgb="FF0070C0"/>
      <name val="BIZ UD明朝 Medium"/>
      <family val="1"/>
      <charset val="128"/>
    </font>
    <font>
      <b/>
      <sz val="9"/>
      <color theme="1"/>
      <name val="BIZ UDゴシック"/>
      <family val="3"/>
      <charset val="128"/>
    </font>
    <font>
      <sz val="9"/>
      <name val="BIZ UD明朝 Medium"/>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right/>
      <top/>
      <bottom style="dashed">
        <color auto="1"/>
      </bottom>
      <diagonal/>
    </border>
    <border>
      <left/>
      <right/>
      <top style="dashed">
        <color auto="1"/>
      </top>
      <bottom/>
      <diagonal/>
    </border>
  </borders>
  <cellStyleXfs count="4">
    <xf numFmtId="0" fontId="0" fillId="0" borderId="0"/>
    <xf numFmtId="9" fontId="1" fillId="0" borderId="0" applyFont="0" applyFill="0" applyBorder="0" applyAlignment="0" applyProtection="0">
      <alignment vertical="center"/>
    </xf>
    <xf numFmtId="0" fontId="3" fillId="0" borderId="0" applyNumberFormat="0" applyFill="0" applyBorder="0" applyAlignment="0" applyProtection="0"/>
    <xf numFmtId="38" fontId="1" fillId="0" borderId="0" applyFont="0" applyFill="0" applyBorder="0" applyAlignment="0" applyProtection="0">
      <alignment vertical="center"/>
    </xf>
  </cellStyleXfs>
  <cellXfs count="526">
    <xf numFmtId="0" fontId="0" fillId="0" borderId="0" xfId="0"/>
    <xf numFmtId="0" fontId="0" fillId="2" borderId="1" xfId="0" applyFill="1" applyBorder="1"/>
    <xf numFmtId="0" fontId="0" fillId="0" borderId="0" xfId="0" applyAlignment="1">
      <alignment vertical="center"/>
    </xf>
    <xf numFmtId="0" fontId="0" fillId="0" borderId="0" xfId="0" applyAlignment="1">
      <alignment horizontal="center" vertical="center"/>
    </xf>
    <xf numFmtId="0" fontId="0" fillId="0" borderId="1" xfId="0" applyBorder="1"/>
    <xf numFmtId="176" fontId="0" fillId="0" borderId="1" xfId="0" applyNumberFormat="1" applyBorder="1"/>
    <xf numFmtId="3" fontId="0" fillId="0" borderId="1" xfId="0" applyNumberFormat="1" applyBorder="1"/>
    <xf numFmtId="12" fontId="0" fillId="0" borderId="1" xfId="0" applyNumberFormat="1" applyBorder="1"/>
    <xf numFmtId="177" fontId="0" fillId="0" borderId="1" xfId="1" applyNumberFormat="1" applyFont="1" applyFill="1" applyBorder="1" applyAlignment="1"/>
    <xf numFmtId="177" fontId="0" fillId="0" borderId="1" xfId="1" applyNumberFormat="1" applyFont="1" applyBorder="1" applyAlignment="1"/>
    <xf numFmtId="0" fontId="0" fillId="8" borderId="1" xfId="0" applyFill="1" applyBorder="1"/>
    <xf numFmtId="0" fontId="0" fillId="4" borderId="1" xfId="0" applyFill="1" applyBorder="1"/>
    <xf numFmtId="0" fontId="8" fillId="0" borderId="0" xfId="0" applyFont="1" applyAlignment="1">
      <alignment vertical="center"/>
    </xf>
    <xf numFmtId="0" fontId="4" fillId="0" borderId="0" xfId="0" applyFont="1" applyAlignment="1">
      <alignment horizontal="right"/>
    </xf>
    <xf numFmtId="180" fontId="0" fillId="0" borderId="0" xfId="0" applyNumberFormat="1"/>
    <xf numFmtId="12" fontId="0" fillId="0" borderId="0" xfId="0" applyNumberFormat="1"/>
    <xf numFmtId="0" fontId="0" fillId="0" borderId="0" xfId="0" applyAlignment="1">
      <alignment horizontal="center" vertical="center" wrapText="1"/>
    </xf>
    <xf numFmtId="0" fontId="9" fillId="0" borderId="0" xfId="0" applyFont="1" applyAlignment="1">
      <alignment vertical="center"/>
    </xf>
    <xf numFmtId="0" fontId="5" fillId="0" borderId="0" xfId="0" applyFont="1"/>
    <xf numFmtId="0" fontId="8" fillId="0" borderId="0" xfId="0" applyFont="1" applyAlignment="1">
      <alignment vertical="center" wrapText="1"/>
    </xf>
    <xf numFmtId="0" fontId="10" fillId="0" borderId="0" xfId="0" applyFont="1" applyAlignment="1">
      <alignment vertical="center"/>
    </xf>
    <xf numFmtId="57" fontId="0" fillId="0" borderId="0" xfId="0" applyNumberForma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horizontal="left"/>
    </xf>
    <xf numFmtId="0" fontId="13" fillId="0" borderId="0" xfId="0" applyFont="1" applyAlignment="1">
      <alignment horizontal="left" vertical="center" wrapText="1"/>
    </xf>
    <xf numFmtId="0" fontId="16"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2" fillId="0" borderId="0" xfId="0" applyFont="1" applyAlignment="1">
      <alignment vertical="center" wrapText="1"/>
    </xf>
    <xf numFmtId="0" fontId="28" fillId="0" borderId="0" xfId="0" applyFont="1" applyAlignment="1">
      <alignment horizontal="left" vertical="center" wrapText="1"/>
    </xf>
    <xf numFmtId="0" fontId="29" fillId="0" borderId="0" xfId="0" applyFont="1" applyAlignment="1">
      <alignment horizontal="center" vertical="center"/>
    </xf>
    <xf numFmtId="0" fontId="11" fillId="0" borderId="0" xfId="0" applyFont="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shrinkToFit="1"/>
    </xf>
    <xf numFmtId="0" fontId="32" fillId="0" borderId="0" xfId="0" applyFont="1" applyAlignment="1">
      <alignment vertical="center"/>
    </xf>
    <xf numFmtId="0" fontId="32" fillId="8" borderId="0" xfId="0" applyFont="1" applyFill="1" applyAlignment="1">
      <alignment vertical="center"/>
    </xf>
    <xf numFmtId="0" fontId="34" fillId="2" borderId="1" xfId="0" applyFont="1" applyFill="1" applyBorder="1" applyAlignment="1">
      <alignment horizontal="center" vertical="center"/>
    </xf>
    <xf numFmtId="0" fontId="32" fillId="11" borderId="0" xfId="0" applyFont="1" applyFill="1" applyAlignment="1">
      <alignment vertical="center"/>
    </xf>
    <xf numFmtId="0" fontId="32" fillId="8" borderId="1" xfId="0" applyFont="1" applyFill="1" applyBorder="1" applyAlignment="1" applyProtection="1">
      <alignment horizontal="center" vertical="center"/>
      <protection locked="0"/>
    </xf>
    <xf numFmtId="0" fontId="35" fillId="0" borderId="0" xfId="0" applyFont="1" applyAlignment="1">
      <alignment vertical="center"/>
    </xf>
    <xf numFmtId="0" fontId="32" fillId="9" borderId="0" xfId="0" applyFont="1" applyFill="1" applyAlignment="1">
      <alignment vertical="center"/>
    </xf>
    <xf numFmtId="0" fontId="32" fillId="9" borderId="0" xfId="0" applyFont="1" applyFill="1" applyAlignment="1" applyProtection="1">
      <alignment vertical="center"/>
      <protection locked="0"/>
    </xf>
    <xf numFmtId="0" fontId="36" fillId="0" borderId="0" xfId="0" applyFont="1" applyAlignment="1">
      <alignment vertical="center"/>
    </xf>
    <xf numFmtId="0" fontId="32" fillId="2" borderId="2" xfId="0" applyFont="1" applyFill="1" applyBorder="1" applyAlignment="1">
      <alignment vertical="center"/>
    </xf>
    <xf numFmtId="0" fontId="32" fillId="2" borderId="3" xfId="0" applyFont="1" applyFill="1" applyBorder="1" applyAlignment="1" applyProtection="1">
      <alignment vertical="center"/>
      <protection locked="0"/>
    </xf>
    <xf numFmtId="0" fontId="30" fillId="0" borderId="0" xfId="0" applyFont="1" applyAlignment="1">
      <alignment vertical="center"/>
    </xf>
    <xf numFmtId="49" fontId="32" fillId="8" borderId="3" xfId="0" applyNumberFormat="1" applyFont="1" applyFill="1" applyBorder="1" applyAlignment="1" applyProtection="1">
      <alignment horizontal="left" vertical="center"/>
      <protection locked="0"/>
    </xf>
    <xf numFmtId="49" fontId="32" fillId="8" borderId="1" xfId="0" applyNumberFormat="1" applyFont="1" applyFill="1" applyBorder="1" applyAlignment="1" applyProtection="1">
      <alignment horizontal="left" vertical="center" shrinkToFit="1"/>
      <protection locked="0"/>
    </xf>
    <xf numFmtId="0" fontId="32" fillId="2" borderId="3" xfId="0" applyFont="1" applyFill="1" applyBorder="1" applyAlignment="1" applyProtection="1">
      <alignment vertical="center" shrinkToFit="1"/>
      <protection locked="0"/>
    </xf>
    <xf numFmtId="49" fontId="37" fillId="8" borderId="1" xfId="2" applyNumberFormat="1" applyFont="1" applyFill="1" applyBorder="1" applyAlignment="1" applyProtection="1">
      <alignment horizontal="left" vertical="center" shrinkToFit="1"/>
      <protection locked="0"/>
    </xf>
    <xf numFmtId="0" fontId="30" fillId="2" borderId="1" xfId="0" applyFont="1" applyFill="1" applyBorder="1" applyAlignment="1">
      <alignment horizontal="center" vertical="center"/>
    </xf>
    <xf numFmtId="49" fontId="32" fillId="8" borderId="1" xfId="0" applyNumberFormat="1" applyFont="1" applyFill="1" applyBorder="1" applyAlignment="1" applyProtection="1">
      <alignment horizontal="left" vertical="center"/>
      <protection locked="0"/>
    </xf>
    <xf numFmtId="3" fontId="32" fillId="8" borderId="1" xfId="0" applyNumberFormat="1" applyFont="1" applyFill="1" applyBorder="1" applyAlignment="1" applyProtection="1">
      <alignment horizontal="left" vertical="center"/>
      <protection locked="0"/>
    </xf>
    <xf numFmtId="0" fontId="32" fillId="9" borderId="8" xfId="0" applyFont="1" applyFill="1" applyBorder="1" applyAlignment="1">
      <alignment vertical="center"/>
    </xf>
    <xf numFmtId="0" fontId="32" fillId="9" borderId="9" xfId="0" applyFont="1" applyFill="1" applyBorder="1" applyAlignment="1" applyProtection="1">
      <alignment vertical="center"/>
      <protection locked="0"/>
    </xf>
    <xf numFmtId="0" fontId="32" fillId="7" borderId="1" xfId="0" applyFont="1" applyFill="1" applyBorder="1" applyAlignment="1">
      <alignment horizontal="center" vertical="center"/>
    </xf>
    <xf numFmtId="179" fontId="32" fillId="8" borderId="1" xfId="0" applyNumberFormat="1" applyFont="1" applyFill="1" applyBorder="1" applyAlignment="1" applyProtection="1">
      <alignment horizontal="left" vertical="center"/>
      <protection locked="0"/>
    </xf>
    <xf numFmtId="0" fontId="38" fillId="0" borderId="0" xfId="0" applyFont="1" applyAlignment="1">
      <alignment vertical="center"/>
    </xf>
    <xf numFmtId="0" fontId="32" fillId="7" borderId="22" xfId="0" applyFont="1" applyFill="1" applyBorder="1" applyAlignment="1">
      <alignment horizontal="center" vertical="center"/>
    </xf>
    <xf numFmtId="58" fontId="32" fillId="0" borderId="1" xfId="0" applyNumberFormat="1" applyFont="1" applyBorder="1" applyAlignment="1" applyProtection="1">
      <alignment horizontal="left" vertical="center"/>
      <protection locked="0"/>
    </xf>
    <xf numFmtId="0" fontId="32" fillId="7" borderId="0" xfId="0" applyFont="1" applyFill="1" applyAlignment="1">
      <alignment horizontal="center" vertical="center"/>
    </xf>
    <xf numFmtId="49" fontId="32" fillId="0" borderId="1" xfId="0" applyNumberFormat="1" applyFont="1" applyBorder="1" applyAlignment="1" applyProtection="1">
      <alignment horizontal="left" vertical="center"/>
      <protection locked="0"/>
    </xf>
    <xf numFmtId="0" fontId="32" fillId="7" borderId="24" xfId="0" applyFont="1" applyFill="1" applyBorder="1" applyAlignment="1">
      <alignment horizontal="center" vertical="center"/>
    </xf>
    <xf numFmtId="58" fontId="32" fillId="0" borderId="24" xfId="0" applyNumberFormat="1" applyFont="1" applyBorder="1" applyAlignment="1" applyProtection="1">
      <alignment horizontal="left" vertical="center"/>
      <protection locked="0"/>
    </xf>
    <xf numFmtId="0" fontId="32" fillId="7" borderId="5" xfId="0" applyFont="1" applyFill="1" applyBorder="1" applyAlignment="1">
      <alignment horizontal="center" vertical="center"/>
    </xf>
    <xf numFmtId="58" fontId="32" fillId="0" borderId="5" xfId="0" applyNumberFormat="1" applyFont="1" applyBorder="1" applyAlignment="1" applyProtection="1">
      <alignment horizontal="left" vertical="center"/>
      <protection locked="0"/>
    </xf>
    <xf numFmtId="0" fontId="34" fillId="7" borderId="22" xfId="0" applyFont="1" applyFill="1" applyBorder="1" applyAlignment="1">
      <alignment horizontal="center" vertical="center"/>
    </xf>
    <xf numFmtId="0" fontId="30" fillId="7" borderId="0" xfId="0" applyFont="1" applyFill="1" applyAlignment="1">
      <alignment horizontal="center" vertical="center"/>
    </xf>
    <xf numFmtId="0" fontId="32" fillId="9" borderId="0" xfId="0" applyFont="1" applyFill="1" applyAlignment="1">
      <alignment horizontal="left" vertical="center"/>
    </xf>
    <xf numFmtId="0" fontId="32" fillId="10" borderId="6" xfId="0" applyFont="1" applyFill="1" applyBorder="1" applyAlignment="1">
      <alignment vertical="center"/>
    </xf>
    <xf numFmtId="0" fontId="32" fillId="10" borderId="23" xfId="0" applyFont="1" applyFill="1" applyBorder="1" applyAlignment="1" applyProtection="1">
      <alignment vertical="center"/>
      <protection locked="0"/>
    </xf>
    <xf numFmtId="49" fontId="32" fillId="11" borderId="1" xfId="0" applyNumberFormat="1" applyFont="1" applyFill="1" applyBorder="1" applyAlignment="1" applyProtection="1">
      <alignment vertical="center"/>
      <protection locked="0"/>
    </xf>
    <xf numFmtId="49" fontId="30" fillId="11" borderId="1" xfId="2" applyNumberFormat="1" applyFont="1" applyFill="1" applyBorder="1" applyAlignment="1" applyProtection="1">
      <alignment vertical="center"/>
      <protection locked="0"/>
    </xf>
    <xf numFmtId="0" fontId="32" fillId="0" borderId="0" xfId="0" applyFont="1"/>
    <xf numFmtId="0" fontId="13" fillId="0" borderId="0" xfId="0" applyFont="1"/>
    <xf numFmtId="176" fontId="13" fillId="0" borderId="0" xfId="0" applyNumberFormat="1" applyFont="1"/>
    <xf numFmtId="0" fontId="13" fillId="0" borderId="0" xfId="0" applyFont="1" applyAlignment="1">
      <alignment horizontal="center"/>
    </xf>
    <xf numFmtId="180" fontId="42" fillId="0" borderId="0" xfId="0" applyNumberFormat="1" applyFont="1" applyAlignment="1">
      <alignment vertical="center"/>
    </xf>
    <xf numFmtId="0" fontId="13" fillId="0" borderId="0" xfId="0" applyFont="1" applyAlignment="1">
      <alignment wrapText="1"/>
    </xf>
    <xf numFmtId="0" fontId="16" fillId="0" borderId="0" xfId="0" applyFont="1"/>
    <xf numFmtId="0" fontId="25" fillId="0" borderId="0" xfId="0" applyFont="1" applyAlignment="1">
      <alignment horizontal="right" vertical="center"/>
    </xf>
    <xf numFmtId="0" fontId="42" fillId="0" borderId="0" xfId="0" applyFont="1"/>
    <xf numFmtId="0" fontId="16" fillId="0" borderId="0" xfId="0" applyFont="1" applyAlignment="1">
      <alignment vertical="top"/>
    </xf>
    <xf numFmtId="0" fontId="31" fillId="0" borderId="0" xfId="0" applyFont="1"/>
    <xf numFmtId="0" fontId="42" fillId="0" borderId="0" xfId="0" applyFont="1" applyAlignment="1">
      <alignment vertical="top"/>
    </xf>
    <xf numFmtId="0" fontId="16" fillId="0" borderId="0" xfId="0" applyFont="1" applyAlignment="1">
      <alignment vertical="top" shrinkToFit="1"/>
    </xf>
    <xf numFmtId="0" fontId="39" fillId="0" borderId="0" xfId="0" applyFont="1" applyAlignment="1">
      <alignment horizontal="right" vertical="center"/>
    </xf>
    <xf numFmtId="0" fontId="44" fillId="0" borderId="0" xfId="0" applyFont="1" applyAlignment="1">
      <alignment vertical="center"/>
    </xf>
    <xf numFmtId="0" fontId="32" fillId="0" borderId="6" xfId="0" applyFont="1" applyBorder="1" applyAlignment="1">
      <alignment horizontal="center" vertical="center"/>
    </xf>
    <xf numFmtId="0" fontId="32" fillId="2" borderId="3" xfId="0" applyFont="1" applyFill="1" applyBorder="1" applyAlignment="1">
      <alignment horizontal="center" vertical="center"/>
    </xf>
    <xf numFmtId="0" fontId="32" fillId="0" borderId="0" xfId="0" applyFont="1" applyAlignment="1">
      <alignment horizontal="center" vertical="center"/>
    </xf>
    <xf numFmtId="0" fontId="45" fillId="0" borderId="0" xfId="0" applyFont="1"/>
    <xf numFmtId="0" fontId="45" fillId="0" borderId="0" xfId="0" applyFont="1" applyAlignment="1">
      <alignment vertical="center"/>
    </xf>
    <xf numFmtId="3" fontId="45" fillId="4" borderId="1" xfId="0" applyNumberFormat="1" applyFont="1" applyFill="1" applyBorder="1" applyAlignment="1">
      <alignment horizontal="center" vertical="center"/>
    </xf>
    <xf numFmtId="0" fontId="34" fillId="0" borderId="0" xfId="0" applyFont="1" applyAlignment="1">
      <alignment vertical="center"/>
    </xf>
    <xf numFmtId="3" fontId="45" fillId="4" borderId="1" xfId="0" applyNumberFormat="1" applyFont="1" applyFill="1" applyBorder="1" applyAlignment="1">
      <alignment vertical="center"/>
    </xf>
    <xf numFmtId="0" fontId="50" fillId="0" borderId="0" xfId="0" applyFont="1" applyAlignment="1">
      <alignment horizontal="left" vertical="center"/>
    </xf>
    <xf numFmtId="0" fontId="45" fillId="7" borderId="1" xfId="0" applyFont="1" applyFill="1" applyBorder="1" applyAlignment="1">
      <alignment horizontal="center" vertical="center"/>
    </xf>
    <xf numFmtId="3" fontId="45" fillId="0" borderId="1" xfId="0" applyNumberFormat="1" applyFont="1" applyBorder="1" applyAlignment="1" applyProtection="1">
      <alignment vertical="center"/>
      <protection locked="0"/>
    </xf>
    <xf numFmtId="0" fontId="45" fillId="7" borderId="1" xfId="0" applyFont="1" applyFill="1" applyBorder="1" applyAlignment="1">
      <alignment horizontal="center" vertical="center" wrapText="1"/>
    </xf>
    <xf numFmtId="0" fontId="45" fillId="7" borderId="1" xfId="0" applyFont="1" applyFill="1" applyBorder="1" applyAlignment="1">
      <alignment vertical="center" wrapText="1"/>
    </xf>
    <xf numFmtId="3" fontId="45" fillId="0" borderId="1" xfId="0" applyNumberFormat="1" applyFont="1" applyBorder="1" applyAlignment="1" applyProtection="1">
      <alignment horizontal="right" vertical="center"/>
      <protection locked="0"/>
    </xf>
    <xf numFmtId="3" fontId="45" fillId="7" borderId="10" xfId="0" applyNumberFormat="1" applyFont="1" applyFill="1" applyBorder="1" applyAlignment="1">
      <alignment vertical="center"/>
    </xf>
    <xf numFmtId="0" fontId="45" fillId="7" borderId="12" xfId="0" applyFont="1" applyFill="1" applyBorder="1" applyAlignment="1" applyProtection="1">
      <alignment horizontal="center" vertical="center"/>
      <protection locked="0"/>
    </xf>
    <xf numFmtId="3" fontId="45" fillId="0" borderId="13" xfId="0" applyNumberFormat="1" applyFont="1" applyBorder="1" applyAlignment="1" applyProtection="1">
      <alignment vertical="center"/>
      <protection locked="0"/>
    </xf>
    <xf numFmtId="0" fontId="52" fillId="0" borderId="0" xfId="0" applyFont="1" applyAlignment="1">
      <alignment vertical="center"/>
    </xf>
    <xf numFmtId="0" fontId="45" fillId="7" borderId="1" xfId="0" applyFont="1" applyFill="1" applyBorder="1" applyAlignment="1" applyProtection="1">
      <alignment horizontal="center" vertical="center"/>
      <protection locked="0"/>
    </xf>
    <xf numFmtId="3" fontId="45" fillId="0" borderId="15" xfId="0" applyNumberFormat="1" applyFont="1" applyBorder="1" applyAlignment="1" applyProtection="1">
      <alignment vertical="center"/>
      <protection locked="0"/>
    </xf>
    <xf numFmtId="0" fontId="45" fillId="0" borderId="1" xfId="0" applyFont="1" applyBorder="1" applyAlignment="1" applyProtection="1">
      <alignment horizontal="center" vertical="center"/>
      <protection locked="0"/>
    </xf>
    <xf numFmtId="0" fontId="53" fillId="0" borderId="0" xfId="0" applyFont="1" applyAlignment="1">
      <alignment vertical="center"/>
    </xf>
    <xf numFmtId="0" fontId="45" fillId="0" borderId="17" xfId="0" applyFont="1" applyBorder="1" applyAlignment="1" applyProtection="1">
      <alignment horizontal="center" vertical="center"/>
      <protection locked="0"/>
    </xf>
    <xf numFmtId="3" fontId="45" fillId="0" borderId="18" xfId="0" applyNumberFormat="1" applyFont="1" applyBorder="1" applyAlignment="1" applyProtection="1">
      <alignment vertical="center"/>
      <protection locked="0"/>
    </xf>
    <xf numFmtId="0" fontId="45" fillId="0" borderId="0" xfId="0" applyFont="1" applyAlignment="1">
      <alignment vertical="center" textRotation="255"/>
    </xf>
    <xf numFmtId="0" fontId="45" fillId="0" borderId="0" xfId="0" applyFont="1" applyAlignment="1" applyProtection="1">
      <alignment horizontal="center" vertical="center"/>
      <protection locked="0"/>
    </xf>
    <xf numFmtId="3" fontId="45" fillId="0" borderId="0" xfId="0" applyNumberFormat="1" applyFont="1" applyAlignment="1" applyProtection="1">
      <alignment vertical="center"/>
      <protection locked="0"/>
    </xf>
    <xf numFmtId="0" fontId="30" fillId="0" borderId="0" xfId="0" applyFont="1" applyAlignment="1">
      <alignment vertical="top" wrapText="1"/>
    </xf>
    <xf numFmtId="0" fontId="51" fillId="0" borderId="0" xfId="0" applyFont="1" applyAlignment="1">
      <alignment horizontal="left" vertical="center"/>
    </xf>
    <xf numFmtId="0" fontId="54" fillId="0" borderId="0" xfId="0" applyFont="1"/>
    <xf numFmtId="0" fontId="32" fillId="0" borderId="0" xfId="0" applyFont="1" applyAlignment="1">
      <alignment shrinkToFit="1"/>
    </xf>
    <xf numFmtId="0" fontId="45" fillId="0" borderId="0" xfId="0" applyFont="1" applyAlignment="1">
      <alignment horizontal="center"/>
    </xf>
    <xf numFmtId="0" fontId="34" fillId="0" borderId="0" xfId="0" applyFont="1"/>
    <xf numFmtId="0" fontId="32" fillId="0" borderId="0" xfId="0" applyFont="1" applyAlignment="1">
      <alignment horizontal="right"/>
    </xf>
    <xf numFmtId="0" fontId="34" fillId="0" borderId="0" xfId="0" applyFont="1" applyAlignment="1">
      <alignment horizontal="right"/>
    </xf>
    <xf numFmtId="0" fontId="15" fillId="2" borderId="1" xfId="0" applyFont="1" applyFill="1" applyBorder="1" applyAlignment="1">
      <alignment horizontal="center" vertical="center" wrapText="1"/>
    </xf>
    <xf numFmtId="0" fontId="32" fillId="4" borderId="1" xfId="0" applyFont="1" applyFill="1" applyBorder="1" applyAlignment="1">
      <alignment horizontal="center" vertical="center"/>
    </xf>
    <xf numFmtId="0" fontId="32" fillId="0" borderId="1" xfId="0" applyFont="1" applyBorder="1" applyAlignment="1" applyProtection="1">
      <alignment vertical="center" shrinkToFit="1"/>
      <protection locked="0"/>
    </xf>
    <xf numFmtId="0" fontId="32" fillId="0" borderId="1" xfId="0" applyFont="1" applyBorder="1" applyAlignment="1" applyProtection="1">
      <alignment horizontal="center" vertical="center" shrinkToFit="1"/>
      <protection locked="0"/>
    </xf>
    <xf numFmtId="38" fontId="32" fillId="0" borderId="1" xfId="3" applyFont="1" applyBorder="1" applyAlignment="1" applyProtection="1">
      <alignment vertical="center" shrinkToFit="1"/>
      <protection locked="0"/>
    </xf>
    <xf numFmtId="38" fontId="32" fillId="5" borderId="1" xfId="3" applyFont="1" applyFill="1" applyBorder="1" applyAlignment="1" applyProtection="1">
      <alignment vertical="center" shrinkToFit="1"/>
    </xf>
    <xf numFmtId="181" fontId="32" fillId="0" borderId="1" xfId="3" applyNumberFormat="1" applyFont="1" applyFill="1" applyBorder="1" applyAlignment="1" applyProtection="1">
      <alignment vertical="center" shrinkToFit="1"/>
      <protection locked="0"/>
    </xf>
    <xf numFmtId="58" fontId="32" fillId="0" borderId="1" xfId="0" applyNumberFormat="1" applyFont="1" applyBorder="1" applyAlignment="1" applyProtection="1">
      <alignment horizontal="center" vertical="center" shrinkToFit="1"/>
      <protection locked="0"/>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center" vertical="center" shrinkToFit="1"/>
      <protection locked="0"/>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pplyProtection="1">
      <alignment horizontal="center" vertical="center" shrinkToFit="1"/>
      <protection locked="0"/>
    </xf>
    <xf numFmtId="0" fontId="36" fillId="0" borderId="0" xfId="0" applyFont="1" applyAlignment="1">
      <alignment shrinkToFit="1"/>
    </xf>
    <xf numFmtId="3" fontId="32" fillId="0" borderId="0" xfId="0" applyNumberFormat="1" applyFont="1"/>
    <xf numFmtId="0" fontId="32" fillId="4" borderId="2" xfId="0" applyFont="1" applyFill="1" applyBorder="1" applyAlignment="1">
      <alignment horizontal="center" vertical="center"/>
    </xf>
    <xf numFmtId="0" fontId="45" fillId="4" borderId="4" xfId="0" applyFont="1" applyFill="1" applyBorder="1" applyAlignment="1">
      <alignment vertical="center"/>
    </xf>
    <xf numFmtId="0" fontId="32" fillId="4" borderId="4" xfId="0" applyFont="1" applyFill="1" applyBorder="1" applyAlignment="1">
      <alignment horizontal="center" vertical="center"/>
    </xf>
    <xf numFmtId="38" fontId="32" fillId="4" borderId="4" xfId="3" applyFont="1" applyFill="1" applyBorder="1" applyAlignment="1" applyProtection="1">
      <alignment vertical="center"/>
    </xf>
    <xf numFmtId="176" fontId="32" fillId="4" borderId="4" xfId="0" applyNumberFormat="1" applyFont="1" applyFill="1" applyBorder="1" applyAlignment="1">
      <alignment horizontal="center" vertical="center"/>
    </xf>
    <xf numFmtId="3" fontId="32" fillId="4" borderId="3" xfId="0" applyNumberFormat="1" applyFont="1" applyFill="1" applyBorder="1" applyAlignment="1">
      <alignment vertical="center"/>
    </xf>
    <xf numFmtId="3" fontId="32" fillId="4" borderId="3" xfId="0" applyNumberFormat="1" applyFont="1" applyFill="1" applyBorder="1" applyAlignment="1">
      <alignment horizontal="center" vertical="center"/>
    </xf>
    <xf numFmtId="3" fontId="32" fillId="4" borderId="3" xfId="0" applyNumberFormat="1" applyFont="1" applyFill="1" applyBorder="1" applyAlignment="1">
      <alignment vertical="center" wrapText="1"/>
    </xf>
    <xf numFmtId="3" fontId="32" fillId="4" borderId="1" xfId="0" applyNumberFormat="1" applyFont="1" applyFill="1" applyBorder="1" applyAlignment="1">
      <alignment vertical="center" wrapText="1"/>
    </xf>
    <xf numFmtId="0" fontId="45" fillId="0" borderId="9" xfId="0" applyFont="1" applyBorder="1" applyAlignment="1">
      <alignment vertical="center"/>
    </xf>
    <xf numFmtId="0" fontId="45" fillId="2" borderId="1" xfId="0" applyFont="1" applyFill="1" applyBorder="1" applyAlignment="1">
      <alignment horizontal="center" vertical="center"/>
    </xf>
    <xf numFmtId="38" fontId="45" fillId="3" borderId="1" xfId="0" applyNumberFormat="1" applyFont="1" applyFill="1" applyBorder="1" applyAlignment="1">
      <alignment vertical="center" shrinkToFit="1"/>
    </xf>
    <xf numFmtId="0" fontId="45" fillId="2" borderId="7" xfId="0" applyFont="1" applyFill="1" applyBorder="1" applyAlignment="1">
      <alignment vertical="center"/>
    </xf>
    <xf numFmtId="38" fontId="45" fillId="2" borderId="1" xfId="0" applyNumberFormat="1" applyFont="1" applyFill="1" applyBorder="1" applyAlignment="1">
      <alignment horizontal="center" vertical="center" shrinkToFit="1"/>
    </xf>
    <xf numFmtId="38" fontId="45" fillId="0" borderId="0" xfId="0" applyNumberFormat="1" applyFont="1" applyAlignment="1">
      <alignment vertical="center" shrinkToFit="1"/>
    </xf>
    <xf numFmtId="0" fontId="57" fillId="0" borderId="0" xfId="0" applyFont="1" applyAlignment="1">
      <alignment vertical="center"/>
    </xf>
    <xf numFmtId="0" fontId="32" fillId="0" borderId="0" xfId="0" applyFont="1" applyAlignment="1">
      <alignment horizontal="left" indent="1"/>
    </xf>
    <xf numFmtId="0" fontId="45" fillId="0" borderId="0" xfId="0" applyFont="1" applyAlignment="1">
      <alignment horizontal="center" vertical="center"/>
    </xf>
    <xf numFmtId="38" fontId="45" fillId="0" borderId="0" xfId="0" applyNumberFormat="1" applyFont="1" applyAlignment="1">
      <alignment horizontal="center" vertical="center" shrinkToFit="1"/>
    </xf>
    <xf numFmtId="0" fontId="30" fillId="0" borderId="0" xfId="0" applyFont="1"/>
    <xf numFmtId="0" fontId="57" fillId="0" borderId="19" xfId="0" applyFont="1" applyBorder="1" applyAlignment="1">
      <alignment vertical="center"/>
    </xf>
    <xf numFmtId="0" fontId="32" fillId="0" borderId="19" xfId="0" applyFont="1" applyBorder="1" applyAlignment="1">
      <alignment horizontal="left" indent="1"/>
    </xf>
    <xf numFmtId="0" fontId="45" fillId="0" borderId="19" xfId="0" applyFont="1" applyBorder="1" applyAlignment="1">
      <alignment horizontal="center" vertical="center"/>
    </xf>
    <xf numFmtId="0" fontId="45" fillId="0" borderId="19" xfId="0" applyFont="1" applyBorder="1" applyAlignment="1">
      <alignment vertical="center"/>
    </xf>
    <xf numFmtId="38" fontId="45" fillId="0" borderId="19" xfId="0" applyNumberFormat="1" applyFont="1" applyBorder="1" applyAlignment="1">
      <alignment vertical="center" shrinkToFit="1"/>
    </xf>
    <xf numFmtId="38" fontId="45" fillId="0" borderId="19" xfId="0" applyNumberFormat="1" applyFont="1" applyBorder="1" applyAlignment="1">
      <alignment horizontal="center" vertical="center" shrinkToFit="1"/>
    </xf>
    <xf numFmtId="0" fontId="34" fillId="0" borderId="19" xfId="0" applyFont="1" applyBorder="1" applyAlignment="1">
      <alignment horizontal="left" indent="1"/>
    </xf>
    <xf numFmtId="0" fontId="36" fillId="0" borderId="19" xfId="0" applyFont="1" applyBorder="1" applyAlignment="1">
      <alignment horizontal="center" vertical="center"/>
    </xf>
    <xf numFmtId="0" fontId="36" fillId="0" borderId="19" xfId="0" applyFont="1" applyBorder="1" applyAlignment="1">
      <alignment vertical="center"/>
    </xf>
    <xf numFmtId="38" fontId="36" fillId="0" borderId="19" xfId="0" applyNumberFormat="1" applyFont="1" applyBorder="1" applyAlignment="1">
      <alignment vertical="center" shrinkToFit="1"/>
    </xf>
    <xf numFmtId="38" fontId="36" fillId="0" borderId="19" xfId="0" applyNumberFormat="1" applyFont="1" applyBorder="1" applyAlignment="1">
      <alignment horizontal="center" vertical="center" shrinkToFit="1"/>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0" xfId="0" applyFont="1" applyAlignment="1">
      <alignment horizontal="left" vertical="center"/>
    </xf>
    <xf numFmtId="0" fontId="44" fillId="0" borderId="0" xfId="0" applyFont="1"/>
    <xf numFmtId="0" fontId="45" fillId="2" borderId="1" xfId="0" applyFont="1" applyFill="1" applyBorder="1" applyAlignment="1">
      <alignment horizontal="center" vertical="center" shrinkToFit="1"/>
    </xf>
    <xf numFmtId="0" fontId="32" fillId="3" borderId="1" xfId="0" applyFont="1" applyFill="1" applyBorder="1" applyAlignment="1">
      <alignment vertical="center" shrinkToFit="1"/>
    </xf>
    <xf numFmtId="0" fontId="33" fillId="0" borderId="1" xfId="0" applyFont="1" applyBorder="1" applyAlignment="1" applyProtection="1">
      <alignment vertical="center" wrapText="1" shrinkToFit="1"/>
      <protection locked="0"/>
    </xf>
    <xf numFmtId="0" fontId="32" fillId="4" borderId="3" xfId="0" applyFont="1" applyFill="1" applyBorder="1" applyAlignment="1">
      <alignment vertical="center"/>
    </xf>
    <xf numFmtId="0" fontId="57" fillId="0" borderId="0" xfId="0" applyFont="1"/>
    <xf numFmtId="0" fontId="13" fillId="0" borderId="1" xfId="0" applyFont="1" applyBorder="1" applyAlignment="1">
      <alignment horizontal="center" vertical="center"/>
    </xf>
    <xf numFmtId="0" fontId="13" fillId="0" borderId="0" xfId="0" applyFont="1" applyAlignment="1">
      <alignment horizontal="left" vertical="top" wrapText="1"/>
    </xf>
    <xf numFmtId="0" fontId="13" fillId="0" borderId="32" xfId="0" applyFont="1" applyBorder="1"/>
    <xf numFmtId="0" fontId="13" fillId="0" borderId="32" xfId="0" applyFont="1" applyBorder="1" applyAlignment="1">
      <alignment horizontal="left" vertical="top"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left" vertical="center" wrapText="1"/>
    </xf>
    <xf numFmtId="0" fontId="62" fillId="0" borderId="0" xfId="0" applyFont="1" applyAlignment="1">
      <alignment vertical="center"/>
    </xf>
    <xf numFmtId="0" fontId="23" fillId="0" borderId="0" xfId="0" applyFont="1" applyAlignment="1">
      <alignment vertical="center"/>
    </xf>
    <xf numFmtId="0" fontId="63" fillId="0" borderId="0" xfId="0" applyFont="1" applyAlignment="1">
      <alignment vertical="center"/>
    </xf>
    <xf numFmtId="0" fontId="11" fillId="0" borderId="0" xfId="0" applyFont="1" applyAlignment="1">
      <alignment vertical="center" wrapText="1"/>
    </xf>
    <xf numFmtId="0" fontId="13" fillId="0" borderId="0" xfId="0" applyFont="1" applyAlignment="1">
      <alignment vertical="center" shrinkToFit="1"/>
    </xf>
    <xf numFmtId="0" fontId="13" fillId="0" borderId="0" xfId="0" applyFont="1" applyProtection="1">
      <protection locked="0"/>
    </xf>
    <xf numFmtId="176" fontId="13" fillId="0" borderId="0" xfId="0" applyNumberFormat="1" applyFont="1" applyAlignment="1">
      <alignment horizontal="center"/>
    </xf>
    <xf numFmtId="0" fontId="13" fillId="0" borderId="0" xfId="0" applyFont="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42" fillId="0" borderId="0" xfId="0" applyFont="1" applyAlignment="1">
      <alignment horizontal="center" vertical="center"/>
    </xf>
    <xf numFmtId="0" fontId="42" fillId="0" borderId="0" xfId="0" applyFont="1" applyAlignment="1">
      <alignment vertical="center"/>
    </xf>
    <xf numFmtId="0" fontId="13" fillId="0" borderId="0" xfId="0" applyFont="1" applyAlignment="1">
      <alignment vertical="top"/>
    </xf>
    <xf numFmtId="0" fontId="31" fillId="0" borderId="0" xfId="0" applyFont="1" applyAlignment="1">
      <alignment vertical="top"/>
    </xf>
    <xf numFmtId="0" fontId="55" fillId="0" borderId="0" xfId="0" applyFont="1"/>
    <xf numFmtId="0" fontId="64" fillId="2" borderId="5" xfId="0" applyFont="1" applyFill="1" applyBorder="1" applyAlignment="1">
      <alignment horizontal="center" vertical="center" wrapText="1"/>
    </xf>
    <xf numFmtId="0" fontId="57" fillId="2" borderId="1" xfId="0" applyFont="1" applyFill="1" applyBorder="1" applyAlignment="1">
      <alignment horizontal="center" vertical="center" wrapText="1"/>
    </xf>
    <xf numFmtId="38" fontId="32" fillId="0" borderId="1" xfId="3" applyFont="1" applyFill="1" applyBorder="1" applyAlignment="1" applyProtection="1">
      <alignment vertical="center" shrinkToFit="1"/>
      <protection locked="0"/>
    </xf>
    <xf numFmtId="0" fontId="33" fillId="0" borderId="1" xfId="0" applyFont="1" applyBorder="1" applyAlignment="1" applyProtection="1">
      <alignment horizontal="center" vertical="center" shrinkToFit="1"/>
      <protection locked="0"/>
    </xf>
    <xf numFmtId="0" fontId="33" fillId="0" borderId="1" xfId="0" applyFont="1" applyBorder="1" applyAlignment="1" applyProtection="1">
      <alignment vertical="center" shrinkToFit="1"/>
      <protection locked="0"/>
    </xf>
    <xf numFmtId="0" fontId="32" fillId="0" borderId="0" xfId="0" applyFont="1" applyAlignment="1">
      <alignment wrapText="1"/>
    </xf>
    <xf numFmtId="3" fontId="32" fillId="4" borderId="4" xfId="0" applyNumberFormat="1" applyFont="1" applyFill="1" applyBorder="1" applyAlignment="1">
      <alignment vertical="center"/>
    </xf>
    <xf numFmtId="0" fontId="32" fillId="4" borderId="3" xfId="0" applyFont="1" applyFill="1" applyBorder="1"/>
    <xf numFmtId="38" fontId="45" fillId="0" borderId="9" xfId="0" applyNumberFormat="1" applyFont="1" applyBorder="1" applyAlignment="1">
      <alignment vertical="center" shrinkToFit="1"/>
    </xf>
    <xf numFmtId="0" fontId="30" fillId="0" borderId="0" xfId="0" applyFont="1" applyAlignment="1">
      <alignment horizontal="right" vertical="center"/>
    </xf>
    <xf numFmtId="0" fontId="57" fillId="2" borderId="1" xfId="0" applyFont="1" applyFill="1" applyBorder="1" applyAlignment="1">
      <alignment horizontal="center" vertical="center"/>
    </xf>
    <xf numFmtId="0" fontId="57" fillId="2" borderId="1" xfId="0" applyFont="1" applyFill="1" applyBorder="1" applyAlignment="1">
      <alignment horizontal="center" vertical="center" shrinkToFit="1"/>
    </xf>
    <xf numFmtId="0" fontId="33" fillId="3" borderId="1" xfId="0" applyFont="1" applyFill="1" applyBorder="1" applyAlignment="1">
      <alignment vertical="center" shrinkToFit="1"/>
    </xf>
    <xf numFmtId="0" fontId="42" fillId="0" borderId="0" xfId="0" applyFont="1" applyProtection="1">
      <protection locked="0"/>
    </xf>
    <xf numFmtId="0" fontId="42" fillId="0" borderId="0" xfId="0" applyFont="1" applyAlignment="1" applyProtection="1">
      <alignment horizontal="center" vertical="center"/>
      <protection locked="0"/>
    </xf>
    <xf numFmtId="176" fontId="42" fillId="0" borderId="0" xfId="0" applyNumberFormat="1" applyFont="1"/>
    <xf numFmtId="0" fontId="31" fillId="0" borderId="0" xfId="0" applyFont="1" applyAlignment="1">
      <alignment vertical="center"/>
    </xf>
    <xf numFmtId="0" fontId="42" fillId="0" borderId="0" xfId="0" applyFont="1" applyAlignment="1" applyProtection="1">
      <alignment vertical="center"/>
      <protection locked="0"/>
    </xf>
    <xf numFmtId="0" fontId="42" fillId="0" borderId="0" xfId="0" applyFont="1" applyAlignment="1" applyProtection="1">
      <alignment horizontal="center"/>
      <protection locked="0"/>
    </xf>
    <xf numFmtId="176" fontId="42" fillId="0" borderId="0" xfId="0" applyNumberFormat="1" applyFont="1" applyAlignment="1" applyProtection="1">
      <alignment horizontal="center" vertical="center"/>
      <protection locked="0"/>
    </xf>
    <xf numFmtId="176" fontId="13" fillId="0" borderId="0" xfId="0" applyNumberFormat="1" applyFont="1" applyProtection="1">
      <protection locked="0"/>
    </xf>
    <xf numFmtId="176" fontId="13" fillId="0" borderId="0" xfId="0" applyNumberFormat="1" applyFont="1" applyAlignment="1">
      <alignment vertical="center"/>
    </xf>
    <xf numFmtId="0" fontId="13" fillId="7" borderId="0" xfId="0" applyFont="1" applyFill="1"/>
    <xf numFmtId="0" fontId="13" fillId="0" borderId="0" xfId="0" applyFont="1" applyAlignment="1" applyProtection="1">
      <alignment wrapText="1"/>
      <protection locked="0"/>
    </xf>
    <xf numFmtId="176" fontId="13" fillId="0" borderId="0" xfId="0" applyNumberFormat="1" applyFont="1" applyAlignment="1" applyProtection="1">
      <alignment horizontal="center" vertical="center"/>
      <protection locked="0"/>
    </xf>
    <xf numFmtId="0" fontId="13" fillId="0" borderId="0" xfId="0" applyFont="1" applyAlignment="1" applyProtection="1">
      <alignment vertical="top"/>
      <protection locked="0"/>
    </xf>
    <xf numFmtId="0" fontId="32" fillId="0" borderId="33" xfId="0" applyFont="1" applyBorder="1" applyAlignment="1">
      <alignment vertical="center"/>
    </xf>
    <xf numFmtId="0" fontId="30" fillId="0" borderId="0" xfId="0" applyFont="1" applyAlignment="1">
      <alignment horizontal="left" indent="1"/>
    </xf>
    <xf numFmtId="0" fontId="30" fillId="0" borderId="0" xfId="0" applyFont="1" applyAlignment="1">
      <alignment horizontal="left" vertical="center" indent="1"/>
    </xf>
    <xf numFmtId="0" fontId="42" fillId="7" borderId="0" xfId="0" applyFont="1" applyFill="1" applyAlignment="1" applyProtection="1">
      <alignment vertical="center"/>
    </xf>
    <xf numFmtId="0" fontId="30" fillId="3" borderId="1" xfId="0" applyFont="1" applyFill="1" applyBorder="1" applyAlignment="1">
      <alignment horizontal="center" vertical="center"/>
    </xf>
    <xf numFmtId="0" fontId="32" fillId="3" borderId="1" xfId="0" applyFont="1" applyFill="1" applyBorder="1" applyAlignment="1">
      <alignment horizontal="center" vertical="center"/>
    </xf>
    <xf numFmtId="0" fontId="33" fillId="5" borderId="1" xfId="0" applyFont="1" applyFill="1" applyBorder="1" applyAlignment="1">
      <alignment horizontal="center" vertical="center"/>
    </xf>
    <xf numFmtId="0" fontId="32" fillId="5" borderId="1" xfId="0" applyFont="1" applyFill="1" applyBorder="1" applyAlignment="1">
      <alignment horizontal="center" vertical="center"/>
    </xf>
    <xf numFmtId="49" fontId="32" fillId="8" borderId="3" xfId="0" applyNumberFormat="1" applyFont="1" applyFill="1" applyBorder="1" applyAlignment="1" applyProtection="1">
      <alignment horizontal="center" vertical="center"/>
      <protection locked="0"/>
    </xf>
    <xf numFmtId="0" fontId="13" fillId="0" borderId="0" xfId="0" applyFont="1" applyAlignment="1">
      <alignment wrapText="1"/>
    </xf>
    <xf numFmtId="0" fontId="13" fillId="0" borderId="0" xfId="0" applyFont="1" applyAlignment="1">
      <alignment vertical="center" wrapText="1"/>
    </xf>
    <xf numFmtId="0" fontId="42" fillId="0" borderId="0" xfId="0" applyFont="1" applyAlignment="1">
      <alignment vertical="center" wrapText="1"/>
    </xf>
    <xf numFmtId="0" fontId="13" fillId="0" borderId="0" xfId="0" applyFont="1" applyAlignment="1">
      <alignment horizontal="center" vertical="center" wrapText="1"/>
    </xf>
    <xf numFmtId="0" fontId="42" fillId="0" borderId="0" xfId="0" applyFont="1" applyAlignment="1">
      <alignment horizontal="center" vertical="center"/>
    </xf>
    <xf numFmtId="180" fontId="13" fillId="0" borderId="0" xfId="0" applyNumberFormat="1" applyFont="1" applyAlignment="1">
      <alignment horizontal="righ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xf>
    <xf numFmtId="179" fontId="13" fillId="0" borderId="0" xfId="0" applyNumberFormat="1" applyFont="1" applyAlignment="1">
      <alignment horizont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top" shrinkToFit="1"/>
    </xf>
    <xf numFmtId="0" fontId="16" fillId="0" borderId="0" xfId="0" applyFont="1" applyAlignment="1">
      <alignment vertical="top" shrinkToFit="1"/>
    </xf>
    <xf numFmtId="179" fontId="16" fillId="0" borderId="0" xfId="0" applyNumberFormat="1" applyFont="1" applyAlignment="1">
      <alignment horizontal="center"/>
    </xf>
    <xf numFmtId="0" fontId="45" fillId="2" borderId="1" xfId="0" applyFont="1" applyFill="1" applyBorder="1" applyAlignment="1">
      <alignment horizontal="center" vertical="center" wrapText="1"/>
    </xf>
    <xf numFmtId="178" fontId="45" fillId="3" borderId="1" xfId="0" applyNumberFormat="1" applyFont="1" applyFill="1" applyBorder="1" applyAlignment="1">
      <alignment horizontal="center" vertical="center"/>
    </xf>
    <xf numFmtId="178" fontId="45" fillId="2" borderId="1" xfId="0" applyNumberFormat="1" applyFont="1" applyFill="1" applyBorder="1" applyAlignment="1">
      <alignment horizontal="center" vertical="center" wrapText="1"/>
    </xf>
    <xf numFmtId="177" fontId="36" fillId="3" borderId="1" xfId="1" applyNumberFormat="1" applyFont="1" applyFill="1" applyBorder="1" applyAlignment="1" applyProtection="1">
      <alignment horizontal="center" vertical="center"/>
    </xf>
    <xf numFmtId="0" fontId="45" fillId="2" borderId="1" xfId="0" applyFont="1" applyFill="1" applyBorder="1" applyAlignment="1">
      <alignment horizontal="center" vertical="center"/>
    </xf>
    <xf numFmtId="3" fontId="45" fillId="3" borderId="1" xfId="0" applyNumberFormat="1" applyFont="1" applyFill="1" applyBorder="1" applyAlignment="1">
      <alignment horizontal="center" vertical="center"/>
    </xf>
    <xf numFmtId="0" fontId="32" fillId="2" borderId="1" xfId="0" applyFont="1" applyFill="1" applyBorder="1" applyAlignment="1">
      <alignment horizontal="center" vertical="center" shrinkToFit="1"/>
    </xf>
    <xf numFmtId="58" fontId="45" fillId="3" borderId="1" xfId="0" applyNumberFormat="1" applyFont="1" applyFill="1" applyBorder="1" applyAlignment="1">
      <alignment horizontal="center" vertical="center"/>
    </xf>
    <xf numFmtId="58" fontId="45" fillId="3" borderId="1" xfId="0" applyNumberFormat="1" applyFont="1" applyFill="1" applyBorder="1" applyAlignment="1">
      <alignment horizontal="center" vertical="center" shrinkToFi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45" fillId="0" borderId="11" xfId="0" applyFont="1" applyBorder="1" applyAlignment="1" applyProtection="1">
      <alignment horizontal="left" vertical="center" wrapText="1"/>
      <protection locked="0"/>
    </xf>
    <xf numFmtId="0" fontId="45" fillId="0" borderId="12" xfId="0" applyFont="1" applyBorder="1" applyAlignment="1" applyProtection="1">
      <alignment horizontal="left" vertical="center" wrapText="1"/>
      <protection locked="0"/>
    </xf>
    <xf numFmtId="0" fontId="45" fillId="0" borderId="13" xfId="0" applyFont="1" applyBorder="1" applyAlignment="1" applyProtection="1">
      <alignment horizontal="left" vertical="center" wrapText="1"/>
      <protection locked="0"/>
    </xf>
    <xf numFmtId="0" fontId="45" fillId="0" borderId="14"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15" xfId="0" applyFont="1" applyBorder="1" applyAlignment="1" applyProtection="1">
      <alignment horizontal="left" vertical="center" wrapText="1"/>
      <protection locked="0"/>
    </xf>
    <xf numFmtId="0" fontId="45" fillId="0" borderId="16" xfId="0" applyFont="1" applyBorder="1" applyAlignment="1" applyProtection="1">
      <alignment horizontal="left" vertical="center" wrapText="1"/>
      <protection locked="0"/>
    </xf>
    <xf numFmtId="0" fontId="45" fillId="0" borderId="17" xfId="0" applyFont="1" applyBorder="1" applyAlignment="1" applyProtection="1">
      <alignment horizontal="left" vertical="center" wrapText="1"/>
      <protection locked="0"/>
    </xf>
    <xf numFmtId="0" fontId="45" fillId="0" borderId="18" xfId="0" applyFont="1" applyBorder="1" applyAlignment="1" applyProtection="1">
      <alignment horizontal="left" vertical="center" wrapText="1"/>
      <protection locked="0"/>
    </xf>
    <xf numFmtId="0" fontId="32" fillId="2" borderId="10" xfId="0" applyFont="1" applyFill="1" applyBorder="1" applyAlignment="1">
      <alignment horizontal="center" vertical="center"/>
    </xf>
    <xf numFmtId="12" fontId="36" fillId="3" borderId="5"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178" fontId="45" fillId="3" borderId="1" xfId="0" applyNumberFormat="1" applyFont="1" applyFill="1" applyBorder="1" applyAlignment="1">
      <alignment horizontal="center" vertical="center" shrinkToFit="1"/>
    </xf>
    <xf numFmtId="178" fontId="36" fillId="3" borderId="1" xfId="0" applyNumberFormat="1" applyFont="1" applyFill="1" applyBorder="1" applyAlignment="1">
      <alignment horizontal="center" vertical="center" shrinkToFit="1"/>
    </xf>
    <xf numFmtId="178" fontId="45" fillId="2" borderId="1" xfId="0" applyNumberFormat="1" applyFont="1" applyFill="1" applyBorder="1" applyAlignment="1">
      <alignment horizontal="left" vertical="center"/>
    </xf>
    <xf numFmtId="0" fontId="45" fillId="4" borderId="1" xfId="0" applyFont="1" applyFill="1" applyBorder="1" applyAlignment="1">
      <alignment horizontal="center" vertical="center"/>
    </xf>
    <xf numFmtId="0" fontId="45" fillId="0" borderId="25" xfId="0" applyFont="1" applyBorder="1" applyAlignment="1" applyProtection="1">
      <alignment vertical="center" shrinkToFit="1"/>
      <protection locked="0"/>
    </xf>
    <xf numFmtId="0" fontId="45" fillId="0" borderId="26" xfId="0" applyFont="1" applyBorder="1" applyAlignment="1" applyProtection="1">
      <alignment vertical="center" shrinkToFit="1"/>
      <protection locked="0"/>
    </xf>
    <xf numFmtId="0" fontId="45" fillId="0" borderId="27" xfId="0" applyFont="1" applyBorder="1" applyAlignment="1" applyProtection="1">
      <alignment vertical="center" shrinkToFit="1"/>
      <protection locked="0"/>
    </xf>
    <xf numFmtId="0" fontId="32" fillId="4" borderId="1" xfId="0" applyFont="1" applyFill="1" applyBorder="1" applyAlignment="1">
      <alignment horizontal="center" vertical="center"/>
    </xf>
    <xf numFmtId="0" fontId="32" fillId="4" borderId="2" xfId="0" applyFont="1" applyFill="1" applyBorder="1" applyAlignment="1">
      <alignment horizontal="center" vertical="center"/>
    </xf>
    <xf numFmtId="0" fontId="34" fillId="7" borderId="9" xfId="0" applyFont="1" applyFill="1" applyBorder="1" applyAlignment="1">
      <alignment vertical="center"/>
    </xf>
    <xf numFmtId="0" fontId="34" fillId="7" borderId="10" xfId="0" applyFont="1" applyFill="1" applyBorder="1" applyAlignment="1">
      <alignment vertical="center"/>
    </xf>
    <xf numFmtId="12" fontId="36" fillId="6" borderId="31" xfId="0" applyNumberFormat="1" applyFont="1" applyFill="1" applyBorder="1" applyAlignment="1">
      <alignment horizontal="center" vertical="center"/>
    </xf>
    <xf numFmtId="49" fontId="45" fillId="0" borderId="28" xfId="0" applyNumberFormat="1" applyFont="1" applyBorder="1" applyAlignment="1" applyProtection="1">
      <alignment horizontal="center" vertical="center"/>
      <protection locked="0"/>
    </xf>
    <xf numFmtId="49" fontId="45" fillId="0" borderId="29" xfId="0" applyNumberFormat="1" applyFont="1" applyBorder="1" applyAlignment="1" applyProtection="1">
      <alignment horizontal="center" vertical="center"/>
      <protection locked="0"/>
    </xf>
    <xf numFmtId="49" fontId="45" fillId="0" borderId="30" xfId="0" applyNumberFormat="1" applyFont="1" applyBorder="1" applyAlignment="1" applyProtection="1">
      <alignment horizontal="center" vertical="center"/>
      <protection locked="0"/>
    </xf>
    <xf numFmtId="178" fontId="45" fillId="2" borderId="1" xfId="0" applyNumberFormat="1" applyFont="1" applyFill="1" applyBorder="1" applyAlignment="1">
      <alignment horizontal="center" vertical="center"/>
    </xf>
    <xf numFmtId="3" fontId="32" fillId="3" borderId="2" xfId="0" applyNumberFormat="1" applyFont="1" applyFill="1" applyBorder="1" applyAlignment="1">
      <alignment horizontal="right" vertical="center" shrinkToFit="1"/>
    </xf>
    <xf numFmtId="3" fontId="32" fillId="3" borderId="4" xfId="0" applyNumberFormat="1" applyFont="1" applyFill="1" applyBorder="1" applyAlignment="1">
      <alignment horizontal="right" vertical="center" shrinkToFit="1"/>
    </xf>
    <xf numFmtId="0" fontId="32" fillId="6" borderId="2" xfId="0" applyFont="1" applyFill="1" applyBorder="1" applyAlignment="1">
      <alignment horizontal="center" vertical="center"/>
    </xf>
    <xf numFmtId="0" fontId="32" fillId="6" borderId="4" xfId="0" applyFont="1" applyFill="1" applyBorder="1" applyAlignment="1">
      <alignment horizontal="center" vertical="center"/>
    </xf>
    <xf numFmtId="0" fontId="32" fillId="6"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3" xfId="0" applyFont="1" applyFill="1" applyBorder="1" applyAlignment="1">
      <alignment horizontal="center" vertical="center"/>
    </xf>
    <xf numFmtId="0" fontId="32" fillId="6" borderId="2" xfId="0" applyFont="1" applyFill="1" applyBorder="1" applyAlignment="1">
      <alignment horizontal="center" vertical="center" shrinkToFit="1"/>
    </xf>
    <xf numFmtId="0" fontId="32" fillId="6" borderId="4" xfId="0" applyFont="1" applyFill="1" applyBorder="1" applyAlignment="1">
      <alignment horizontal="center" vertical="center" shrinkToFit="1"/>
    </xf>
    <xf numFmtId="0" fontId="32" fillId="3" borderId="2" xfId="0" applyFont="1" applyFill="1" applyBorder="1" applyAlignment="1">
      <alignment horizontal="center" vertical="center" shrinkToFit="1"/>
    </xf>
    <xf numFmtId="0" fontId="32" fillId="3" borderId="4"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30" fillId="0" borderId="0" xfId="0" applyFont="1" applyAlignment="1">
      <alignment vertical="top" wrapText="1"/>
    </xf>
    <xf numFmtId="0" fontId="49" fillId="0" borderId="0" xfId="0" applyFont="1"/>
    <xf numFmtId="0" fontId="45" fillId="0" borderId="11" xfId="0" applyFont="1" applyBorder="1" applyAlignment="1">
      <alignment vertical="center" textRotation="255" wrapText="1" shrinkToFit="1"/>
    </xf>
    <xf numFmtId="0" fontId="45" fillId="0" borderId="14" xfId="0" applyFont="1" applyBorder="1" applyAlignment="1">
      <alignment vertical="center" textRotation="255" wrapText="1" shrinkToFit="1"/>
    </xf>
    <xf numFmtId="0" fontId="45" fillId="0" borderId="16" xfId="0" applyFont="1" applyBorder="1" applyAlignment="1">
      <alignment vertical="center" textRotation="255" wrapText="1" shrinkToFit="1"/>
    </xf>
    <xf numFmtId="0" fontId="45" fillId="7" borderId="2" xfId="0" applyFont="1" applyFill="1" applyBorder="1" applyAlignment="1">
      <alignment vertical="center"/>
    </xf>
    <xf numFmtId="0" fontId="45" fillId="7" borderId="3" xfId="0" applyFont="1" applyFill="1" applyBorder="1" applyAlignment="1">
      <alignment vertical="center"/>
    </xf>
    <xf numFmtId="0" fontId="45" fillId="7" borderId="8" xfId="0" applyFont="1" applyFill="1" applyBorder="1" applyAlignment="1">
      <alignment vertical="center"/>
    </xf>
    <xf numFmtId="0" fontId="45" fillId="7" borderId="9" xfId="0" applyFont="1" applyFill="1" applyBorder="1" applyAlignment="1">
      <alignment vertical="center"/>
    </xf>
    <xf numFmtId="0" fontId="45" fillId="0" borderId="11" xfId="0" applyFont="1" applyBorder="1" applyAlignment="1">
      <alignment vertical="center" textRotation="255"/>
    </xf>
    <xf numFmtId="0" fontId="45" fillId="0" borderId="14" xfId="0" applyFont="1" applyBorder="1" applyAlignment="1">
      <alignment vertical="center" textRotation="255"/>
    </xf>
    <xf numFmtId="0" fontId="45" fillId="0" borderId="16" xfId="0" applyFont="1" applyBorder="1" applyAlignment="1">
      <alignment vertical="center" textRotation="255"/>
    </xf>
    <xf numFmtId="0" fontId="30" fillId="0" borderId="2" xfId="0" applyFont="1" applyBorder="1" applyAlignment="1" applyProtection="1">
      <alignment vertical="center" wrapText="1"/>
      <protection locked="0"/>
    </xf>
    <xf numFmtId="0" fontId="30" fillId="0" borderId="4" xfId="0" applyFont="1" applyBorder="1" applyAlignment="1" applyProtection="1">
      <alignment vertical="center" wrapText="1"/>
      <protection locked="0"/>
    </xf>
    <xf numFmtId="0" fontId="30" fillId="0" borderId="3" xfId="0" applyFont="1" applyBorder="1" applyAlignment="1" applyProtection="1">
      <alignment vertical="center" wrapText="1"/>
      <protection locked="0"/>
    </xf>
    <xf numFmtId="0" fontId="45" fillId="0" borderId="19" xfId="0" applyFont="1" applyBorder="1" applyAlignment="1">
      <alignment horizontal="center" vertical="center"/>
    </xf>
    <xf numFmtId="0" fontId="32" fillId="0" borderId="2" xfId="0" applyFont="1" applyBorder="1" applyAlignment="1" applyProtection="1">
      <alignment vertical="center" wrapText="1"/>
      <protection locked="0"/>
    </xf>
    <xf numFmtId="0" fontId="32" fillId="0" borderId="4" xfId="0" applyFont="1" applyBorder="1" applyAlignment="1" applyProtection="1">
      <alignment vertical="center" wrapText="1"/>
      <protection locked="0"/>
    </xf>
    <xf numFmtId="0" fontId="32" fillId="0" borderId="3" xfId="0" applyFont="1" applyBorder="1" applyAlignment="1" applyProtection="1">
      <alignment vertical="center" wrapText="1"/>
      <protection locked="0"/>
    </xf>
    <xf numFmtId="0" fontId="30" fillId="0" borderId="0" xfId="0" applyFont="1" applyAlignment="1">
      <alignment horizontal="left" wrapText="1"/>
    </xf>
    <xf numFmtId="0" fontId="56"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left" vertical="top"/>
    </xf>
    <xf numFmtId="0" fontId="39" fillId="0" borderId="0" xfId="0" applyFont="1" applyAlignment="1">
      <alignment horizontal="right" vertical="center" indent="2"/>
    </xf>
    <xf numFmtId="0" fontId="45" fillId="2" borderId="10"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2"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10" xfId="0" applyFont="1" applyFill="1" applyBorder="1" applyAlignment="1">
      <alignment horizontal="center" vertical="top" wrapText="1"/>
    </xf>
    <xf numFmtId="0" fontId="45" fillId="2" borderId="5" xfId="0" applyFont="1" applyFill="1" applyBorder="1" applyAlignment="1">
      <alignment horizontal="center" vertical="top" wrapText="1"/>
    </xf>
    <xf numFmtId="0" fontId="57" fillId="2" borderId="10" xfId="0" applyFont="1" applyFill="1" applyBorder="1" applyAlignment="1">
      <alignment horizontal="center" vertical="center" wrapText="1"/>
    </xf>
    <xf numFmtId="0" fontId="57" fillId="2" borderId="5" xfId="0" applyFont="1" applyFill="1" applyBorder="1" applyAlignment="1">
      <alignment horizontal="center" vertical="center" wrapText="1"/>
    </xf>
    <xf numFmtId="0" fontId="45" fillId="2" borderId="10" xfId="0" applyFont="1" applyFill="1" applyBorder="1" applyAlignment="1">
      <alignment horizontal="center" vertical="center"/>
    </xf>
    <xf numFmtId="0" fontId="45" fillId="2" borderId="5" xfId="0" applyFont="1" applyFill="1" applyBorder="1" applyAlignment="1">
      <alignment horizontal="center" vertical="center"/>
    </xf>
    <xf numFmtId="0" fontId="33" fillId="0" borderId="1" xfId="0" applyFont="1" applyBorder="1" applyAlignment="1" applyProtection="1">
      <alignment vertical="center" wrapText="1"/>
      <protection locked="0"/>
    </xf>
    <xf numFmtId="0" fontId="58" fillId="0" borderId="0" xfId="0" applyFont="1" applyAlignment="1">
      <alignment horizontal="center" vertical="center"/>
    </xf>
    <xf numFmtId="0" fontId="13" fillId="0" borderId="1" xfId="0" applyFont="1" applyBorder="1" applyAlignment="1">
      <alignment horizontal="center" vertical="center"/>
    </xf>
    <xf numFmtId="0" fontId="65" fillId="0" borderId="0" xfId="0" applyFont="1" applyAlignment="1">
      <alignment vertical="center" wrapText="1"/>
    </xf>
    <xf numFmtId="0" fontId="60" fillId="0" borderId="2" xfId="0" applyFont="1" applyBorder="1" applyAlignment="1" applyProtection="1">
      <alignment horizontal="center" vertical="center" wrapText="1"/>
      <protection locked="0"/>
    </xf>
    <xf numFmtId="0" fontId="60" fillId="0" borderId="4"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13" fillId="0" borderId="0" xfId="0" applyFont="1" applyAlignment="1">
      <alignment horizontal="left" vertical="top" wrapText="1"/>
    </xf>
    <xf numFmtId="0" fontId="16" fillId="0" borderId="0" xfId="0" applyFont="1" applyAlignment="1">
      <alignment vertical="center" wrapText="1"/>
    </xf>
    <xf numFmtId="0" fontId="19" fillId="0" borderId="0" xfId="0" applyFont="1" applyAlignment="1">
      <alignment horizontal="left" vertical="center" wrapText="1"/>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vertical="top"/>
    </xf>
    <xf numFmtId="0" fontId="19" fillId="0" borderId="0" xfId="0" applyFont="1" applyAlignment="1">
      <alignment horizontal="left" vertical="top" wrapText="1"/>
    </xf>
    <xf numFmtId="0" fontId="17" fillId="0" borderId="0" xfId="0" applyFont="1" applyAlignment="1">
      <alignment vertical="top" wrapText="1"/>
    </xf>
    <xf numFmtId="0" fontId="61" fillId="0" borderId="0" xfId="0" applyFont="1" applyAlignment="1">
      <alignment horizontal="left" vertical="center" wrapText="1"/>
    </xf>
    <xf numFmtId="0" fontId="17" fillId="0" borderId="0" xfId="0" applyFont="1" applyAlignment="1">
      <alignment horizontal="left" vertical="top" wrapText="1"/>
    </xf>
    <xf numFmtId="0" fontId="12" fillId="0" borderId="0" xfId="0" applyFont="1" applyAlignment="1">
      <alignment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3" fillId="7" borderId="1" xfId="0" applyFont="1" applyFill="1" applyBorder="1" applyAlignment="1">
      <alignment horizontal="left" vertical="center" shrinkToFit="1"/>
    </xf>
    <xf numFmtId="0" fontId="13" fillId="7" borderId="1" xfId="0" applyFont="1" applyFill="1" applyBorder="1" applyAlignment="1">
      <alignment horizontal="center" vertical="center" wrapText="1"/>
    </xf>
    <xf numFmtId="0" fontId="13" fillId="7" borderId="1" xfId="0" applyFont="1" applyFill="1" applyBorder="1" applyAlignment="1">
      <alignment vertical="center" shrinkToFit="1"/>
    </xf>
    <xf numFmtId="0" fontId="16" fillId="7" borderId="1" xfId="0" applyFont="1" applyFill="1" applyBorder="1" applyAlignment="1">
      <alignment vertical="center" wrapText="1"/>
    </xf>
    <xf numFmtId="0" fontId="13" fillId="7" borderId="1" xfId="0" applyFont="1" applyFill="1" applyBorder="1" applyAlignment="1">
      <alignment vertical="center"/>
    </xf>
    <xf numFmtId="0" fontId="13" fillId="7" borderId="2" xfId="0" applyFont="1" applyFill="1" applyBorder="1" applyAlignment="1">
      <alignment vertical="center"/>
    </xf>
    <xf numFmtId="0" fontId="13" fillId="7" borderId="4" xfId="0" applyFont="1" applyFill="1" applyBorder="1" applyAlignment="1">
      <alignment vertical="center"/>
    </xf>
    <xf numFmtId="0" fontId="13" fillId="7" borderId="3" xfId="0" applyFont="1" applyFill="1" applyBorder="1" applyAlignment="1">
      <alignment vertical="center"/>
    </xf>
    <xf numFmtId="0" fontId="13" fillId="7" borderId="1" xfId="0" applyFont="1" applyFill="1" applyBorder="1" applyAlignment="1">
      <alignment vertical="center" wrapText="1"/>
    </xf>
    <xf numFmtId="0" fontId="16" fillId="7" borderId="10" xfId="0" applyFont="1" applyFill="1" applyBorder="1" applyAlignment="1">
      <alignment vertical="center" wrapText="1"/>
    </xf>
    <xf numFmtId="0" fontId="16" fillId="7" borderId="20" xfId="0" applyFont="1" applyFill="1" applyBorder="1" applyAlignment="1">
      <alignment vertical="center" wrapText="1"/>
    </xf>
    <xf numFmtId="0" fontId="16" fillId="7" borderId="21" xfId="0" applyFont="1" applyFill="1" applyBorder="1" applyAlignment="1">
      <alignment vertical="center" wrapText="1"/>
    </xf>
    <xf numFmtId="0" fontId="16" fillId="7" borderId="22" xfId="0" applyFont="1" applyFill="1" applyBorder="1" applyAlignment="1">
      <alignment vertical="center" wrapText="1"/>
    </xf>
    <xf numFmtId="0" fontId="13" fillId="0" borderId="1" xfId="0" applyFont="1" applyBorder="1" applyAlignment="1" applyProtection="1">
      <alignment horizontal="center" vertical="center" shrinkToFit="1"/>
      <protection locked="0"/>
    </xf>
    <xf numFmtId="0" fontId="13" fillId="7" borderId="8" xfId="0" applyFont="1" applyFill="1" applyBorder="1" applyAlignment="1">
      <alignment vertical="center"/>
    </xf>
    <xf numFmtId="0" fontId="13" fillId="7" borderId="19" xfId="0" applyFont="1" applyFill="1" applyBorder="1" applyAlignment="1">
      <alignment vertical="center"/>
    </xf>
    <xf numFmtId="0" fontId="13" fillId="7" borderId="9" xfId="0" applyFont="1" applyFill="1" applyBorder="1" applyAlignment="1">
      <alignment vertical="center"/>
    </xf>
    <xf numFmtId="0" fontId="16" fillId="7" borderId="20" xfId="0" applyFont="1" applyFill="1" applyBorder="1" applyAlignment="1">
      <alignment vertical="center"/>
    </xf>
    <xf numFmtId="0" fontId="16" fillId="7" borderId="21" xfId="0" applyFont="1" applyFill="1" applyBorder="1" applyAlignment="1">
      <alignment vertical="center"/>
    </xf>
    <xf numFmtId="0" fontId="16" fillId="7" borderId="22" xfId="0" applyFont="1" applyFill="1" applyBorder="1" applyAlignment="1">
      <alignment vertical="center"/>
    </xf>
    <xf numFmtId="0" fontId="13" fillId="0" borderId="10"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0" xfId="0" applyFont="1" applyAlignment="1">
      <alignment horizontal="center" vertical="center"/>
    </xf>
    <xf numFmtId="176" fontId="13" fillId="7" borderId="1" xfId="0" applyNumberFormat="1" applyFont="1" applyFill="1" applyBorder="1" applyAlignment="1">
      <alignment horizontal="left" vertical="center"/>
    </xf>
    <xf numFmtId="0" fontId="13" fillId="7" borderId="1" xfId="0" applyFont="1" applyFill="1" applyBorder="1" applyAlignment="1">
      <alignment horizontal="left" vertical="center"/>
    </xf>
    <xf numFmtId="49" fontId="13" fillId="7" borderId="1" xfId="0" applyNumberFormat="1" applyFont="1" applyFill="1" applyBorder="1" applyAlignment="1">
      <alignment horizontal="left" vertical="center" shrinkToFit="1"/>
    </xf>
    <xf numFmtId="0" fontId="13" fillId="0" borderId="1" xfId="0" applyFont="1" applyBorder="1" applyAlignment="1" applyProtection="1">
      <alignment vertical="center" wrapText="1" shrinkToFit="1"/>
      <protection locked="0"/>
    </xf>
    <xf numFmtId="0" fontId="13" fillId="7" borderId="0" xfId="0" applyFont="1" applyFill="1" applyAlignment="1">
      <alignment horizontal="center"/>
    </xf>
    <xf numFmtId="179" fontId="13" fillId="0" borderId="0" xfId="0" applyNumberFormat="1" applyFont="1" applyAlignment="1">
      <alignment horizontal="center" shrinkToFit="1"/>
    </xf>
    <xf numFmtId="0" fontId="13" fillId="0" borderId="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58" fontId="13" fillId="0" borderId="0" xfId="0" applyNumberFormat="1" applyFont="1" applyAlignment="1">
      <alignment shrinkToFit="1"/>
    </xf>
    <xf numFmtId="0" fontId="13" fillId="0" borderId="0" xfId="0" applyFont="1" applyAlignment="1">
      <alignment horizontal="center" shrinkToFit="1"/>
    </xf>
    <xf numFmtId="0" fontId="13" fillId="0" borderId="0" xfId="0" applyFont="1" applyAlignment="1">
      <alignment horizontal="left" shrinkToFit="1"/>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xf>
    <xf numFmtId="179" fontId="13" fillId="0" borderId="1" xfId="0" applyNumberFormat="1" applyFont="1" applyBorder="1" applyAlignment="1" applyProtection="1">
      <alignment vertical="center"/>
      <protection locked="0"/>
    </xf>
    <xf numFmtId="0" fontId="13" fillId="0" borderId="1" xfId="0" applyFont="1" applyBorder="1" applyAlignment="1" applyProtection="1">
      <alignment vertical="center"/>
      <protection locked="0"/>
    </xf>
    <xf numFmtId="0" fontId="13" fillId="0" borderId="1" xfId="0" applyFont="1" applyBorder="1" applyAlignment="1">
      <alignment horizontal="center" vertical="center" wrapText="1"/>
    </xf>
    <xf numFmtId="58" fontId="13" fillId="0" borderId="0" xfId="0" applyNumberFormat="1" applyFont="1" applyAlignment="1">
      <alignment horizontal="center" shrinkToFit="1"/>
    </xf>
    <xf numFmtId="0" fontId="31" fillId="0" borderId="19" xfId="0" applyFont="1" applyBorder="1" applyAlignment="1">
      <alignment horizontal="left" vertical="center" wrapText="1"/>
    </xf>
    <xf numFmtId="179" fontId="13" fillId="7" borderId="0" xfId="0" applyNumberFormat="1" applyFont="1" applyFill="1" applyAlignment="1">
      <alignment horizontal="center" shrinkToFit="1"/>
    </xf>
    <xf numFmtId="180" fontId="13" fillId="7" borderId="0" xfId="0" applyNumberFormat="1" applyFont="1" applyFill="1" applyAlignment="1">
      <alignment horizontal="right" vertical="center" shrinkToFit="1"/>
    </xf>
    <xf numFmtId="179" fontId="13" fillId="7" borderId="0" xfId="0" applyNumberFormat="1" applyFont="1" applyFill="1" applyAlignment="1">
      <alignment horizontal="center" vertical="center" shrinkToFit="1"/>
    </xf>
    <xf numFmtId="0" fontId="13" fillId="7" borderId="0" xfId="0" applyFont="1" applyFill="1" applyAlignment="1">
      <alignment horizontal="center" vertical="center" shrinkToFit="1"/>
    </xf>
    <xf numFmtId="178" fontId="36" fillId="3" borderId="1" xfId="0" applyNumberFormat="1" applyFont="1" applyFill="1" applyBorder="1" applyAlignment="1">
      <alignment horizontal="center" vertical="center"/>
    </xf>
    <xf numFmtId="12" fontId="36" fillId="3" borderId="1" xfId="0" applyNumberFormat="1" applyFont="1" applyFill="1" applyBorder="1" applyAlignment="1">
      <alignment horizontal="center" vertical="center"/>
    </xf>
    <xf numFmtId="12" fontId="36" fillId="6" borderId="7" xfId="0" applyNumberFormat="1" applyFont="1" applyFill="1" applyBorder="1" applyAlignment="1">
      <alignment horizontal="center" vertical="center"/>
    </xf>
    <xf numFmtId="0" fontId="45" fillId="3" borderId="1" xfId="0" applyFont="1" applyFill="1" applyBorder="1" applyAlignment="1">
      <alignment horizontal="center" vertical="center"/>
    </xf>
    <xf numFmtId="0" fontId="34" fillId="2" borderId="1" xfId="0" applyFont="1" applyFill="1" applyBorder="1" applyAlignment="1">
      <alignment vertical="center"/>
    </xf>
    <xf numFmtId="0" fontId="45" fillId="3" borderId="1" xfId="0" applyFont="1" applyFill="1" applyBorder="1" applyAlignment="1">
      <alignment vertical="center" shrinkToFit="1"/>
    </xf>
    <xf numFmtId="183" fontId="32" fillId="0" borderId="21" xfId="0" applyNumberFormat="1" applyFont="1" applyBorder="1" applyAlignment="1">
      <alignment horizontal="center" vertical="center"/>
    </xf>
    <xf numFmtId="0" fontId="32" fillId="0" borderId="21" xfId="0" applyFont="1" applyBorder="1" applyAlignment="1">
      <alignment horizontal="center"/>
    </xf>
    <xf numFmtId="184" fontId="32" fillId="0" borderId="4" xfId="0" applyNumberFormat="1" applyFont="1" applyBorder="1" applyAlignment="1">
      <alignment horizontal="center" vertical="center"/>
    </xf>
    <xf numFmtId="0" fontId="45" fillId="3" borderId="1" xfId="0" applyFont="1" applyFill="1" applyBorder="1" applyAlignment="1">
      <alignment vertical="center" wrapText="1"/>
    </xf>
    <xf numFmtId="176" fontId="45" fillId="3" borderId="1" xfId="0" applyNumberFormat="1" applyFont="1" applyFill="1" applyBorder="1" applyAlignment="1">
      <alignment horizontal="center" vertical="center"/>
    </xf>
    <xf numFmtId="0" fontId="39" fillId="0" borderId="0" xfId="0" applyFont="1" applyAlignment="1">
      <alignment horizontal="right" vertical="center" indent="1"/>
    </xf>
    <xf numFmtId="0" fontId="56" fillId="0" borderId="0" xfId="0" applyFont="1" applyAlignment="1">
      <alignment horizontal="center" shrinkToFit="1"/>
    </xf>
    <xf numFmtId="0" fontId="57" fillId="2" borderId="2"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32" fillId="0" borderId="2" xfId="0" applyFont="1" applyBorder="1" applyAlignment="1" applyProtection="1">
      <alignment horizontal="left" vertical="top"/>
      <protection locked="0"/>
    </xf>
    <xf numFmtId="0" fontId="32" fillId="0" borderId="4" xfId="0" applyFont="1" applyBorder="1" applyAlignment="1" applyProtection="1">
      <alignment horizontal="left" vertical="top"/>
      <protection locked="0"/>
    </xf>
    <xf numFmtId="0" fontId="32" fillId="0" borderId="3" xfId="0" applyFont="1" applyBorder="1" applyAlignment="1" applyProtection="1">
      <alignment horizontal="left" vertical="top"/>
      <protection locked="0"/>
    </xf>
    <xf numFmtId="0" fontId="33" fillId="0" borderId="1" xfId="0" applyFont="1" applyBorder="1" applyAlignment="1" applyProtection="1">
      <alignment horizontal="left" vertical="center" wrapText="1"/>
      <protection locked="0"/>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left" vertical="center" wrapText="1"/>
    </xf>
    <xf numFmtId="0" fontId="12" fillId="0" borderId="21" xfId="0" applyFont="1" applyBorder="1" applyAlignment="1">
      <alignment horizontal="left" vertical="center" shrinkToFit="1"/>
    </xf>
    <xf numFmtId="0" fontId="12" fillId="0" borderId="4" xfId="0" applyFont="1" applyBorder="1" applyAlignment="1">
      <alignment horizontal="center" vertical="center"/>
    </xf>
    <xf numFmtId="0" fontId="19" fillId="0" borderId="2" xfId="0" applyFont="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0" fontId="19" fillId="0" borderId="6" xfId="0" applyFont="1" applyBorder="1" applyAlignment="1">
      <alignment vertical="center" wrapText="1"/>
    </xf>
    <xf numFmtId="0" fontId="31" fillId="0" borderId="0" xfId="0" applyFont="1" applyAlignment="1">
      <alignment vertical="center" wrapText="1"/>
    </xf>
    <xf numFmtId="0" fontId="31" fillId="0" borderId="23"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23" xfId="0" applyFont="1" applyBorder="1" applyAlignment="1">
      <alignment vertical="center" wrapText="1"/>
    </xf>
    <xf numFmtId="0" fontId="12" fillId="0" borderId="1" xfId="0" applyFont="1" applyBorder="1" applyAlignment="1">
      <alignment horizontal="left" vertical="center" wrapText="1"/>
    </xf>
    <xf numFmtId="182" fontId="32" fillId="0" borderId="2" xfId="0" applyNumberFormat="1" applyFont="1" applyBorder="1" applyAlignment="1">
      <alignment horizontal="center" vertical="center" shrinkToFit="1"/>
    </xf>
    <xf numFmtId="182" fontId="32" fillId="0" borderId="3" xfId="0" applyNumberFormat="1" applyFont="1" applyBorder="1" applyAlignment="1">
      <alignment horizontal="center" vertical="center" shrinkToFit="1"/>
    </xf>
    <xf numFmtId="0" fontId="19" fillId="0" borderId="1" xfId="0" applyFont="1" applyBorder="1" applyAlignment="1">
      <alignment horizontal="left" vertical="center" wrapText="1"/>
    </xf>
    <xf numFmtId="0" fontId="12" fillId="0" borderId="6" xfId="0" applyFont="1" applyBorder="1" applyAlignment="1">
      <alignment vertical="center" wrapText="1"/>
    </xf>
    <xf numFmtId="0" fontId="12" fillId="0" borderId="0" xfId="0" applyFont="1" applyAlignment="1">
      <alignment vertical="center" wrapText="1"/>
    </xf>
    <xf numFmtId="0" fontId="12" fillId="0" borderId="23"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8" xfId="0" applyFont="1" applyBorder="1" applyAlignment="1">
      <alignment vertical="center" wrapText="1"/>
    </xf>
    <xf numFmtId="0" fontId="12" fillId="0" borderId="19" xfId="0" applyFont="1" applyBorder="1" applyAlignment="1">
      <alignment vertical="center" wrapText="1"/>
    </xf>
    <xf numFmtId="0" fontId="12" fillId="0" borderId="9" xfId="0" applyFont="1" applyBorder="1" applyAlignment="1">
      <alignment vertical="center" wrapText="1"/>
    </xf>
    <xf numFmtId="182" fontId="32" fillId="0" borderId="1" xfId="0" applyNumberFormat="1" applyFont="1" applyBorder="1" applyAlignment="1">
      <alignment horizontal="center" vertical="center" shrinkToFit="1"/>
    </xf>
    <xf numFmtId="182" fontId="32" fillId="9" borderId="1" xfId="0" applyNumberFormat="1" applyFont="1" applyFill="1" applyBorder="1" applyAlignment="1">
      <alignment horizontal="center" vertical="center" shrinkToFit="1"/>
    </xf>
    <xf numFmtId="0" fontId="16" fillId="0" borderId="1" xfId="0" applyFont="1" applyBorder="1" applyAlignment="1">
      <alignment horizontal="left" vertical="center" wrapText="1"/>
    </xf>
    <xf numFmtId="0" fontId="19" fillId="0" borderId="1" xfId="0" applyFont="1" applyBorder="1" applyAlignment="1">
      <alignment vertical="center" wrapText="1"/>
    </xf>
    <xf numFmtId="0" fontId="12" fillId="0" borderId="0" xfId="0" applyFont="1" applyAlignment="1">
      <alignment horizontal="center" vertical="center" shrinkToFit="1"/>
    </xf>
    <xf numFmtId="0" fontId="23" fillId="0" borderId="0" xfId="0" applyFont="1" applyAlignment="1">
      <alignment horizontal="left" vertical="center" wrapText="1"/>
    </xf>
    <xf numFmtId="0" fontId="20" fillId="0" borderId="0" xfId="0" applyFont="1" applyAlignment="1">
      <alignment vertical="center" wrapText="1"/>
    </xf>
    <xf numFmtId="0" fontId="13" fillId="0" borderId="2" xfId="0" applyFont="1" applyBorder="1" applyAlignment="1">
      <alignment vertical="top"/>
    </xf>
    <xf numFmtId="0" fontId="13" fillId="0" borderId="4" xfId="0" applyFont="1" applyBorder="1" applyAlignment="1">
      <alignment vertical="top"/>
    </xf>
    <xf numFmtId="0" fontId="13" fillId="0" borderId="3" xfId="0" applyFont="1" applyBorder="1" applyAlignment="1">
      <alignment vertical="top"/>
    </xf>
    <xf numFmtId="0" fontId="13" fillId="0" borderId="0" xfId="0" applyFont="1" applyAlignment="1">
      <alignmen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16" fillId="0" borderId="0" xfId="0" applyFont="1" applyAlignment="1">
      <alignment vertical="center"/>
    </xf>
    <xf numFmtId="0" fontId="31" fillId="7" borderId="1" xfId="0" applyFont="1" applyFill="1" applyBorder="1" applyAlignment="1" applyProtection="1">
      <alignment horizontal="center" vertical="center" shrinkToFit="1"/>
      <protection locked="0"/>
    </xf>
    <xf numFmtId="0" fontId="31" fillId="0" borderId="2" xfId="0" applyFont="1" applyBorder="1" applyAlignment="1" applyProtection="1">
      <alignment horizontal="left" vertical="center" indent="1" shrinkToFit="1"/>
      <protection locked="0"/>
    </xf>
    <xf numFmtId="0" fontId="31" fillId="0" borderId="4" xfId="0" applyFont="1" applyBorder="1" applyAlignment="1" applyProtection="1">
      <alignment horizontal="left" vertical="center" indent="1" shrinkToFit="1"/>
      <protection locked="0"/>
    </xf>
    <xf numFmtId="0" fontId="31" fillId="0" borderId="3" xfId="0" applyFont="1" applyBorder="1" applyAlignment="1" applyProtection="1">
      <alignment horizontal="left" vertical="center" indent="1" shrinkToFit="1"/>
      <protection locked="0"/>
    </xf>
    <xf numFmtId="0" fontId="42" fillId="7" borderId="1" xfId="0" applyFont="1" applyFill="1" applyBorder="1" applyAlignment="1" applyProtection="1">
      <alignment horizontal="center" vertical="center"/>
      <protection locked="0"/>
    </xf>
    <xf numFmtId="38" fontId="42" fillId="0" borderId="1" xfId="3" applyFont="1" applyBorder="1" applyAlignment="1" applyProtection="1">
      <alignment vertical="center" shrinkToFit="1"/>
      <protection locked="0"/>
    </xf>
    <xf numFmtId="58" fontId="42" fillId="0" borderId="1" xfId="0" applyNumberFormat="1" applyFont="1" applyBorder="1" applyAlignment="1" applyProtection="1">
      <alignment vertical="center" shrinkToFit="1"/>
      <protection locked="0"/>
    </xf>
    <xf numFmtId="0" fontId="31" fillId="7" borderId="1"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protection locked="0"/>
    </xf>
    <xf numFmtId="0" fontId="42" fillId="0" borderId="1" xfId="0" applyFont="1" applyBorder="1" applyAlignment="1" applyProtection="1">
      <alignment vertical="center" shrinkToFit="1"/>
      <protection locked="0"/>
    </xf>
    <xf numFmtId="0" fontId="42" fillId="7" borderId="5" xfId="0" applyFont="1" applyFill="1" applyBorder="1" applyAlignment="1" applyProtection="1">
      <alignment horizontal="center" vertical="center"/>
      <protection locked="0"/>
    </xf>
    <xf numFmtId="0" fontId="42" fillId="0" borderId="5" xfId="0" applyFont="1" applyBorder="1" applyAlignment="1" applyProtection="1">
      <alignment vertical="center" shrinkToFit="1"/>
      <protection locked="0"/>
    </xf>
    <xf numFmtId="0" fontId="17" fillId="0" borderId="0" xfId="0" applyFont="1" applyAlignment="1">
      <alignment horizontal="center" vertical="center" shrinkToFit="1"/>
    </xf>
    <xf numFmtId="0" fontId="42" fillId="0" borderId="0" xfId="0" applyFont="1" applyAlignment="1" applyProtection="1">
      <alignment horizontal="left" vertical="center" shrinkToFit="1"/>
    </xf>
    <xf numFmtId="0" fontId="42" fillId="0" borderId="0" xfId="0" applyFont="1" applyAlignment="1">
      <alignment horizontal="center" vertical="center" wrapText="1"/>
    </xf>
    <xf numFmtId="0" fontId="17" fillId="0" borderId="0" xfId="0" applyFont="1" applyAlignment="1">
      <alignment horizontal="center" vertical="center" wrapText="1"/>
    </xf>
    <xf numFmtId="0" fontId="42" fillId="0" borderId="0" xfId="0" applyFont="1" applyAlignment="1" applyProtection="1">
      <alignment vertical="center" shrinkToFit="1"/>
    </xf>
    <xf numFmtId="179" fontId="13" fillId="7" borderId="0" xfId="0" applyNumberFormat="1" applyFont="1" applyFill="1" applyAlignment="1">
      <alignment horizontal="center"/>
    </xf>
    <xf numFmtId="0" fontId="13" fillId="0" borderId="8"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3" fillId="0" borderId="23" xfId="0" applyFont="1" applyBorder="1" applyAlignment="1" applyProtection="1">
      <alignment vertical="top" wrapText="1"/>
      <protection locked="0"/>
    </xf>
    <xf numFmtId="0" fontId="13" fillId="0" borderId="20" xfId="0" applyFont="1" applyBorder="1" applyAlignment="1" applyProtection="1">
      <alignment vertical="top" wrapText="1"/>
      <protection locked="0"/>
    </xf>
    <xf numFmtId="0" fontId="13" fillId="0" borderId="21" xfId="0" applyFont="1" applyBorder="1" applyAlignment="1" applyProtection="1">
      <alignment vertical="top" wrapText="1"/>
      <protection locked="0"/>
    </xf>
    <xf numFmtId="0" fontId="13" fillId="0" borderId="22" xfId="0" applyFont="1" applyBorder="1" applyAlignment="1" applyProtection="1">
      <alignment vertical="top" wrapText="1"/>
      <protection locked="0"/>
    </xf>
    <xf numFmtId="0" fontId="13" fillId="7" borderId="1" xfId="0" applyFont="1" applyFill="1" applyBorder="1" applyAlignment="1" applyProtection="1">
      <alignment horizontal="center"/>
      <protection locked="0"/>
    </xf>
    <xf numFmtId="0" fontId="13" fillId="0" borderId="1" xfId="0" applyFont="1" applyBorder="1" applyAlignment="1" applyProtection="1">
      <alignment shrinkToFit="1"/>
      <protection locked="0"/>
    </xf>
    <xf numFmtId="0" fontId="13" fillId="7" borderId="5" xfId="0" applyFont="1" applyFill="1" applyBorder="1" applyAlignment="1" applyProtection="1">
      <alignment horizontal="center"/>
      <protection locked="0"/>
    </xf>
    <xf numFmtId="0" fontId="13" fillId="0" borderId="5" xfId="0" applyFont="1" applyBorder="1" applyAlignment="1" applyProtection="1">
      <alignment shrinkToFit="1"/>
      <protection locked="0"/>
    </xf>
    <xf numFmtId="0" fontId="13" fillId="2" borderId="1" xfId="0" applyFont="1" applyFill="1" applyBorder="1" applyAlignment="1" applyProtection="1">
      <alignment horizontal="center"/>
      <protection locked="0"/>
    </xf>
    <xf numFmtId="0" fontId="13" fillId="0" borderId="0" xfId="0" applyFont="1" applyAlignment="1">
      <alignment horizontal="center" vertical="center" shrinkToFit="1"/>
    </xf>
  </cellXfs>
  <cellStyles count="4">
    <cellStyle name="パーセント" xfId="1" builtinId="5"/>
    <cellStyle name="ハイパーリンク" xfId="2" builtinId="8"/>
    <cellStyle name="桁区切り" xfId="3" builtinId="6"/>
    <cellStyle name="標準" xfId="0" builtinId="0"/>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34998626667073579"/>
        </patternFill>
      </fill>
    </dxf>
    <dxf>
      <border>
        <bottom/>
        <vertical/>
        <horizontal/>
      </border>
    </dxf>
    <dxf>
      <border>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tint="-0.14996795556505021"/>
        </patternFill>
      </fill>
    </dxf>
    <dxf>
      <fill>
        <patternFill>
          <bgColor rgb="FFFF0000"/>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123825</xdr:colOff>
      <xdr:row>1</xdr:row>
      <xdr:rowOff>289924</xdr:rowOff>
    </xdr:from>
    <xdr:to>
      <xdr:col>3</xdr:col>
      <xdr:colOff>123825</xdr:colOff>
      <xdr:row>33</xdr:row>
      <xdr:rowOff>48449</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5610225" y="585199"/>
          <a:ext cx="0" cy="9207325"/>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48</xdr:row>
      <xdr:rowOff>285750</xdr:rowOff>
    </xdr:from>
    <xdr:to>
      <xdr:col>3</xdr:col>
      <xdr:colOff>171450</xdr:colOff>
      <xdr:row>52</xdr:row>
      <xdr:rowOff>266700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5657850" y="14306550"/>
          <a:ext cx="0" cy="1149350"/>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133351</xdr:colOff>
      <xdr:row>1</xdr:row>
      <xdr:rowOff>63500</xdr:rowOff>
    </xdr:from>
    <xdr:to>
      <xdr:col>44</xdr:col>
      <xdr:colOff>146051</xdr:colOff>
      <xdr:row>5</xdr:row>
      <xdr:rowOff>228600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6324601" y="190500"/>
          <a:ext cx="4006850" cy="7747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155388</xdr:colOff>
      <xdr:row>21</xdr:row>
      <xdr:rowOff>68916</xdr:rowOff>
    </xdr:from>
    <xdr:to>
      <xdr:col>44</xdr:col>
      <xdr:colOff>155388</xdr:colOff>
      <xdr:row>27</xdr:row>
      <xdr:rowOff>86660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346638" y="4767916"/>
          <a:ext cx="3994150" cy="1033744"/>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別に取り下げる理由を記載した書類を添付する場合は、「別添のとおり」と記載してください。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137831</xdr:colOff>
      <xdr:row>7</xdr:row>
      <xdr:rowOff>51173</xdr:rowOff>
    </xdr:from>
    <xdr:to>
      <xdr:col>44</xdr:col>
      <xdr:colOff>149037</xdr:colOff>
      <xdr:row>14</xdr:row>
      <xdr:rowOff>234950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6329081" y="1219573"/>
          <a:ext cx="4005356" cy="1822077"/>
        </a:xfrm>
        <a:prstGeom prst="wedgeRectCallout">
          <a:avLst>
            <a:gd name="adj1" fmla="val -57779"/>
            <a:gd name="adj2" fmla="val 2883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「交付申請の取下」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交付決定を受けた場合で、</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交付決定の内容や条件に不服があるときに、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申請を取り下げること。</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この届出がなされた場合は、交付決定はなかったものとみなされます。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189230</xdr:colOff>
      <xdr:row>11</xdr:row>
      <xdr:rowOff>98313</xdr:rowOff>
    </xdr:from>
    <xdr:to>
      <xdr:col>24</xdr:col>
      <xdr:colOff>31744</xdr:colOff>
      <xdr:row>15</xdr:row>
      <xdr:rowOff>48860</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1858010" y="2239533"/>
          <a:ext cx="3858254" cy="88018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121470</xdr:colOff>
      <xdr:row>18</xdr:row>
      <xdr:rowOff>113551</xdr:rowOff>
    </xdr:from>
    <xdr:to>
      <xdr:col>44</xdr:col>
      <xdr:colOff>141942</xdr:colOff>
      <xdr:row>20</xdr:row>
      <xdr:rowOff>439717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09999" y="4058022"/>
          <a:ext cx="3957472" cy="759460"/>
        </a:xfrm>
        <a:prstGeom prst="wedgeRectCallout">
          <a:avLst>
            <a:gd name="adj1" fmla="val -56931"/>
            <a:gd name="adj2" fmla="val 5350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変更理由を記入してください。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140522</xdr:colOff>
      <xdr:row>21</xdr:row>
      <xdr:rowOff>56514</xdr:rowOff>
    </xdr:from>
    <xdr:to>
      <xdr:col>44</xdr:col>
      <xdr:colOff>140522</xdr:colOff>
      <xdr:row>27</xdr:row>
      <xdr:rowOff>46094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263416" y="4879526"/>
          <a:ext cx="3962400" cy="103845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別に変更の理由及び内容を記載した書類を添付する場合は、「別添のとおり」と記載してください。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137982</xdr:colOff>
      <xdr:row>27</xdr:row>
      <xdr:rowOff>141007</xdr:rowOff>
    </xdr:from>
    <xdr:to>
      <xdr:col>44</xdr:col>
      <xdr:colOff>137982</xdr:colOff>
      <xdr:row>33</xdr:row>
      <xdr:rowOff>67908</xdr:rowOff>
    </xdr:to>
    <xdr:sp macro="" textlink="">
      <xdr:nvSpPr>
        <xdr:cNvPr id="4" name="テキスト ボックス 3">
          <a:extLst>
            <a:ext uri="{FF2B5EF4-FFF2-40B4-BE49-F238E27FC236}">
              <a16:creationId xmlns:a16="http://schemas.microsoft.com/office/drawing/2014/main" id="{E0718883-A1F1-426A-9706-5E3B7688580D}"/>
            </a:ext>
          </a:extLst>
        </xdr:cNvPr>
        <xdr:cNvSpPr txBox="1"/>
      </xdr:nvSpPr>
      <xdr:spPr>
        <a:xfrm>
          <a:off x="6260876" y="6012889"/>
          <a:ext cx="3962400" cy="102956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補助事業の期間を変更する場合には、必ず変更後の事業終了予定日が分かるようにしてください。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44824</xdr:colOff>
      <xdr:row>18</xdr:row>
      <xdr:rowOff>194236</xdr:rowOff>
    </xdr:from>
    <xdr:to>
      <xdr:col>44</xdr:col>
      <xdr:colOff>179295</xdr:colOff>
      <xdr:row>22</xdr:row>
      <xdr:rowOff>89648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133353" y="3892177"/>
          <a:ext cx="4071471" cy="762000"/>
        </a:xfrm>
        <a:prstGeom prst="wedgeRectCallout">
          <a:avLst>
            <a:gd name="adj1" fmla="val -54830"/>
            <a:gd name="adj2" fmla="val 4178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67235</xdr:colOff>
      <xdr:row>30</xdr:row>
      <xdr:rowOff>64246</xdr:rowOff>
    </xdr:from>
    <xdr:to>
      <xdr:col>44</xdr:col>
      <xdr:colOff>186764</xdr:colOff>
      <xdr:row>36</xdr:row>
      <xdr:rowOff>32496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155764" y="6055658"/>
          <a:ext cx="4056529" cy="1044014"/>
        </a:xfrm>
        <a:prstGeom prst="wedgeRectCallout">
          <a:avLst>
            <a:gd name="adj1" fmla="val -55725"/>
            <a:gd name="adj2" fmla="val 1184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別に中止・廃止の理由及び中止の期間・廃止の時期を記載した書類を添付する場合は、「別添のとおり」と記載してください。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63499</xdr:colOff>
      <xdr:row>22</xdr:row>
      <xdr:rowOff>205441</xdr:rowOff>
    </xdr:from>
    <xdr:to>
      <xdr:col>44</xdr:col>
      <xdr:colOff>186765</xdr:colOff>
      <xdr:row>29</xdr:row>
      <xdr:rowOff>149412</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6152028" y="4769970"/>
          <a:ext cx="4060266" cy="1191560"/>
        </a:xfrm>
        <a:prstGeom prst="wedgeRectCallout">
          <a:avLst>
            <a:gd name="adj1" fmla="val -54707"/>
            <a:gd name="adj2" fmla="val 2806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中止：一時的な事業の中断（将来的に再開の可能性あり）</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廃止：事業を取り止めること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（将来的に再開の可能性</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なし</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申請時には中止又は廃止のいずれかを選択してください。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141941</xdr:colOff>
      <xdr:row>2</xdr:row>
      <xdr:rowOff>0</xdr:rowOff>
    </xdr:from>
    <xdr:to>
      <xdr:col>41</xdr:col>
      <xdr:colOff>82176</xdr:colOff>
      <xdr:row>6</xdr:row>
      <xdr:rowOff>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998882" y="254000"/>
          <a:ext cx="3414059" cy="739588"/>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県から遂行状況について報告の依頼をした際には、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この様式により報告してください。</a:t>
          </a:r>
        </a:p>
      </xdr:txBody>
    </xdr:sp>
    <xdr:clientData/>
  </xdr:twoCellAnchor>
  <xdr:twoCellAnchor>
    <xdr:from>
      <xdr:col>27</xdr:col>
      <xdr:colOff>22412</xdr:colOff>
      <xdr:row>14</xdr:row>
      <xdr:rowOff>59765</xdr:rowOff>
    </xdr:from>
    <xdr:to>
      <xdr:col>44</xdr:col>
      <xdr:colOff>22412</xdr:colOff>
      <xdr:row>24</xdr:row>
      <xdr:rowOff>160618</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110941" y="2973294"/>
          <a:ext cx="3937000" cy="2364442"/>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「№」及び「設備等名称」は事業計画③から転記されます。</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「納期（年月日）」</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は現時点の納期を記載してください。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「導入状況」は、次のいずれかから選択してください。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・納品済み</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・納期内に納品予定</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・納期後に納品予定</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「納期後に納品予定」を選択した場合は、２．に納品予定日（時期）及び納期に間に合わない理由を記載してください。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206786</xdr:colOff>
      <xdr:row>10</xdr:row>
      <xdr:rowOff>102123</xdr:rowOff>
    </xdr:from>
    <xdr:to>
      <xdr:col>24</xdr:col>
      <xdr:colOff>26895</xdr:colOff>
      <xdr:row>14</xdr:row>
      <xdr:rowOff>45050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838362" y="2074358"/>
          <a:ext cx="3782509" cy="87525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143404</xdr:colOff>
      <xdr:row>4</xdr:row>
      <xdr:rowOff>142427</xdr:rowOff>
    </xdr:from>
    <xdr:to>
      <xdr:col>44</xdr:col>
      <xdr:colOff>153148</xdr:colOff>
      <xdr:row>10</xdr:row>
      <xdr:rowOff>241819</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985404" y="702721"/>
          <a:ext cx="4178332" cy="133951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」及び「実績報告」シートに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入力した内容が転記されますので、内容を確認してください。</a:t>
          </a:r>
        </a:p>
      </xdr:txBody>
    </xdr:sp>
    <xdr:clientData/>
  </xdr:twoCellAnchor>
  <xdr:twoCellAnchor>
    <xdr:from>
      <xdr:col>7</xdr:col>
      <xdr:colOff>213360</xdr:colOff>
      <xdr:row>12</xdr:row>
      <xdr:rowOff>88265</xdr:rowOff>
    </xdr:from>
    <xdr:to>
      <xdr:col>24</xdr:col>
      <xdr:colOff>26894</xdr:colOff>
      <xdr:row>16</xdr:row>
      <xdr:rowOff>38100</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1844936" y="2419089"/>
          <a:ext cx="3758005" cy="882164"/>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130174</xdr:colOff>
      <xdr:row>8</xdr:row>
      <xdr:rowOff>0</xdr:rowOff>
    </xdr:from>
    <xdr:to>
      <xdr:col>37</xdr:col>
      <xdr:colOff>234949</xdr:colOff>
      <xdr:row>12</xdr:row>
      <xdr:rowOff>1</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473824" y="1873250"/>
          <a:ext cx="2454275" cy="99060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事業終了日を「共通項目（入力）」シートに入力してください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114300</xdr:colOff>
      <xdr:row>29</xdr:row>
      <xdr:rowOff>236220</xdr:rowOff>
    </xdr:from>
    <xdr:to>
      <xdr:col>37</xdr:col>
      <xdr:colOff>212725</xdr:colOff>
      <xdr:row>33</xdr:row>
      <xdr:rowOff>107951</xdr:rowOff>
    </xdr:to>
    <xdr:sp macro="" textlink="">
      <xdr:nvSpPr>
        <xdr:cNvPr id="3" name="テキスト ボックス 2">
          <a:extLst>
            <a:ext uri="{FF2B5EF4-FFF2-40B4-BE49-F238E27FC236}">
              <a16:creationId xmlns:a16="http://schemas.microsoft.com/office/drawing/2014/main" id="{63AD2599-7DD7-4D0C-BE1A-124DC27C0179}"/>
            </a:ext>
          </a:extLst>
        </xdr:cNvPr>
        <xdr:cNvSpPr txBox="1"/>
      </xdr:nvSpPr>
      <xdr:spPr>
        <a:xfrm>
          <a:off x="6492240" y="8199120"/>
          <a:ext cx="2460625" cy="95377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県使用欄のため入力不要です。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47625</xdr:rowOff>
        </xdr:from>
        <xdr:to>
          <xdr:col>11</xdr:col>
          <xdr:colOff>213360</xdr:colOff>
          <xdr:row>35</xdr:row>
          <xdr:rowOff>172272</xdr:rowOff>
        </xdr:to>
        <xdr:pic>
          <xdr:nvPicPr>
            <xdr:cNvPr id="5" name="図 4">
              <a:extLst>
                <a:ext uri="{FF2B5EF4-FFF2-40B4-BE49-F238E27FC236}">
                  <a16:creationId xmlns:a16="http://schemas.microsoft.com/office/drawing/2014/main" id="{00000000-0008-0000-1200-000005000000}"/>
                </a:ext>
              </a:extLst>
            </xdr:cNvPr>
            <xdr:cNvPicPr>
              <a:picLocks noChangeAspect="1" noChangeArrowheads="1"/>
              <a:extLst>
                <a:ext uri="{84589F7E-364E-4C9E-8A38-B11213B215E9}">
                  <a14:cameraTool cellRange="'事業計画②総コスト、エネコス(入力）'!$B$4:$L$33" spid="_x0000_s20060"/>
                </a:ext>
              </a:extLst>
            </xdr:cNvPicPr>
          </xdr:nvPicPr>
          <xdr:blipFill>
            <a:blip xmlns:r="http://schemas.openxmlformats.org/officeDocument/2006/relationships" r:embed="rId1"/>
            <a:srcRect/>
            <a:stretch>
              <a:fillRect/>
            </a:stretch>
          </xdr:blipFill>
          <xdr:spPr bwMode="auto">
            <a:xfrm>
              <a:off x="0" y="619125"/>
              <a:ext cx="5880100" cy="90108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12</xdr:col>
      <xdr:colOff>31916</xdr:colOff>
      <xdr:row>4</xdr:row>
      <xdr:rowOff>239485</xdr:rowOff>
    </xdr:from>
    <xdr:to>
      <xdr:col>12</xdr:col>
      <xdr:colOff>2169961</xdr:colOff>
      <xdr:row>5</xdr:row>
      <xdr:rowOff>234406</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12419859" y="979714"/>
          <a:ext cx="2138045" cy="680721"/>
        </a:xfrm>
        <a:prstGeom prst="wedgeRectCallout">
          <a:avLst>
            <a:gd name="adj1" fmla="val -58829"/>
            <a:gd name="adj2" fmla="val 47270"/>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色が付いていないセルに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62279</xdr:colOff>
      <xdr:row>6</xdr:row>
      <xdr:rowOff>103757</xdr:rowOff>
    </xdr:from>
    <xdr:to>
      <xdr:col>15</xdr:col>
      <xdr:colOff>327842</xdr:colOff>
      <xdr:row>9</xdr:row>
      <xdr:rowOff>174172</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450222" y="1910786"/>
          <a:ext cx="5131477" cy="1115443"/>
        </a:xfrm>
        <a:prstGeom prst="wedgeRectCallout">
          <a:avLst>
            <a:gd name="adj1" fmla="val -53066"/>
            <a:gd name="adj2" fmla="val 707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既存設備等の廃棄方法</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→廃棄が完了（引き渡し、支払等がすべてが完了していることを指します）している場合に「○」を入力してください。完了していない場合には「</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」を入力してください。なお、新規導入の場合には「○」を入力してください。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廃棄が完了していない場合、補助金を支払うことができません。</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104139</xdr:colOff>
      <xdr:row>110</xdr:row>
      <xdr:rowOff>231140</xdr:rowOff>
    </xdr:from>
    <xdr:to>
      <xdr:col>15</xdr:col>
      <xdr:colOff>361768</xdr:colOff>
      <xdr:row>117</xdr:row>
      <xdr:rowOff>14696</xdr:rowOff>
    </xdr:to>
    <xdr:sp macro="" textlink="">
      <xdr:nvSpPr>
        <xdr:cNvPr id="5" name="吹き出し: 四角形 4">
          <a:extLst>
            <a:ext uri="{FF2B5EF4-FFF2-40B4-BE49-F238E27FC236}">
              <a16:creationId xmlns:a16="http://schemas.microsoft.com/office/drawing/2014/main" id="{2FA0AE8B-B699-3F0D-8AD4-32A3C69369F5}"/>
            </a:ext>
          </a:extLst>
        </xdr:cNvPr>
        <xdr:cNvSpPr/>
      </xdr:nvSpPr>
      <xdr:spPr>
        <a:xfrm>
          <a:off x="12492082" y="4879340"/>
          <a:ext cx="5123543" cy="1220470"/>
        </a:xfrm>
        <a:prstGeom prst="wedgeRectCallout">
          <a:avLst>
            <a:gd name="adj1" fmla="val -56940"/>
            <a:gd name="adj2" fmla="val -3922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手引きを確認の上、必要な「</a:t>
          </a:r>
          <a:r>
            <a:rPr lang="ja-JP" altLang="ja-JP" sz="1100">
              <a:solidFill>
                <a:schemeClr val="tx1"/>
              </a:solidFill>
              <a:effectLst/>
              <a:latin typeface="BIZ UDゴシック" panose="020B0400000000000000" pitchFamily="49" charset="-128"/>
              <a:ea typeface="BIZ UDゴシック" panose="020B0400000000000000" pitchFamily="49" charset="-128"/>
              <a:cs typeface="+mn-cs"/>
            </a:rPr>
            <a:t>既存設備等を廃棄したことがわかる書類</a:t>
          </a:r>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」を添付してください。</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記載例</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・売却（譲渡）</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・補助事業者自ら廃棄</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・構造上撤去が困難であるため、断線により使用できない状態にした　など</a:t>
          </a:r>
          <a:endParaRPr lang="ja-JP" altLang="ja-JP">
            <a:solidFill>
              <a:schemeClr val="tx1"/>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96519</xdr:colOff>
      <xdr:row>106</xdr:row>
      <xdr:rowOff>59509</xdr:rowOff>
    </xdr:from>
    <xdr:to>
      <xdr:col>15</xdr:col>
      <xdr:colOff>413657</xdr:colOff>
      <xdr:row>110</xdr:row>
      <xdr:rowOff>152399</xdr:rowOff>
    </xdr:to>
    <xdr:sp macro="" textlink="">
      <xdr:nvSpPr>
        <xdr:cNvPr id="6" name="吹き出し: 四角形 5">
          <a:extLst>
            <a:ext uri="{FF2B5EF4-FFF2-40B4-BE49-F238E27FC236}">
              <a16:creationId xmlns:a16="http://schemas.microsoft.com/office/drawing/2014/main" id="{D5332C35-6926-451C-9FFA-366F0E1F87D9}"/>
            </a:ext>
          </a:extLst>
        </xdr:cNvPr>
        <xdr:cNvSpPr/>
      </xdr:nvSpPr>
      <xdr:spPr>
        <a:xfrm>
          <a:off x="12484462" y="3608252"/>
          <a:ext cx="5183052" cy="1192347"/>
        </a:xfrm>
        <a:prstGeom prst="wedgeRectCallout">
          <a:avLst>
            <a:gd name="adj1" fmla="val -55921"/>
            <a:gd name="adj2" fmla="val -3941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廃棄又は売却方法</a:t>
          </a:r>
          <a:endPar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→以下のいずれかを選択してください</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　既存設備等がない（新規導入）</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　発注先による廃棄・下取り等（請求書、納品書又は完了報告書等に記載）</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　その他</a:t>
          </a:r>
          <a:endParaRPr lang="ja-JP" altLang="ja-JP">
            <a:solidFill>
              <a:schemeClr val="tx1"/>
            </a:solidFill>
            <a:effectLst/>
            <a:latin typeface="BIZ UDゴシック" panose="020B0400000000000000" pitchFamily="49" charset="-128"/>
            <a:ea typeface="BIZ UDゴシック" panose="020B0400000000000000" pitchFamily="49" charset="-128"/>
          </a:endParaRPr>
        </a:p>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「その他」の場合は、具体的な廃棄方法を下の記入欄に記載してください。</a:t>
          </a:r>
          <a:endParaRPr lang="ja-JP" altLang="ja-JP">
            <a:solidFill>
              <a:schemeClr val="tx1"/>
            </a:solidFill>
            <a:effectLst/>
            <a:latin typeface="BIZ UDゴシック" panose="020B0400000000000000" pitchFamily="49" charset="-128"/>
            <a:ea typeface="BIZ UDゴシック" panose="020B0400000000000000" pitchFamily="49" charset="-128"/>
          </a:endParaRPr>
        </a:p>
        <a:p>
          <a:pPr algn="l"/>
          <a:endParaRPr kumimoji="1" lang="ja-JP" altLang="en-US" sz="1100" kern="12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157480</xdr:colOff>
      <xdr:row>1</xdr:row>
      <xdr:rowOff>17780</xdr:rowOff>
    </xdr:from>
    <xdr:to>
      <xdr:col>7</xdr:col>
      <xdr:colOff>241300</xdr:colOff>
      <xdr:row>5</xdr:row>
      <xdr:rowOff>169546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9768840" y="251460"/>
          <a:ext cx="2065020" cy="100520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色が付いていないセルに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159385</xdr:colOff>
      <xdr:row>110</xdr:row>
      <xdr:rowOff>60960</xdr:rowOff>
    </xdr:from>
    <xdr:to>
      <xdr:col>7</xdr:col>
      <xdr:colOff>240665</xdr:colOff>
      <xdr:row>114</xdr:row>
      <xdr:rowOff>137796</xdr:rowOff>
    </xdr:to>
    <xdr:sp macro="" textlink="">
      <xdr:nvSpPr>
        <xdr:cNvPr id="3" name="テキスト ボックス 2">
          <a:extLst>
            <a:ext uri="{FF2B5EF4-FFF2-40B4-BE49-F238E27FC236}">
              <a16:creationId xmlns:a16="http://schemas.microsoft.com/office/drawing/2014/main" id="{6939F628-FDFF-46FB-A81B-03B00C50201E}"/>
            </a:ext>
          </a:extLst>
        </xdr:cNvPr>
        <xdr:cNvSpPr txBox="1"/>
      </xdr:nvSpPr>
      <xdr:spPr>
        <a:xfrm>
          <a:off x="9770745" y="7396480"/>
          <a:ext cx="2062480" cy="101155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事業計画④の記載を踏まえて記入してください。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179705</xdr:colOff>
      <xdr:row>7</xdr:row>
      <xdr:rowOff>142240</xdr:rowOff>
    </xdr:from>
    <xdr:to>
      <xdr:col>7</xdr:col>
      <xdr:colOff>267335</xdr:colOff>
      <xdr:row>9</xdr:row>
      <xdr:rowOff>136526</xdr:rowOff>
    </xdr:to>
    <xdr:sp macro="" textlink="">
      <xdr:nvSpPr>
        <xdr:cNvPr id="4" name="テキスト ボックス 3">
          <a:extLst>
            <a:ext uri="{FF2B5EF4-FFF2-40B4-BE49-F238E27FC236}">
              <a16:creationId xmlns:a16="http://schemas.microsoft.com/office/drawing/2014/main" id="{BAABA70D-6B48-4269-A902-011ADB031075}"/>
            </a:ext>
          </a:extLst>
        </xdr:cNvPr>
        <xdr:cNvSpPr txBox="1"/>
      </xdr:nvSpPr>
      <xdr:spPr>
        <a:xfrm>
          <a:off x="9791065" y="1696720"/>
          <a:ext cx="2068830" cy="101028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事業計画④の記載を踏まえて記入してください。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127635</xdr:colOff>
      <xdr:row>35</xdr:row>
      <xdr:rowOff>319405</xdr:rowOff>
    </xdr:from>
    <xdr:to>
      <xdr:col>29</xdr:col>
      <xdr:colOff>76201</xdr:colOff>
      <xdr:row>37</xdr:row>
      <xdr:rowOff>228600</xdr:rowOff>
    </xdr:to>
    <xdr:sp macro="" textlink="">
      <xdr:nvSpPr>
        <xdr:cNvPr id="6" name="吹き出し: 角を丸めた四角形 5">
          <a:extLst>
            <a:ext uri="{FF2B5EF4-FFF2-40B4-BE49-F238E27FC236}">
              <a16:creationId xmlns:a16="http://schemas.microsoft.com/office/drawing/2014/main" id="{2AE508A1-BFA6-45C5-BC09-8282386C438F}"/>
            </a:ext>
          </a:extLst>
        </xdr:cNvPr>
        <xdr:cNvSpPr/>
      </xdr:nvSpPr>
      <xdr:spPr>
        <a:xfrm>
          <a:off x="7221855" y="11520805"/>
          <a:ext cx="2691766" cy="777875"/>
        </a:xfrm>
        <a:prstGeom prst="wedgeRoundRectCallout">
          <a:avLst>
            <a:gd name="adj1" fmla="val -66116"/>
            <a:gd name="adj2" fmla="val -26631"/>
            <a:gd name="adj3" fmla="val 16667"/>
          </a:avLst>
        </a:prstGeom>
        <a:solidFill>
          <a:srgbClr val="FFFF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廃棄を証明する書面を別途提出された場合は、その書面の日付を入力</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93648</xdr:colOff>
      <xdr:row>4</xdr:row>
      <xdr:rowOff>158638</xdr:rowOff>
    </xdr:from>
    <xdr:to>
      <xdr:col>39</xdr:col>
      <xdr:colOff>45719</xdr:colOff>
      <xdr:row>10</xdr:row>
      <xdr:rowOff>254220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77228" y="722518"/>
          <a:ext cx="3259151" cy="1314782"/>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7</xdr:col>
      <xdr:colOff>93086</xdr:colOff>
      <xdr:row>12</xdr:row>
      <xdr:rowOff>85725</xdr:rowOff>
    </xdr:from>
    <xdr:to>
      <xdr:col>24</xdr:col>
      <xdr:colOff>87758</xdr:colOff>
      <xdr:row>16</xdr:row>
      <xdr:rowOff>38100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5129" y="2399334"/>
          <a:ext cx="4020020" cy="874505"/>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35560</xdr:colOff>
      <xdr:row>12</xdr:row>
      <xdr:rowOff>182881</xdr:rowOff>
    </xdr:from>
    <xdr:to>
      <xdr:col>41</xdr:col>
      <xdr:colOff>40005</xdr:colOff>
      <xdr:row>18</xdr:row>
      <xdr:rowOff>1271</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6238240" y="2506981"/>
          <a:ext cx="3311525" cy="1090930"/>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工事代等を含み、撤去費用等を除いた、「取得価格」が５０万円（税抜）以上の財産のみ入力してください。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50800</xdr:colOff>
      <xdr:row>5</xdr:row>
      <xdr:rowOff>54610</xdr:rowOff>
    </xdr:from>
    <xdr:to>
      <xdr:col>41</xdr:col>
      <xdr:colOff>50800</xdr:colOff>
      <xdr:row>9</xdr:row>
      <xdr:rowOff>127635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6253480" y="786130"/>
          <a:ext cx="3307080" cy="1002665"/>
        </a:xfrm>
        <a:prstGeom prst="wedgeRectCallout">
          <a:avLst>
            <a:gd name="adj1" fmla="val -59216"/>
            <a:gd name="adj2" fmla="val 3400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内容が転記されます。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日付は、実績報告日となります。</a:t>
          </a:r>
        </a:p>
      </xdr:txBody>
    </xdr:sp>
    <xdr:clientData/>
  </xdr:twoCellAnchor>
  <xdr:twoCellAnchor>
    <xdr:from>
      <xdr:col>27</xdr:col>
      <xdr:colOff>28575</xdr:colOff>
      <xdr:row>19</xdr:row>
      <xdr:rowOff>91440</xdr:rowOff>
    </xdr:from>
    <xdr:to>
      <xdr:col>41</xdr:col>
      <xdr:colOff>50165</xdr:colOff>
      <xdr:row>34</xdr:row>
      <xdr:rowOff>105410</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6286500" y="3787140"/>
          <a:ext cx="3355340" cy="2709545"/>
        </a:xfrm>
        <a:prstGeom prst="wedgeRectCallout">
          <a:avLst>
            <a:gd name="adj1" fmla="val -60823"/>
            <a:gd name="adj2" fmla="val 114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「税抜金額（円）」は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工事代等</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の取得に係る費用</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を含み、</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既存設備の</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撤去</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に係る</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費用を除いた</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金額です。</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税抜単価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80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台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160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上記工事代・諸経費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既存設備撤去・廃棄費用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消費税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合計支払額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198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税抜金額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欄には、「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170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万円」と記載</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95885</xdr:colOff>
      <xdr:row>46</xdr:row>
      <xdr:rowOff>81914</xdr:rowOff>
    </xdr:from>
    <xdr:to>
      <xdr:col>41</xdr:col>
      <xdr:colOff>83821</xdr:colOff>
      <xdr:row>51</xdr:row>
      <xdr:rowOff>76200</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6353810" y="8644889"/>
          <a:ext cx="3321686" cy="918211"/>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行が不足する場合には、適宜追加してください。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228600</xdr:colOff>
      <xdr:row>9</xdr:row>
      <xdr:rowOff>99060</xdr:rowOff>
    </xdr:from>
    <xdr:to>
      <xdr:col>24</xdr:col>
      <xdr:colOff>30480</xdr:colOff>
      <xdr:row>13</xdr:row>
      <xdr:rowOff>62528</xdr:rowOff>
    </xdr:to>
    <xdr:sp macro="" textlink="">
      <xdr:nvSpPr>
        <xdr:cNvPr id="6" name="大かっこ 5">
          <a:extLst>
            <a:ext uri="{FF2B5EF4-FFF2-40B4-BE49-F238E27FC236}">
              <a16:creationId xmlns:a16="http://schemas.microsoft.com/office/drawing/2014/main" id="{00000000-0008-0000-1700-000006000000}"/>
            </a:ext>
          </a:extLst>
        </xdr:cNvPr>
        <xdr:cNvSpPr/>
      </xdr:nvSpPr>
      <xdr:spPr>
        <a:xfrm>
          <a:off x="1882140" y="1760220"/>
          <a:ext cx="3817620" cy="893108"/>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35</xdr:row>
      <xdr:rowOff>47625</xdr:rowOff>
    </xdr:from>
    <xdr:to>
      <xdr:col>41</xdr:col>
      <xdr:colOff>47625</xdr:colOff>
      <xdr:row>37</xdr:row>
      <xdr:rowOff>47626</xdr:rowOff>
    </xdr:to>
    <xdr:sp macro="" textlink="">
      <xdr:nvSpPr>
        <xdr:cNvPr id="7" name="テキスト ボックス 6">
          <a:extLst>
            <a:ext uri="{FF2B5EF4-FFF2-40B4-BE49-F238E27FC236}">
              <a16:creationId xmlns:a16="http://schemas.microsoft.com/office/drawing/2014/main" id="{DA1B2F02-E333-471E-B49E-B3C24294AED4}"/>
            </a:ext>
          </a:extLst>
        </xdr:cNvPr>
        <xdr:cNvSpPr txBox="1"/>
      </xdr:nvSpPr>
      <xdr:spPr>
        <a:xfrm>
          <a:off x="6305550" y="6638925"/>
          <a:ext cx="3333750" cy="400051"/>
        </a:xfrm>
        <a:prstGeom prst="wedgeRectCallout">
          <a:avLst>
            <a:gd name="adj1" fmla="val -63432"/>
            <a:gd name="adj2" fmla="val -38137"/>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「取得年月日」は「検収日」を入力してください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22860</xdr:colOff>
      <xdr:row>38</xdr:row>
      <xdr:rowOff>38099</xdr:rowOff>
    </xdr:from>
    <xdr:to>
      <xdr:col>41</xdr:col>
      <xdr:colOff>160020</xdr:colOff>
      <xdr:row>45</xdr:row>
      <xdr:rowOff>60959</xdr:rowOff>
    </xdr:to>
    <xdr:sp macro="" textlink="">
      <xdr:nvSpPr>
        <xdr:cNvPr id="9" name="テキスト ボックス 8">
          <a:extLst>
            <a:ext uri="{FF2B5EF4-FFF2-40B4-BE49-F238E27FC236}">
              <a16:creationId xmlns:a16="http://schemas.microsoft.com/office/drawing/2014/main" id="{155E8572-9001-4F50-A2CB-A9AF76155065}"/>
            </a:ext>
          </a:extLst>
        </xdr:cNvPr>
        <xdr:cNvSpPr txBox="1"/>
      </xdr:nvSpPr>
      <xdr:spPr>
        <a:xfrm>
          <a:off x="6225540" y="7254239"/>
          <a:ext cx="3444240" cy="1272540"/>
        </a:xfrm>
        <a:prstGeom prst="wedgeRectCallout">
          <a:avLst>
            <a:gd name="adj1" fmla="val -59037"/>
            <a:gd name="adj2" fmla="val -57701"/>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保管場所住所（番地まで）及び施設名（拠点名）を必ず記載してください。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施設名（拠点名・店名）記載例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「本社」「〇〇支店」「食事処〇〇」「資材置場」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「□□美容室」等</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4</xdr:row>
      <xdr:rowOff>0</xdr:rowOff>
    </xdr:from>
    <xdr:to>
      <xdr:col>36</xdr:col>
      <xdr:colOff>208729</xdr:colOff>
      <xdr:row>6</xdr:row>
      <xdr:rowOff>96072</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355976" y="555812"/>
          <a:ext cx="2073388" cy="472589"/>
        </a:xfrm>
        <a:prstGeom prst="wedgeRectCallout">
          <a:avLst>
            <a:gd name="adj1" fmla="val -69593"/>
            <a:gd name="adj2" fmla="val 1212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日付を入力してください。</a:t>
          </a:r>
        </a:p>
      </xdr:txBody>
    </xdr:sp>
    <xdr:clientData/>
  </xdr:twoCellAnchor>
  <xdr:twoCellAnchor>
    <xdr:from>
      <xdr:col>26</xdr:col>
      <xdr:colOff>200735</xdr:colOff>
      <xdr:row>23</xdr:row>
      <xdr:rowOff>143435</xdr:rowOff>
    </xdr:from>
    <xdr:to>
      <xdr:col>37</xdr:col>
      <xdr:colOff>46093</xdr:colOff>
      <xdr:row>28</xdr:row>
      <xdr:rowOff>99806</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6090547" y="4930588"/>
          <a:ext cx="2409264" cy="790089"/>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１．～３．を入力してください。</a:t>
          </a:r>
        </a:p>
      </xdr:txBody>
    </xdr:sp>
    <xdr:clientData/>
  </xdr:twoCellAnchor>
  <xdr:twoCellAnchor>
    <xdr:from>
      <xdr:col>8</xdr:col>
      <xdr:colOff>0</xdr:colOff>
      <xdr:row>12</xdr:row>
      <xdr:rowOff>96851</xdr:rowOff>
    </xdr:from>
    <xdr:to>
      <xdr:col>24</xdr:col>
      <xdr:colOff>35859</xdr:colOff>
      <xdr:row>16</xdr:row>
      <xdr:rowOff>59945</xdr:rowOff>
    </xdr:to>
    <xdr:sp macro="" textlink="">
      <xdr:nvSpPr>
        <xdr:cNvPr id="5" name="大かっこ 4">
          <a:extLst>
            <a:ext uri="{FF2B5EF4-FFF2-40B4-BE49-F238E27FC236}">
              <a16:creationId xmlns:a16="http://schemas.microsoft.com/office/drawing/2014/main" id="{00000000-0008-0000-1800-000005000000}"/>
            </a:ext>
          </a:extLst>
        </xdr:cNvPr>
        <xdr:cNvSpPr/>
      </xdr:nvSpPr>
      <xdr:spPr>
        <a:xfrm>
          <a:off x="1864659" y="2320098"/>
          <a:ext cx="3765176" cy="895423"/>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4</xdr:row>
      <xdr:rowOff>82550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121400" y="50800"/>
          <a:ext cx="3136348"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23495</xdr:colOff>
      <xdr:row>1</xdr:row>
      <xdr:rowOff>133985</xdr:rowOff>
    </xdr:from>
    <xdr:to>
      <xdr:col>33</xdr:col>
      <xdr:colOff>200660</xdr:colOff>
      <xdr:row>4</xdr:row>
      <xdr:rowOff>274320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165215" y="362585"/>
          <a:ext cx="1830705" cy="88709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色が付いていないセルに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100964</xdr:colOff>
      <xdr:row>16</xdr:row>
      <xdr:rowOff>252095</xdr:rowOff>
    </xdr:from>
    <xdr:to>
      <xdr:col>35</xdr:col>
      <xdr:colOff>220979</xdr:colOff>
      <xdr:row>19</xdr:row>
      <xdr:rowOff>263526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42684" y="4496435"/>
          <a:ext cx="2245995" cy="100203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オレンジ色のセルは入力不要。</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（他のシート等から転記・自動計算されます。）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34925</xdr:colOff>
      <xdr:row>5</xdr:row>
      <xdr:rowOff>31115</xdr:rowOff>
    </xdr:from>
    <xdr:to>
      <xdr:col>35</xdr:col>
      <xdr:colOff>167640</xdr:colOff>
      <xdr:row>9</xdr:row>
      <xdr:rowOff>218440</xdr:rowOff>
    </xdr:to>
    <xdr:sp macro="" textlink="">
      <xdr:nvSpPr>
        <xdr:cNvPr id="3" name="テキスト ボックス 2">
          <a:extLst>
            <a:ext uri="{FF2B5EF4-FFF2-40B4-BE49-F238E27FC236}">
              <a16:creationId xmlns:a16="http://schemas.microsoft.com/office/drawing/2014/main" id="{3D390519-5D90-4723-831D-7140C2EA5E36}"/>
            </a:ext>
          </a:extLst>
        </xdr:cNvPr>
        <xdr:cNvSpPr txBox="1"/>
      </xdr:nvSpPr>
      <xdr:spPr>
        <a:xfrm>
          <a:off x="6176645" y="1387475"/>
          <a:ext cx="2258695" cy="97980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本補助金で実施する事業の概要を記載してください。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例：「空調設備の更新」等</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60325</xdr:colOff>
      <xdr:row>11</xdr:row>
      <xdr:rowOff>136525</xdr:rowOff>
    </xdr:from>
    <xdr:to>
      <xdr:col>35</xdr:col>
      <xdr:colOff>182880</xdr:colOff>
      <xdr:row>14</xdr:row>
      <xdr:rowOff>342900</xdr:rowOff>
    </xdr:to>
    <xdr:sp macro="" textlink="">
      <xdr:nvSpPr>
        <xdr:cNvPr id="5" name="テキスト ボックス 4">
          <a:extLst>
            <a:ext uri="{FF2B5EF4-FFF2-40B4-BE49-F238E27FC236}">
              <a16:creationId xmlns:a16="http://schemas.microsoft.com/office/drawing/2014/main" id="{7B5BC947-C027-4BE5-8EE4-C104BF94614F}"/>
            </a:ext>
          </a:extLst>
        </xdr:cNvPr>
        <xdr:cNvSpPr txBox="1"/>
      </xdr:nvSpPr>
      <xdr:spPr>
        <a:xfrm>
          <a:off x="6202045" y="2780665"/>
          <a:ext cx="2248535" cy="104457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コロナ関連融資の利用の有無を選択し、利用がある場合には、償還表や契約書などから融資名を転記してください。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57896</xdr:colOff>
      <xdr:row>3</xdr:row>
      <xdr:rowOff>252879</xdr:rowOff>
    </xdr:from>
    <xdr:to>
      <xdr:col>16</xdr:col>
      <xdr:colOff>642470</xdr:colOff>
      <xdr:row>7</xdr:row>
      <xdr:rowOff>283882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422837" y="813173"/>
          <a:ext cx="2190751" cy="1159062"/>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色が付いていないセルに入力してください。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金額の記載はすべて「円単位」としてください。</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60512</xdr:colOff>
      <xdr:row>16</xdr:row>
      <xdr:rowOff>94055</xdr:rowOff>
    </xdr:from>
    <xdr:to>
      <xdr:col>16</xdr:col>
      <xdr:colOff>630144</xdr:colOff>
      <xdr:row>18</xdr:row>
      <xdr:rowOff>87032</xdr:rowOff>
    </xdr:to>
    <xdr:sp macro="" textlink="">
      <xdr:nvSpPr>
        <xdr:cNvPr id="5" name="テキスト ボックス 4">
          <a:extLst>
            <a:ext uri="{FF2B5EF4-FFF2-40B4-BE49-F238E27FC236}">
              <a16:creationId xmlns:a16="http://schemas.microsoft.com/office/drawing/2014/main" id="{E0BB4EAA-5BA2-402B-BEAD-82FDFCD2BF08}"/>
            </a:ext>
          </a:extLst>
        </xdr:cNvPr>
        <xdr:cNvSpPr txBox="1"/>
      </xdr:nvSpPr>
      <xdr:spPr>
        <a:xfrm>
          <a:off x="6425453" y="4952926"/>
          <a:ext cx="2183279" cy="1068741"/>
        </a:xfrm>
        <a:prstGeom prst="wedgeRectCallout">
          <a:avLst>
            <a:gd name="adj1" fmla="val -58884"/>
            <a:gd name="adj2" fmla="val 3637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補助金の採択審査に使用するため、</a:t>
          </a:r>
          <a:r>
            <a:rPr kumimoji="1" lang="ja-JP" altLang="en-US" sz="1100" b="1" u="sng">
              <a:latin typeface="BIZ UDゴシック" panose="020B0400000000000000" pitchFamily="49" charset="-128"/>
              <a:ea typeface="BIZ UDゴシック" panose="020B0400000000000000" pitchFamily="49" charset="-128"/>
            </a:rPr>
            <a:t>更新する機器等に関わらず、すべての光熱費・燃料費</a:t>
          </a:r>
          <a:r>
            <a:rPr kumimoji="1" lang="ja-JP" altLang="en-US" sz="1100">
              <a:latin typeface="BIZ UDゴシック" panose="020B0400000000000000" pitchFamily="49" charset="-128"/>
              <a:ea typeface="BIZ UDゴシック" panose="020B0400000000000000" pitchFamily="49" charset="-128"/>
            </a:rPr>
            <a:t>を計上してください。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60213</xdr:colOff>
      <xdr:row>8</xdr:row>
      <xdr:rowOff>13000</xdr:rowOff>
    </xdr:from>
    <xdr:to>
      <xdr:col>16</xdr:col>
      <xdr:colOff>632460</xdr:colOff>
      <xdr:row>11</xdr:row>
      <xdr:rowOff>277905</xdr:rowOff>
    </xdr:to>
    <xdr:sp macro="" textlink="">
      <xdr:nvSpPr>
        <xdr:cNvPr id="6" name="テキスト ボックス 5">
          <a:extLst>
            <a:ext uri="{FF2B5EF4-FFF2-40B4-BE49-F238E27FC236}">
              <a16:creationId xmlns:a16="http://schemas.microsoft.com/office/drawing/2014/main" id="{D80F1066-D650-49F3-B84A-18F1BE47CBA2}"/>
            </a:ext>
          </a:extLst>
        </xdr:cNvPr>
        <xdr:cNvSpPr txBox="1"/>
      </xdr:nvSpPr>
      <xdr:spPr>
        <a:xfrm>
          <a:off x="6855460" y="2092812"/>
          <a:ext cx="2185894" cy="1080693"/>
        </a:xfrm>
        <a:prstGeom prst="wedgeRectCallout">
          <a:avLst>
            <a:gd name="adj1" fmla="val -59742"/>
            <a:gd name="adj2" fmla="val -5815"/>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売上原価は、損益計算書の</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「売上高」から「売上総利益」</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を差し引いたものを入力してください。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47586</xdr:colOff>
      <xdr:row>12</xdr:row>
      <xdr:rowOff>29060</xdr:rowOff>
    </xdr:from>
    <xdr:to>
      <xdr:col>16</xdr:col>
      <xdr:colOff>619833</xdr:colOff>
      <xdr:row>15</xdr:row>
      <xdr:rowOff>107577</xdr:rowOff>
    </xdr:to>
    <xdr:sp macro="" textlink="">
      <xdr:nvSpPr>
        <xdr:cNvPr id="7" name="テキスト ボックス 6">
          <a:extLst>
            <a:ext uri="{FF2B5EF4-FFF2-40B4-BE49-F238E27FC236}">
              <a16:creationId xmlns:a16="http://schemas.microsoft.com/office/drawing/2014/main" id="{AAAA7ABE-3D8B-4870-B812-88C3FFCA8E0C}"/>
            </a:ext>
          </a:extLst>
        </xdr:cNvPr>
        <xdr:cNvSpPr txBox="1"/>
      </xdr:nvSpPr>
      <xdr:spPr>
        <a:xfrm>
          <a:off x="6842833" y="3381860"/>
          <a:ext cx="2185894" cy="894305"/>
        </a:xfrm>
        <a:prstGeom prst="wedgeRectCallout">
          <a:avLst>
            <a:gd name="adj1" fmla="val -59400"/>
            <a:gd name="adj2" fmla="val -31445"/>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販売費および一般管理費は、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損益計算書の「販売費及び一般管理費」を転記してください。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63650</xdr:colOff>
      <xdr:row>19</xdr:row>
      <xdr:rowOff>25021</xdr:rowOff>
    </xdr:from>
    <xdr:to>
      <xdr:col>16</xdr:col>
      <xdr:colOff>645459</xdr:colOff>
      <xdr:row>26</xdr:row>
      <xdr:rowOff>105858</xdr:rowOff>
    </xdr:to>
    <xdr:sp macro="" textlink="">
      <xdr:nvSpPr>
        <xdr:cNvPr id="8" name="テキスト ボックス 7">
          <a:extLst>
            <a:ext uri="{FF2B5EF4-FFF2-40B4-BE49-F238E27FC236}">
              <a16:creationId xmlns:a16="http://schemas.microsoft.com/office/drawing/2014/main" id="{82A5D719-204E-4B10-84A2-8C3C0D312476}"/>
            </a:ext>
          </a:extLst>
        </xdr:cNvPr>
        <xdr:cNvSpPr txBox="1"/>
      </xdr:nvSpPr>
      <xdr:spPr>
        <a:xfrm>
          <a:off x="6428591" y="6085162"/>
          <a:ext cx="2195456" cy="1864814"/>
        </a:xfrm>
        <a:prstGeom prst="wedgeRectCallout">
          <a:avLst>
            <a:gd name="adj1" fmla="val -60275"/>
            <a:gd name="adj2" fmla="val -2320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売上原価</a:t>
          </a:r>
          <a:r>
            <a:rPr kumimoji="1" lang="en-US" altLang="ja-JP" sz="1100">
              <a:latin typeface="BIZ UDゴシック" panose="020B0400000000000000" pitchFamily="49" charset="-128"/>
              <a:ea typeface="BIZ UDゴシック" panose="020B0400000000000000" pitchFamily="49" charset="-128"/>
            </a:rPr>
            <a:t>』</a:t>
          </a:r>
        </a:p>
        <a:p>
          <a:pPr algn="l"/>
          <a:r>
            <a:rPr kumimoji="1" lang="ja-JP" altLang="en-US" sz="1100">
              <a:latin typeface="BIZ UDゴシック" panose="020B0400000000000000" pitchFamily="49" charset="-128"/>
              <a:ea typeface="BIZ UDゴシック" panose="020B0400000000000000" pitchFamily="49" charset="-128"/>
            </a:rPr>
            <a:t>法人：原価報告書から転記してください。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個人：決算書の「売上原価」から転記してください。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該当するものがない場合は空欄としてください。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40938</xdr:colOff>
      <xdr:row>26</xdr:row>
      <xdr:rowOff>183025</xdr:rowOff>
    </xdr:from>
    <xdr:to>
      <xdr:col>16</xdr:col>
      <xdr:colOff>673474</xdr:colOff>
      <xdr:row>31</xdr:row>
      <xdr:rowOff>708212</xdr:rowOff>
    </xdr:to>
    <xdr:sp macro="" textlink="">
      <xdr:nvSpPr>
        <xdr:cNvPr id="9" name="テキスト ボックス 8">
          <a:extLst>
            <a:ext uri="{FF2B5EF4-FFF2-40B4-BE49-F238E27FC236}">
              <a16:creationId xmlns:a16="http://schemas.microsoft.com/office/drawing/2014/main" id="{1C2C0CB9-2338-4D96-8B13-22042CF477B1}"/>
            </a:ext>
          </a:extLst>
        </xdr:cNvPr>
        <xdr:cNvSpPr txBox="1"/>
      </xdr:nvSpPr>
      <xdr:spPr>
        <a:xfrm>
          <a:off x="6531385" y="8027143"/>
          <a:ext cx="2246183" cy="1574057"/>
        </a:xfrm>
        <a:prstGeom prst="wedgeRectCallout">
          <a:avLst>
            <a:gd name="adj1" fmla="val -60036"/>
            <a:gd name="adj2" fmla="val -3567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上記以外</a:t>
          </a:r>
          <a:r>
            <a:rPr kumimoji="1" lang="en-US" altLang="ja-JP" sz="1100">
              <a:latin typeface="BIZ UDゴシック" panose="020B0400000000000000" pitchFamily="49" charset="-128"/>
              <a:ea typeface="BIZ UDゴシック" panose="020B0400000000000000" pitchFamily="49" charset="-128"/>
            </a:rPr>
            <a:t>』</a:t>
          </a:r>
        </a:p>
        <a:p>
          <a:pPr algn="l"/>
          <a:r>
            <a:rPr kumimoji="1" lang="ja-JP" altLang="en-US" sz="1100">
              <a:latin typeface="BIZ UDゴシック" panose="020B0400000000000000" pitchFamily="49" charset="-128"/>
              <a:ea typeface="BIZ UDゴシック" panose="020B0400000000000000" pitchFamily="49" charset="-128"/>
            </a:rPr>
            <a:t>法人：</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損益計算書の「販売費及び一般管理費」</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から転記してください。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個人：決算書の「経費」から転記してください。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202654</xdr:colOff>
      <xdr:row>8</xdr:row>
      <xdr:rowOff>183834</xdr:rowOff>
    </xdr:from>
    <xdr:to>
      <xdr:col>17</xdr:col>
      <xdr:colOff>1189626</xdr:colOff>
      <xdr:row>10</xdr:row>
      <xdr:rowOff>185057</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5355568" y="2763748"/>
          <a:ext cx="2173515" cy="697909"/>
        </a:xfrm>
        <a:prstGeom prst="wedgeRectCallout">
          <a:avLst>
            <a:gd name="adj1" fmla="val -62581"/>
            <a:gd name="adj2" fmla="val -4419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100">
              <a:latin typeface="BIZ UDゴシック" panose="020B0400000000000000" pitchFamily="49" charset="-128"/>
              <a:ea typeface="BIZ UDゴシック" panose="020B0400000000000000" pitchFamily="49" charset="-128"/>
            </a:rPr>
            <a:t>発注先所在地</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→”島根県内”、”その他”</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いずれかを選択ください。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215044</xdr:colOff>
      <xdr:row>107</xdr:row>
      <xdr:rowOff>25580</xdr:rowOff>
    </xdr:from>
    <xdr:to>
      <xdr:col>17</xdr:col>
      <xdr:colOff>3156857</xdr:colOff>
      <xdr:row>110</xdr:row>
      <xdr:rowOff>23040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5367958" y="4042409"/>
          <a:ext cx="4128356" cy="803002"/>
        </a:xfrm>
        <a:prstGeom prst="wedgeRectCallout">
          <a:avLst>
            <a:gd name="adj1" fmla="val -57705"/>
            <a:gd name="adj2" fmla="val 5302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発注予定先所在地</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→”その他”を選択した場合記載してください。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216010</xdr:colOff>
      <xdr:row>4</xdr:row>
      <xdr:rowOff>663303</xdr:rowOff>
    </xdr:from>
    <xdr:to>
      <xdr:col>17</xdr:col>
      <xdr:colOff>3299642</xdr:colOff>
      <xdr:row>8</xdr:row>
      <xdr:rowOff>122285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5368924" y="1479732"/>
          <a:ext cx="4270175" cy="1222467"/>
        </a:xfrm>
        <a:prstGeom prst="wedgeRectCallout">
          <a:avLst>
            <a:gd name="adj1" fmla="val -57945"/>
            <a:gd name="adj2" fmla="val 118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100">
              <a:latin typeface="BIZ UDゴシック" panose="020B0400000000000000" pitchFamily="49" charset="-128"/>
              <a:ea typeface="BIZ UDゴシック" panose="020B0400000000000000" pitchFamily="49" charset="-128"/>
            </a:rPr>
            <a:t>既存設備等の廃棄方法</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→以下のいずれかを選択してください</a:t>
          </a:r>
          <a:endParaRPr kumimoji="1" lang="en-US" altLang="ja-JP" sz="1100">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BIZ UDゴシック" panose="020B0400000000000000" pitchFamily="49" charset="-128"/>
              <a:ea typeface="BIZ UDゴシック" panose="020B0400000000000000" pitchFamily="49" charset="-128"/>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発注</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予定</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先による廃棄・下取り等（見積書に記載）</a:t>
          </a:r>
          <a:endParaRPr lang="ja-JP" altLang="ja-JP" sz="1100">
            <a:effectLst/>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・既存設備等がない（新規導入　例外）</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・その他</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「その他」は具体的な廃棄方法を下欄に記載してください。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218526</xdr:colOff>
      <xdr:row>110</xdr:row>
      <xdr:rowOff>193470</xdr:rowOff>
    </xdr:from>
    <xdr:to>
      <xdr:col>17</xdr:col>
      <xdr:colOff>3167743</xdr:colOff>
      <xdr:row>116</xdr:row>
      <xdr:rowOff>70970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5371440" y="5015841"/>
          <a:ext cx="4135760" cy="1597443"/>
        </a:xfrm>
        <a:prstGeom prst="wedgeRectCallout">
          <a:avLst>
            <a:gd name="adj1" fmla="val -60282"/>
            <a:gd name="adj2" fmla="val 394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記載例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手引きを確認し、実績報告時に「</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既存設備等を廃棄したことがわかる書類</a:t>
          </a:r>
          <a:r>
            <a:rPr kumimoji="1" lang="ja-JP" altLang="en-US" sz="1100">
              <a:latin typeface="BIZ UDゴシック" panose="020B0400000000000000" pitchFamily="49" charset="-128"/>
              <a:ea typeface="BIZ UDゴシック" panose="020B0400000000000000" pitchFamily="49" charset="-128"/>
            </a:rPr>
            <a:t>」を添付してください。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・売却（譲渡）</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・補助事業者自ら廃棄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・構造上撤去が困難であるため、断線により使用できない状態にする　など</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213210</xdr:colOff>
      <xdr:row>0</xdr:row>
      <xdr:rowOff>27576</xdr:rowOff>
    </xdr:from>
    <xdr:to>
      <xdr:col>17</xdr:col>
      <xdr:colOff>3290026</xdr:colOff>
      <xdr:row>4</xdr:row>
      <xdr:rowOff>598714</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5366124" y="27576"/>
          <a:ext cx="4263359" cy="1387567"/>
        </a:xfrm>
        <a:prstGeom prst="wedgeRectCallout">
          <a:avLst>
            <a:gd name="adj1" fmla="val -56481"/>
            <a:gd name="adj2" fmla="val 3733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ja-JP" altLang="en-US" sz="1100">
              <a:latin typeface="BIZ UDゴシック" panose="020B0400000000000000" pitchFamily="49" charset="-128"/>
              <a:ea typeface="BIZ UDゴシック" panose="020B0400000000000000" pitchFamily="49" charset="-128"/>
            </a:rPr>
            <a:t>既存設備の使用状況</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→現在使用していない設備等、すでに廃棄している設備は補助対象外です。申請時点で当該設備等を使用していることを確認して「○」を入力してください。使用していない又はすでに廃棄している場合は「</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」を入力してください。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また、</a:t>
          </a:r>
          <a:r>
            <a:rPr kumimoji="1" lang="ja-JP" altLang="en-US" sz="1100" u="sng">
              <a:solidFill>
                <a:srgbClr val="FF0000"/>
              </a:solidFill>
              <a:latin typeface="BIZ UDゴシック" panose="020B0400000000000000" pitchFamily="49" charset="-128"/>
              <a:ea typeface="BIZ UDゴシック" panose="020B0400000000000000" pitchFamily="49" charset="-128"/>
            </a:rPr>
            <a:t>過去にエネコス補助金を活用して導入した設備等の場合には「○」を入力してください。</a:t>
          </a:r>
          <a:endParaRPr kumimoji="1" lang="en-US" altLang="ja-JP" sz="1100" u="sng">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198120</xdr:colOff>
      <xdr:row>4</xdr:row>
      <xdr:rowOff>99060</xdr:rowOff>
    </xdr:from>
    <xdr:to>
      <xdr:col>7</xdr:col>
      <xdr:colOff>281940</xdr:colOff>
      <xdr:row>6</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959340" y="868680"/>
          <a:ext cx="2049780" cy="754380"/>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色が付いていないセルに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298450</xdr:colOff>
      <xdr:row>1</xdr:row>
      <xdr:rowOff>133350</xdr:rowOff>
    </xdr:from>
    <xdr:to>
      <xdr:col>12</xdr:col>
      <xdr:colOff>683131</xdr:colOff>
      <xdr:row>6</xdr:row>
      <xdr:rowOff>158750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03950" y="311150"/>
          <a:ext cx="3127881"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」及び「事業概要」シートに</a:t>
          </a:r>
          <a:endParaRPr kumimoji="1" lang="en-US" altLang="ja-JP" sz="1100"/>
        </a:p>
        <a:p>
          <a:r>
            <a:rPr kumimoji="1" lang="ja-JP" altLang="en-US" sz="1100"/>
            <a:t>入力した内容が転記されます。</a:t>
          </a:r>
          <a:endParaRPr kumimoji="1" lang="en-US" altLang="ja-JP" sz="1100"/>
        </a:p>
        <a:p>
          <a:r>
            <a:rPr kumimoji="1" lang="ja-JP" altLang="en-US" sz="1100"/>
            <a:t>内容を確認してください。</a:t>
          </a:r>
        </a:p>
      </xdr:txBody>
    </xdr:sp>
    <xdr:clientData/>
  </xdr:twoCellAnchor>
  <xdr:twoCellAnchor>
    <xdr:from>
      <xdr:col>8</xdr:col>
      <xdr:colOff>422910</xdr:colOff>
      <xdr:row>23</xdr:row>
      <xdr:rowOff>295910</xdr:rowOff>
    </xdr:from>
    <xdr:to>
      <xdr:col>13</xdr:col>
      <xdr:colOff>126871</xdr:colOff>
      <xdr:row>29</xdr:row>
      <xdr:rowOff>208280</xdr:rowOff>
    </xdr:to>
    <xdr:sp macro="" textlink="">
      <xdr:nvSpPr>
        <xdr:cNvPr id="3" name="テキスト ボックス 2">
          <a:extLst>
            <a:ext uri="{FF2B5EF4-FFF2-40B4-BE49-F238E27FC236}">
              <a16:creationId xmlns:a16="http://schemas.microsoft.com/office/drawing/2014/main" id="{161C7B69-791E-44BD-A8E4-AD7343285479}"/>
            </a:ext>
          </a:extLst>
        </xdr:cNvPr>
        <xdr:cNvSpPr txBox="1"/>
      </xdr:nvSpPr>
      <xdr:spPr>
        <a:xfrm>
          <a:off x="6328410" y="6703060"/>
          <a:ext cx="3132961" cy="2255520"/>
        </a:xfrm>
        <a:prstGeom prst="wedgeRectCallout">
          <a:avLst>
            <a:gd name="adj1" fmla="val -57270"/>
            <a:gd name="adj2" fmla="val 3420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本補助金の支払いと、県からの他の支払いが同じ日に指定された場合、その総額が振り込まれます。（まとめ払い）</a:t>
          </a:r>
          <a:endParaRPr kumimoji="1" lang="en-US" altLang="ja-JP" sz="1100"/>
        </a:p>
        <a:p>
          <a:r>
            <a:rPr kumimoji="1" lang="ja-JP" altLang="en-US" sz="1100"/>
            <a:t>「まとめ払い」が実施される場合に、</a:t>
          </a:r>
          <a:r>
            <a:rPr kumimoji="1" lang="ja-JP" altLang="ja-JP" sz="1100">
              <a:solidFill>
                <a:schemeClr val="dk1"/>
              </a:solidFill>
              <a:effectLst/>
              <a:latin typeface="+mn-lt"/>
              <a:ea typeface="+mn-ea"/>
              <a:cs typeface="+mn-cs"/>
            </a:rPr>
            <a:t>事前にその内訳</a:t>
          </a:r>
          <a:r>
            <a:rPr kumimoji="1" lang="ja-JP" altLang="en-US" sz="1100">
              <a:solidFill>
                <a:schemeClr val="dk1"/>
              </a:solidFill>
              <a:effectLst/>
              <a:latin typeface="+mn-lt"/>
              <a:ea typeface="+mn-ea"/>
              <a:cs typeface="+mn-cs"/>
            </a:rPr>
            <a:t>メールの送付を希望される場合には、「共通項目記載のメールアドレスへ、まとめ払いメール通知を希望する」を選択してください。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希望されない場合には入力不要です。</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199571</xdr:colOff>
      <xdr:row>10</xdr:row>
      <xdr:rowOff>46807</xdr:rowOff>
    </xdr:from>
    <xdr:to>
      <xdr:col>43</xdr:col>
      <xdr:colOff>214630</xdr:colOff>
      <xdr:row>12</xdr:row>
      <xdr:rowOff>376517</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573477" y="2144548"/>
          <a:ext cx="3511294" cy="831734"/>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事業概要：</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補助事業ではなく、申請事業者の事業の概要を記載。</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（簡潔に記載してください。）</a:t>
          </a:r>
        </a:p>
      </xdr:txBody>
    </xdr:sp>
    <xdr:clientData/>
  </xdr:twoCellAnchor>
  <xdr:twoCellAnchor>
    <xdr:from>
      <xdr:col>29</xdr:col>
      <xdr:colOff>0</xdr:colOff>
      <xdr:row>3</xdr:row>
      <xdr:rowOff>19957</xdr:rowOff>
    </xdr:from>
    <xdr:to>
      <xdr:col>42</xdr:col>
      <xdr:colOff>1269</xdr:colOff>
      <xdr:row>8</xdr:row>
      <xdr:rowOff>44824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06988" y="764028"/>
          <a:ext cx="3031340" cy="948231"/>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BIZ UDゴシック" panose="020B0400000000000000" pitchFamily="49" charset="-128"/>
              <a:ea typeface="BIZ UDゴシック" panose="020B0400000000000000" pitchFamily="49" charset="-128"/>
            </a:rPr>
            <a:t>「共通項目」シートから転記されます。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支援機関名、支援担当者氏名、電話番号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申請事業者　名称、所在地、代表者</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公募回</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21166</xdr:colOff>
      <xdr:row>0</xdr:row>
      <xdr:rowOff>172962</xdr:rowOff>
    </xdr:from>
    <xdr:to>
      <xdr:col>38</xdr:col>
      <xdr:colOff>220133</xdr:colOff>
      <xdr:row>2</xdr:row>
      <xdr:rowOff>169333</xdr:rowOff>
    </xdr:to>
    <xdr:sp macro="" textlink="">
      <xdr:nvSpPr>
        <xdr:cNvPr id="4" name="フレーム 3">
          <a:extLst>
            <a:ext uri="{FF2B5EF4-FFF2-40B4-BE49-F238E27FC236}">
              <a16:creationId xmlns:a16="http://schemas.microsoft.com/office/drawing/2014/main" id="{00000000-0008-0000-0B00-000004000000}"/>
            </a:ext>
          </a:extLst>
        </xdr:cNvPr>
        <xdr:cNvSpPr/>
      </xdr:nvSpPr>
      <xdr:spPr>
        <a:xfrm>
          <a:off x="6506633" y="172962"/>
          <a:ext cx="2332567" cy="351971"/>
        </a:xfrm>
        <a:prstGeom prst="frame">
          <a:avLst>
            <a:gd name="adj1" fmla="val 23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支援機関が作成するシートです。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
  <sheetViews>
    <sheetView showGridLines="0" topLeftCell="T1" workbookViewId="0">
      <selection activeCell="AA2" sqref="AA2"/>
    </sheetView>
  </sheetViews>
  <sheetFormatPr defaultRowHeight="18"/>
  <cols>
    <col min="1" max="1" width="11" bestFit="1" customWidth="1"/>
    <col min="2" max="2" width="9" bestFit="1" customWidth="1"/>
    <col min="3" max="3" width="11" bestFit="1" customWidth="1"/>
    <col min="4" max="4" width="15.08203125" bestFit="1" customWidth="1"/>
    <col min="5" max="5" width="17.25" bestFit="1" customWidth="1"/>
    <col min="6" max="6" width="15.08203125" bestFit="1" customWidth="1"/>
    <col min="7" max="7" width="9.33203125" bestFit="1" customWidth="1"/>
    <col min="8" max="8" width="40.08203125" bestFit="1" customWidth="1"/>
    <col min="9" max="9" width="10.5" bestFit="1" customWidth="1"/>
    <col min="10" max="10" width="21.33203125" bestFit="1" customWidth="1"/>
    <col min="11" max="12" width="11" bestFit="1" customWidth="1"/>
    <col min="13" max="13" width="13.58203125" bestFit="1" customWidth="1"/>
    <col min="14" max="15" width="11" bestFit="1" customWidth="1"/>
    <col min="16" max="16" width="15.08203125" bestFit="1" customWidth="1"/>
    <col min="17" max="17" width="16.08203125" bestFit="1" customWidth="1"/>
    <col min="19" max="19" width="12.58203125" bestFit="1" customWidth="1"/>
    <col min="20" max="20" width="16" bestFit="1" customWidth="1"/>
    <col min="21" max="21" width="15.08203125" bestFit="1" customWidth="1"/>
    <col min="23" max="23" width="17.25" bestFit="1" customWidth="1"/>
    <col min="24" max="24" width="7.08203125" bestFit="1" customWidth="1"/>
    <col min="25" max="25" width="17.25" bestFit="1" customWidth="1"/>
    <col min="26" max="28" width="13" bestFit="1" customWidth="1"/>
    <col min="29" max="29" width="21.33203125" bestFit="1" customWidth="1"/>
    <col min="30" max="30" width="25.5" bestFit="1" customWidth="1"/>
    <col min="31" max="31" width="13" bestFit="1" customWidth="1"/>
    <col min="32" max="32" width="9" bestFit="1" customWidth="1"/>
    <col min="33" max="33" width="19.25" bestFit="1" customWidth="1"/>
  </cols>
  <sheetData>
    <row r="1" spans="1:33">
      <c r="A1" s="1" t="s">
        <v>12</v>
      </c>
      <c r="B1" s="1" t="s">
        <v>85</v>
      </c>
      <c r="C1" s="1" t="s">
        <v>87</v>
      </c>
      <c r="D1" s="1" t="s">
        <v>90</v>
      </c>
      <c r="E1" s="1" t="s">
        <v>91</v>
      </c>
      <c r="F1" s="1" t="s">
        <v>92</v>
      </c>
      <c r="G1" s="1" t="s">
        <v>83</v>
      </c>
      <c r="H1" s="1" t="s">
        <v>15</v>
      </c>
      <c r="I1" s="1" t="s">
        <v>86</v>
      </c>
      <c r="J1" s="1" t="s">
        <v>7</v>
      </c>
      <c r="K1" s="1" t="s">
        <v>3</v>
      </c>
      <c r="L1" s="1" t="s">
        <v>4</v>
      </c>
      <c r="M1" s="1" t="s">
        <v>5</v>
      </c>
      <c r="N1" s="1" t="s">
        <v>16</v>
      </c>
      <c r="O1" s="1" t="s">
        <v>17</v>
      </c>
      <c r="P1" s="1" t="s">
        <v>18</v>
      </c>
      <c r="Q1" s="1" t="s">
        <v>19</v>
      </c>
      <c r="R1" s="1" t="s">
        <v>29</v>
      </c>
      <c r="S1" s="1" t="s">
        <v>32</v>
      </c>
      <c r="T1" s="1" t="s">
        <v>33</v>
      </c>
      <c r="U1" s="1" t="s">
        <v>10</v>
      </c>
      <c r="V1" s="1" t="s">
        <v>22</v>
      </c>
      <c r="W1" s="1" t="s">
        <v>23</v>
      </c>
      <c r="X1" s="1" t="s">
        <v>24</v>
      </c>
      <c r="Y1" s="1" t="s">
        <v>74</v>
      </c>
      <c r="Z1" s="10" t="s">
        <v>75</v>
      </c>
      <c r="AA1" s="11" t="s">
        <v>60</v>
      </c>
      <c r="AB1" s="11" t="s">
        <v>76</v>
      </c>
      <c r="AC1" s="11" t="s">
        <v>77</v>
      </c>
      <c r="AD1" s="11" t="s">
        <v>78</v>
      </c>
      <c r="AE1" s="11" t="s">
        <v>80</v>
      </c>
      <c r="AF1" s="11" t="s">
        <v>93</v>
      </c>
      <c r="AG1" s="1" t="s">
        <v>79</v>
      </c>
    </row>
    <row r="2" spans="1:33">
      <c r="A2" s="4" t="str">
        <f>事業年度</f>
        <v>令和７年度補正</v>
      </c>
      <c r="B2" s="4">
        <f>第■回</f>
        <v>0</v>
      </c>
      <c r="C2" s="4">
        <f>支援機関名</f>
        <v>0</v>
      </c>
      <c r="D2" s="4">
        <f>支援担当者氏名</f>
        <v>0</v>
      </c>
      <c r="E2" s="4">
        <f>支援機関電話番号</f>
        <v>0</v>
      </c>
      <c r="F2" s="4">
        <f>支援機関E_mail</f>
        <v>0</v>
      </c>
      <c r="G2" s="4">
        <f>郵便番号</f>
        <v>0</v>
      </c>
      <c r="H2" s="4">
        <f>住所</f>
        <v>0</v>
      </c>
      <c r="I2" s="4">
        <f>ﾌﾘｶﾞﾅ</f>
        <v>0</v>
      </c>
      <c r="J2" s="4">
        <f>名称</f>
        <v>0</v>
      </c>
      <c r="K2" s="4">
        <f>代表者役職</f>
        <v>0</v>
      </c>
      <c r="L2" s="4">
        <f>代表者氏名</f>
        <v>0</v>
      </c>
      <c r="M2" s="4">
        <f>会社電話番号</f>
        <v>0</v>
      </c>
      <c r="N2" s="4">
        <f>担当者役職</f>
        <v>0</v>
      </c>
      <c r="O2" s="4">
        <f>担当者氏名</f>
        <v>0</v>
      </c>
      <c r="P2" s="4">
        <f>担当者電話番号</f>
        <v>0</v>
      </c>
      <c r="Q2" s="4">
        <f>メールアドレス</f>
        <v>0</v>
      </c>
      <c r="R2" s="4">
        <f>主たる業種</f>
        <v>0</v>
      </c>
      <c r="S2" s="6">
        <f>従業員数</f>
        <v>0</v>
      </c>
      <c r="T2" s="6">
        <f>資本金等</f>
        <v>0</v>
      </c>
      <c r="U2" s="5">
        <f>交付申請日</f>
        <v>0</v>
      </c>
      <c r="V2" s="4">
        <f>事業概要</f>
        <v>0</v>
      </c>
      <c r="W2" s="4">
        <f>コロナ融資の利用</f>
        <v>0</v>
      </c>
      <c r="X2" s="7" t="str">
        <f>補助率</f>
        <v/>
      </c>
      <c r="Y2" s="6" t="str">
        <f>補助対象経費</f>
        <v/>
      </c>
      <c r="Z2" s="6" t="str">
        <f>補助金額</f>
        <v/>
      </c>
      <c r="AA2" s="6" t="str">
        <f>総コスト</f>
        <v/>
      </c>
      <c r="AB2" s="6" t="str">
        <f>エネコス</f>
        <v/>
      </c>
      <c r="AC2" s="8" t="str">
        <f>エネコス割合</f>
        <v/>
      </c>
      <c r="AD2" s="6" t="str">
        <f>設備のエネコス削減額</f>
        <v/>
      </c>
      <c r="AE2" s="9" t="str">
        <f>削減割合</f>
        <v/>
      </c>
      <c r="AF2" s="6" t="str">
        <f>IF(県内発注="県内",3,IF(COUNTIF('事業計画③設備機器・年間削減額(入力)'!$J$5:$J$107,"島根県")&gt;=1,2,"理由確認"))</f>
        <v>理由確認</v>
      </c>
      <c r="AG2" s="6" t="str">
        <f>事業後エネコス</f>
        <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H30"/>
  <sheetViews>
    <sheetView view="pageBreakPreview" zoomScale="75" zoomScaleNormal="100" zoomScaleSheetLayoutView="75" workbookViewId="0"/>
  </sheetViews>
  <sheetFormatPr defaultColWidth="9" defaultRowHeight="14"/>
  <cols>
    <col min="1" max="1" width="3" style="86" customWidth="1"/>
    <col min="2" max="2" width="20.5" style="86" bestFit="1" customWidth="1"/>
    <col min="3" max="3" width="9" style="86" customWidth="1"/>
    <col min="4" max="16384" width="9" style="86"/>
  </cols>
  <sheetData>
    <row r="2" spans="1:8" ht="16">
      <c r="A2" s="354" t="s">
        <v>119</v>
      </c>
      <c r="B2" s="354"/>
      <c r="C2" s="354"/>
      <c r="D2" s="354"/>
      <c r="E2" s="354"/>
      <c r="F2" s="354"/>
      <c r="G2" s="354"/>
      <c r="H2" s="354"/>
    </row>
    <row r="3" spans="1:8">
      <c r="F3" s="257"/>
      <c r="G3" s="257"/>
      <c r="H3" s="257"/>
    </row>
    <row r="5" spans="1:8">
      <c r="B5" s="86" t="s">
        <v>111</v>
      </c>
    </row>
    <row r="7" spans="1:8" ht="23.25" customHeight="1">
      <c r="D7" s="34" t="s">
        <v>0</v>
      </c>
      <c r="E7" s="254" t="str">
        <f>IF(住所="","",住所)</f>
        <v/>
      </c>
      <c r="F7" s="254"/>
      <c r="G7" s="254"/>
      <c r="H7" s="254"/>
    </row>
    <row r="8" spans="1:8" ht="23.25" customHeight="1">
      <c r="D8" s="34" t="s">
        <v>11</v>
      </c>
      <c r="E8" s="254" t="str">
        <f>IF(名称="","",名称)</f>
        <v/>
      </c>
      <c r="F8" s="254"/>
      <c r="G8" s="254"/>
      <c r="H8" s="254"/>
    </row>
    <row r="9" spans="1:8" ht="23.25" customHeight="1">
      <c r="D9" s="34" t="s">
        <v>14</v>
      </c>
      <c r="E9" s="254" t="str">
        <f>IF(代表者氏名="","",代表者役職&amp;"　"&amp;代表者氏名&amp;"")</f>
        <v/>
      </c>
      <c r="F9" s="254"/>
      <c r="G9" s="254"/>
      <c r="H9" s="254"/>
    </row>
    <row r="12" spans="1:8" s="28" customFormat="1" ht="33" customHeight="1">
      <c r="B12" s="256" t="s">
        <v>120</v>
      </c>
      <c r="C12" s="256"/>
      <c r="D12" s="256"/>
      <c r="E12" s="256"/>
      <c r="F12" s="256"/>
      <c r="G12" s="256"/>
      <c r="H12" s="256"/>
    </row>
    <row r="13" spans="1:8" s="28" customFormat="1" ht="21.75" customHeight="1">
      <c r="B13" s="34"/>
      <c r="C13" s="34"/>
      <c r="D13" s="34"/>
      <c r="E13" s="34"/>
      <c r="F13" s="34"/>
      <c r="G13" s="34"/>
      <c r="H13" s="34"/>
    </row>
    <row r="14" spans="1:8" s="28" customFormat="1" ht="21.75" customHeight="1">
      <c r="B14" s="251" t="s">
        <v>121</v>
      </c>
      <c r="C14" s="251"/>
      <c r="D14" s="251"/>
      <c r="E14" s="251"/>
      <c r="F14" s="251"/>
      <c r="G14" s="251"/>
      <c r="H14" s="251"/>
    </row>
    <row r="15" spans="1:8" ht="21.75" customHeight="1"/>
    <row r="16" spans="1:8" ht="30" customHeight="1">
      <c r="B16" s="189" t="s">
        <v>117</v>
      </c>
      <c r="C16" s="355" t="str">
        <f>IF(新規登録・変更の別="","",新規登録・変更の別)</f>
        <v/>
      </c>
      <c r="D16" s="355"/>
      <c r="E16" s="355"/>
      <c r="F16" s="355"/>
      <c r="G16" s="355"/>
      <c r="H16" s="355"/>
    </row>
    <row r="17" spans="1:8" ht="30" customHeight="1">
      <c r="B17" s="189" t="s">
        <v>112</v>
      </c>
      <c r="C17" s="355" t="str">
        <f>IF(金融機関名="","",金融機関名)</f>
        <v/>
      </c>
      <c r="D17" s="355"/>
      <c r="E17" s="355"/>
      <c r="F17" s="355"/>
      <c r="G17" s="355"/>
      <c r="H17" s="355"/>
    </row>
    <row r="18" spans="1:8" ht="30" customHeight="1">
      <c r="B18" s="189" t="s">
        <v>26</v>
      </c>
      <c r="C18" s="355" t="str">
        <f>IF(支店名="","",支店名)</f>
        <v/>
      </c>
      <c r="D18" s="355"/>
      <c r="E18" s="355"/>
      <c r="F18" s="355"/>
      <c r="G18" s="355"/>
      <c r="H18" s="355"/>
    </row>
    <row r="19" spans="1:8" ht="30" customHeight="1">
      <c r="B19" s="189" t="s">
        <v>113</v>
      </c>
      <c r="C19" s="355" t="str">
        <f>IF(支店コード="","",支店コード)</f>
        <v/>
      </c>
      <c r="D19" s="355"/>
      <c r="E19" s="355"/>
      <c r="F19" s="355"/>
      <c r="G19" s="355"/>
      <c r="H19" s="355"/>
    </row>
    <row r="20" spans="1:8" ht="30" customHeight="1">
      <c r="B20" s="189" t="s">
        <v>114</v>
      </c>
      <c r="C20" s="355" t="str">
        <f>IF(預金種別="","",預金種別)</f>
        <v/>
      </c>
      <c r="D20" s="355"/>
      <c r="E20" s="355"/>
      <c r="F20" s="355"/>
      <c r="G20" s="355"/>
      <c r="H20" s="355"/>
    </row>
    <row r="21" spans="1:8" ht="30" customHeight="1">
      <c r="B21" s="189" t="s">
        <v>115</v>
      </c>
      <c r="C21" s="355" t="str">
        <f>IF(口座番号="","",口座番号)</f>
        <v/>
      </c>
      <c r="D21" s="355"/>
      <c r="E21" s="355"/>
      <c r="F21" s="355"/>
      <c r="G21" s="355"/>
      <c r="H21" s="355"/>
    </row>
    <row r="22" spans="1:8" ht="30" customHeight="1">
      <c r="B22" s="189" t="s">
        <v>116</v>
      </c>
      <c r="C22" s="355" t="str">
        <f>IF(口座名義="","",口座名義)</f>
        <v/>
      </c>
      <c r="D22" s="355"/>
      <c r="E22" s="355"/>
      <c r="F22" s="355"/>
      <c r="G22" s="355"/>
      <c r="H22" s="355"/>
    </row>
    <row r="24" spans="1:8" ht="28.5" customHeight="1">
      <c r="B24" s="360" t="s">
        <v>618</v>
      </c>
      <c r="C24" s="360"/>
      <c r="D24" s="360"/>
      <c r="E24" s="360"/>
      <c r="F24" s="360"/>
      <c r="G24" s="360"/>
      <c r="H24" s="360"/>
    </row>
    <row r="25" spans="1:8" ht="28.5" customHeight="1">
      <c r="B25" s="190"/>
      <c r="C25" s="190"/>
      <c r="D25" s="190"/>
      <c r="E25" s="190"/>
      <c r="F25" s="190"/>
      <c r="G25" s="190"/>
      <c r="H25" s="190"/>
    </row>
    <row r="26" spans="1:8" ht="28.5" customHeight="1">
      <c r="B26" s="190"/>
      <c r="C26" s="190"/>
      <c r="D26" s="190"/>
      <c r="E26" s="190"/>
      <c r="F26" s="190"/>
      <c r="G26" s="190"/>
      <c r="H26" s="190"/>
    </row>
    <row r="27" spans="1:8" ht="28.5" customHeight="1">
      <c r="B27" s="190"/>
      <c r="C27" s="190"/>
      <c r="D27" s="190"/>
      <c r="E27" s="190"/>
      <c r="F27" s="190"/>
      <c r="G27" s="190"/>
      <c r="H27" s="190"/>
    </row>
    <row r="28" spans="1:8" ht="28.5" customHeight="1">
      <c r="A28" s="191"/>
      <c r="B28" s="192"/>
      <c r="C28" s="192"/>
      <c r="D28" s="192"/>
      <c r="E28" s="192"/>
      <c r="F28" s="192"/>
      <c r="G28" s="192"/>
      <c r="H28" s="192"/>
    </row>
    <row r="29" spans="1:8" ht="30" customHeight="1">
      <c r="A29" s="193"/>
      <c r="B29" s="356" t="s">
        <v>629</v>
      </c>
      <c r="C29" s="356"/>
      <c r="D29" s="356"/>
      <c r="E29" s="356"/>
      <c r="F29" s="356"/>
      <c r="G29" s="356"/>
      <c r="H29" s="356"/>
    </row>
    <row r="30" spans="1:8" ht="20" customHeight="1">
      <c r="A30" s="193"/>
      <c r="B30" s="357"/>
      <c r="C30" s="358"/>
      <c r="D30" s="358"/>
      <c r="E30" s="358"/>
      <c r="F30" s="358"/>
      <c r="G30" s="358"/>
      <c r="H30" s="359"/>
    </row>
  </sheetData>
  <sheetProtection algorithmName="SHA-512" hashValue="iGkmGaRqEy9J5Ua6J7LS3J/pnx3v1gZlpFVaOilhkJKqZOI2MBtbJVhTnqPuFG73kj9H/HlwC2Jbslw2rj8K4A==" saltValue="R0W8YoIl4yUlBElZyCIqZg==" spinCount="100000" sheet="1" objects="1" scenarios="1"/>
  <mergeCells count="17">
    <mergeCell ref="B29:H29"/>
    <mergeCell ref="B30:H30"/>
    <mergeCell ref="B24:H24"/>
    <mergeCell ref="B12:H12"/>
    <mergeCell ref="B14:H14"/>
    <mergeCell ref="A2:H2"/>
    <mergeCell ref="C22:H22"/>
    <mergeCell ref="C21:H21"/>
    <mergeCell ref="C20:H20"/>
    <mergeCell ref="C19:H19"/>
    <mergeCell ref="C18:H18"/>
    <mergeCell ref="C17:H17"/>
    <mergeCell ref="C16:H16"/>
    <mergeCell ref="E9:H9"/>
    <mergeCell ref="E8:H8"/>
    <mergeCell ref="E7:H7"/>
    <mergeCell ref="F3:H3"/>
  </mergeCells>
  <phoneticPr fontId="2"/>
  <dataValidations count="1">
    <dataValidation type="list" allowBlank="1" showInputMessage="1" showErrorMessage="1" sqref="B30:H30" xr:uid="{EA8820FE-52D7-41F3-AA66-5AB5A922FD89}">
      <formula1>"-,共通項目記載のメールアドレスへまとめ払いメール通知を希望する"</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W142"/>
  <sheetViews>
    <sheetView view="pageBreakPreview" zoomScale="75" zoomScaleNormal="100" zoomScaleSheetLayoutView="75" workbookViewId="0"/>
  </sheetViews>
  <sheetFormatPr defaultColWidth="9" defaultRowHeight="18.75" customHeight="1"/>
  <cols>
    <col min="1" max="2" width="8.58203125" style="12" customWidth="1"/>
    <col min="3" max="26" width="3.33203125" style="12" customWidth="1"/>
    <col min="27" max="16384" width="9" style="12"/>
  </cols>
  <sheetData>
    <row r="1" spans="1:23" s="22" customFormat="1" ht="18.75" customHeight="1">
      <c r="M1" s="22" t="s">
        <v>160</v>
      </c>
      <c r="P1" s="370" t="str">
        <f>IF(名称="","",名称)</f>
        <v/>
      </c>
      <c r="Q1" s="370"/>
      <c r="R1" s="370"/>
      <c r="S1" s="370"/>
      <c r="T1" s="370"/>
      <c r="U1" s="370"/>
      <c r="V1" s="370"/>
      <c r="W1" s="370"/>
    </row>
    <row r="2" spans="1:23" ht="18.75" customHeight="1">
      <c r="A2" s="371" t="s">
        <v>454</v>
      </c>
      <c r="B2" s="371"/>
      <c r="C2" s="371"/>
      <c r="D2" s="371"/>
      <c r="E2" s="371"/>
      <c r="F2" s="371"/>
      <c r="G2" s="371"/>
      <c r="H2" s="371"/>
      <c r="I2" s="371"/>
      <c r="J2" s="371"/>
      <c r="K2" s="371"/>
      <c r="L2" s="371"/>
      <c r="M2" s="371"/>
      <c r="N2" s="371"/>
      <c r="O2" s="371"/>
      <c r="P2" s="371"/>
      <c r="Q2" s="371"/>
      <c r="R2" s="371"/>
      <c r="S2" s="371"/>
      <c r="T2" s="371"/>
      <c r="U2" s="371"/>
      <c r="V2" s="371"/>
      <c r="W2" s="371"/>
    </row>
    <row r="3" spans="1:23" ht="18.75" customHeight="1">
      <c r="A3" s="372" t="s">
        <v>228</v>
      </c>
      <c r="B3" s="372"/>
      <c r="C3" s="372"/>
      <c r="D3" s="372"/>
      <c r="E3" s="372"/>
      <c r="F3" s="372"/>
      <c r="G3" s="372"/>
      <c r="H3" s="372"/>
      <c r="I3" s="372"/>
      <c r="J3" s="372"/>
      <c r="K3" s="372"/>
      <c r="L3" s="372"/>
      <c r="M3" s="372"/>
      <c r="N3" s="372"/>
      <c r="O3" s="372"/>
      <c r="P3" s="372"/>
      <c r="Q3" s="372"/>
      <c r="R3" s="372"/>
      <c r="S3" s="372"/>
      <c r="T3" s="372"/>
      <c r="U3" s="372"/>
      <c r="V3" s="372"/>
      <c r="W3" s="372"/>
    </row>
    <row r="4" spans="1:23" ht="18.75" customHeight="1">
      <c r="A4" s="372" t="s">
        <v>345</v>
      </c>
      <c r="B4" s="372"/>
      <c r="C4" s="372"/>
      <c r="D4" s="372"/>
      <c r="E4" s="372"/>
      <c r="F4" s="372"/>
      <c r="G4" s="372"/>
      <c r="H4" s="372"/>
      <c r="I4" s="372"/>
      <c r="J4" s="372"/>
      <c r="K4" s="372"/>
      <c r="L4" s="372"/>
      <c r="M4" s="372"/>
      <c r="N4" s="372"/>
      <c r="O4" s="372"/>
      <c r="P4" s="372"/>
      <c r="Q4" s="372"/>
      <c r="R4" s="372"/>
      <c r="S4" s="372"/>
      <c r="T4" s="372"/>
      <c r="U4" s="372"/>
      <c r="V4" s="372"/>
      <c r="W4" s="372"/>
    </row>
    <row r="6" spans="1:23" s="20" customFormat="1" ht="80.150000000000006" customHeight="1">
      <c r="A6" s="256" t="s">
        <v>619</v>
      </c>
      <c r="B6" s="256"/>
      <c r="C6" s="256"/>
      <c r="D6" s="256"/>
      <c r="E6" s="256"/>
      <c r="F6" s="256"/>
      <c r="G6" s="256"/>
      <c r="H6" s="256"/>
      <c r="I6" s="256"/>
      <c r="J6" s="256"/>
      <c r="K6" s="256"/>
      <c r="L6" s="256"/>
      <c r="M6" s="256"/>
      <c r="N6" s="256"/>
      <c r="O6" s="256"/>
      <c r="P6" s="256"/>
      <c r="Q6" s="256"/>
      <c r="R6" s="256"/>
      <c r="S6" s="256"/>
      <c r="T6" s="256"/>
      <c r="U6" s="256"/>
      <c r="V6" s="256"/>
      <c r="W6" s="256"/>
    </row>
    <row r="7" spans="1:23" s="20" customFormat="1" ht="39" customHeight="1">
      <c r="A7" s="256" t="s">
        <v>326</v>
      </c>
      <c r="B7" s="256"/>
      <c r="C7" s="256"/>
      <c r="D7" s="256"/>
      <c r="E7" s="256"/>
      <c r="F7" s="256"/>
      <c r="G7" s="256"/>
      <c r="H7" s="256"/>
      <c r="I7" s="256"/>
      <c r="J7" s="256"/>
      <c r="K7" s="256"/>
      <c r="L7" s="256"/>
      <c r="M7" s="256"/>
      <c r="N7" s="256"/>
      <c r="O7" s="256"/>
      <c r="P7" s="256"/>
      <c r="Q7" s="256"/>
      <c r="R7" s="256"/>
      <c r="S7" s="256"/>
      <c r="T7" s="256"/>
      <c r="U7" s="256"/>
      <c r="V7" s="256"/>
      <c r="W7" s="256"/>
    </row>
    <row r="8" spans="1:23" s="20" customFormat="1" ht="39" customHeight="1">
      <c r="A8" s="256" t="s">
        <v>347</v>
      </c>
      <c r="B8" s="256"/>
      <c r="C8" s="256"/>
      <c r="D8" s="256"/>
      <c r="E8" s="256"/>
      <c r="F8" s="256"/>
      <c r="G8" s="256"/>
      <c r="H8" s="256"/>
      <c r="I8" s="256"/>
      <c r="J8" s="256"/>
      <c r="K8" s="256"/>
      <c r="L8" s="256"/>
      <c r="M8" s="256"/>
      <c r="N8" s="256"/>
      <c r="O8" s="256"/>
      <c r="P8" s="256"/>
      <c r="Q8" s="256"/>
      <c r="R8" s="256"/>
      <c r="S8" s="256"/>
      <c r="T8" s="256"/>
      <c r="U8" s="256"/>
      <c r="V8" s="256"/>
      <c r="W8" s="256"/>
    </row>
    <row r="9" spans="1:23" s="20" customFormat="1" ht="18.75" customHeight="1">
      <c r="A9" s="256" t="s">
        <v>359</v>
      </c>
      <c r="B9" s="256"/>
      <c r="C9" s="256"/>
      <c r="D9" s="256"/>
      <c r="E9" s="256"/>
      <c r="F9" s="256"/>
      <c r="G9" s="256"/>
      <c r="H9" s="256"/>
      <c r="I9" s="256"/>
      <c r="J9" s="256"/>
      <c r="K9" s="256"/>
      <c r="L9" s="256"/>
      <c r="M9" s="256"/>
      <c r="N9" s="256"/>
      <c r="O9" s="256"/>
      <c r="P9" s="256"/>
      <c r="Q9" s="256"/>
      <c r="R9" s="256"/>
      <c r="S9" s="256"/>
      <c r="T9" s="256"/>
      <c r="U9" s="256"/>
      <c r="V9" s="256"/>
      <c r="W9" s="256"/>
    </row>
    <row r="10" spans="1:23" s="28" customFormat="1" ht="18.75" customHeight="1"/>
    <row r="11" spans="1:23" s="22" customFormat="1" ht="18.75" customHeight="1">
      <c r="A11" s="22" t="s">
        <v>401</v>
      </c>
    </row>
    <row r="12" spans="1:23" s="22" customFormat="1" ht="18.75" customHeight="1">
      <c r="A12" s="23" t="s">
        <v>348</v>
      </c>
      <c r="B12" s="23" t="s">
        <v>332</v>
      </c>
    </row>
    <row r="13" spans="1:23" s="22" customFormat="1" ht="18.75" customHeight="1">
      <c r="B13" s="22" t="s">
        <v>229</v>
      </c>
    </row>
    <row r="14" spans="1:23" s="28" customFormat="1" ht="34" customHeight="1">
      <c r="A14" s="24" t="s">
        <v>333</v>
      </c>
      <c r="B14" s="24" t="s">
        <v>300</v>
      </c>
      <c r="C14" s="256" t="s">
        <v>230</v>
      </c>
      <c r="D14" s="256"/>
      <c r="E14" s="256"/>
      <c r="F14" s="256"/>
      <c r="G14" s="256"/>
      <c r="H14" s="256"/>
      <c r="I14" s="256"/>
      <c r="J14" s="256"/>
      <c r="K14" s="256"/>
      <c r="L14" s="256"/>
      <c r="M14" s="256"/>
      <c r="N14" s="256"/>
      <c r="O14" s="256"/>
      <c r="P14" s="256"/>
      <c r="Q14" s="256"/>
      <c r="R14" s="256"/>
      <c r="S14" s="256"/>
      <c r="T14" s="256"/>
      <c r="U14" s="256"/>
      <c r="V14" s="256"/>
      <c r="W14" s="256"/>
    </row>
    <row r="15" spans="1:23" s="28" customFormat="1" ht="18.75" customHeight="1">
      <c r="A15" s="24" t="s">
        <v>333</v>
      </c>
      <c r="B15" s="24" t="s">
        <v>300</v>
      </c>
      <c r="C15" s="256" t="s">
        <v>231</v>
      </c>
      <c r="D15" s="256"/>
      <c r="E15" s="256"/>
      <c r="F15" s="256"/>
      <c r="G15" s="256"/>
      <c r="H15" s="256"/>
      <c r="I15" s="256"/>
      <c r="J15" s="256"/>
      <c r="K15" s="256"/>
      <c r="L15" s="256"/>
      <c r="M15" s="256"/>
      <c r="N15" s="256"/>
      <c r="O15" s="256"/>
      <c r="P15" s="256"/>
      <c r="Q15" s="256"/>
      <c r="R15" s="256"/>
      <c r="S15" s="256"/>
      <c r="T15" s="256"/>
      <c r="U15" s="256"/>
      <c r="V15" s="256"/>
      <c r="W15" s="256"/>
    </row>
    <row r="16" spans="1:23" s="28" customFormat="1" ht="34" customHeight="1">
      <c r="A16" s="24" t="s">
        <v>333</v>
      </c>
      <c r="B16" s="24" t="s">
        <v>300</v>
      </c>
      <c r="C16" s="256" t="s">
        <v>232</v>
      </c>
      <c r="D16" s="256"/>
      <c r="E16" s="256"/>
      <c r="F16" s="256"/>
      <c r="G16" s="256"/>
      <c r="H16" s="256"/>
      <c r="I16" s="256"/>
      <c r="J16" s="256"/>
      <c r="K16" s="256"/>
      <c r="L16" s="256"/>
      <c r="M16" s="256"/>
      <c r="N16" s="256"/>
      <c r="O16" s="256"/>
      <c r="P16" s="256"/>
      <c r="Q16" s="256"/>
      <c r="R16" s="256"/>
      <c r="S16" s="256"/>
      <c r="T16" s="256"/>
      <c r="U16" s="256"/>
      <c r="V16" s="256"/>
      <c r="W16" s="256"/>
    </row>
    <row r="17" spans="1:23" s="28" customFormat="1" ht="62" customHeight="1">
      <c r="A17" s="24" t="s">
        <v>333</v>
      </c>
      <c r="B17" s="24" t="s">
        <v>300</v>
      </c>
      <c r="C17" s="256" t="s">
        <v>470</v>
      </c>
      <c r="D17" s="256"/>
      <c r="E17" s="256"/>
      <c r="F17" s="256"/>
      <c r="G17" s="256"/>
      <c r="H17" s="256"/>
      <c r="I17" s="256"/>
      <c r="J17" s="256"/>
      <c r="K17" s="256"/>
      <c r="L17" s="256"/>
      <c r="M17" s="256"/>
      <c r="N17" s="256"/>
      <c r="O17" s="256"/>
      <c r="P17" s="256"/>
      <c r="Q17" s="256"/>
      <c r="R17" s="256"/>
      <c r="S17" s="256"/>
      <c r="T17" s="256"/>
      <c r="U17" s="256"/>
      <c r="V17" s="256"/>
      <c r="W17" s="256"/>
    </row>
    <row r="18" spans="1:23" s="28" customFormat="1" ht="65.150000000000006" customHeight="1">
      <c r="A18" s="24" t="s">
        <v>333</v>
      </c>
      <c r="B18" s="24" t="s">
        <v>300</v>
      </c>
      <c r="C18" s="256" t="s">
        <v>386</v>
      </c>
      <c r="D18" s="256"/>
      <c r="E18" s="256"/>
      <c r="F18" s="256"/>
      <c r="G18" s="256"/>
      <c r="H18" s="256"/>
      <c r="I18" s="256"/>
      <c r="J18" s="256"/>
      <c r="K18" s="256"/>
      <c r="L18" s="256"/>
      <c r="M18" s="256"/>
      <c r="N18" s="256"/>
      <c r="O18" s="256"/>
      <c r="P18" s="256"/>
      <c r="Q18" s="256"/>
      <c r="R18" s="256"/>
      <c r="S18" s="256"/>
      <c r="T18" s="256"/>
      <c r="U18" s="256"/>
      <c r="V18" s="256"/>
      <c r="W18" s="256"/>
    </row>
    <row r="19" spans="1:23" s="28" customFormat="1" ht="34" customHeight="1">
      <c r="A19" s="24" t="s">
        <v>333</v>
      </c>
      <c r="B19" s="24" t="s">
        <v>300</v>
      </c>
      <c r="C19" s="256" t="s">
        <v>233</v>
      </c>
      <c r="D19" s="256"/>
      <c r="E19" s="256"/>
      <c r="F19" s="256"/>
      <c r="G19" s="256"/>
      <c r="H19" s="256"/>
      <c r="I19" s="256"/>
      <c r="J19" s="256"/>
      <c r="K19" s="256"/>
      <c r="L19" s="256"/>
      <c r="M19" s="256"/>
      <c r="N19" s="256"/>
      <c r="O19" s="256"/>
      <c r="P19" s="256"/>
      <c r="Q19" s="256"/>
      <c r="R19" s="256"/>
      <c r="S19" s="256"/>
      <c r="T19" s="256"/>
      <c r="U19" s="256"/>
      <c r="V19" s="256"/>
      <c r="W19" s="256"/>
    </row>
    <row r="20" spans="1:23" s="28" customFormat="1" ht="18.75" customHeight="1"/>
    <row r="21" spans="1:23" s="22" customFormat="1" ht="18.75" customHeight="1">
      <c r="A21" s="22" t="s">
        <v>402</v>
      </c>
    </row>
    <row r="22" spans="1:23" s="22" customFormat="1" ht="18.75" customHeight="1">
      <c r="A22" s="23" t="s">
        <v>348</v>
      </c>
      <c r="B22" s="23" t="s">
        <v>332</v>
      </c>
    </row>
    <row r="23" spans="1:23" s="28" customFormat="1" ht="34" customHeight="1">
      <c r="A23" s="24" t="s">
        <v>300</v>
      </c>
      <c r="B23" s="24" t="s">
        <v>300</v>
      </c>
      <c r="C23" s="256" t="s">
        <v>620</v>
      </c>
      <c r="D23" s="256"/>
      <c r="E23" s="256"/>
      <c r="F23" s="256"/>
      <c r="G23" s="256"/>
      <c r="H23" s="256"/>
      <c r="I23" s="256"/>
      <c r="J23" s="256"/>
      <c r="K23" s="256"/>
      <c r="L23" s="256"/>
      <c r="M23" s="256"/>
      <c r="N23" s="256"/>
      <c r="O23" s="256"/>
      <c r="P23" s="256"/>
      <c r="Q23" s="256"/>
      <c r="R23" s="256"/>
      <c r="S23" s="256"/>
      <c r="T23" s="256"/>
      <c r="U23" s="256"/>
      <c r="V23" s="256"/>
      <c r="W23" s="256"/>
    </row>
    <row r="24" spans="1:23" s="28" customFormat="1" ht="34" customHeight="1">
      <c r="A24" s="24" t="s">
        <v>300</v>
      </c>
      <c r="B24" s="24" t="s">
        <v>300</v>
      </c>
      <c r="C24" s="256" t="s">
        <v>621</v>
      </c>
      <c r="D24" s="256"/>
      <c r="E24" s="256"/>
      <c r="F24" s="256"/>
      <c r="G24" s="256"/>
      <c r="H24" s="256"/>
      <c r="I24" s="256"/>
      <c r="J24" s="256"/>
      <c r="K24" s="256"/>
      <c r="L24" s="256"/>
      <c r="M24" s="256"/>
      <c r="N24" s="256"/>
      <c r="O24" s="256"/>
      <c r="P24" s="256"/>
      <c r="Q24" s="256"/>
      <c r="R24" s="256"/>
      <c r="S24" s="256"/>
      <c r="T24" s="256"/>
      <c r="U24" s="256"/>
      <c r="V24" s="256"/>
      <c r="W24" s="256"/>
    </row>
    <row r="25" spans="1:23" s="28" customFormat="1" ht="18.75" customHeight="1">
      <c r="A25" s="24" t="s">
        <v>333</v>
      </c>
      <c r="B25" s="24" t="s">
        <v>300</v>
      </c>
      <c r="C25" s="256" t="s">
        <v>316</v>
      </c>
      <c r="D25" s="256"/>
      <c r="E25" s="256"/>
      <c r="F25" s="256"/>
      <c r="G25" s="256"/>
      <c r="H25" s="256"/>
      <c r="I25" s="256"/>
      <c r="J25" s="256"/>
      <c r="K25" s="256"/>
      <c r="L25" s="256"/>
      <c r="M25" s="256"/>
      <c r="N25" s="256"/>
      <c r="O25" s="256"/>
      <c r="P25" s="256"/>
      <c r="Q25" s="256"/>
      <c r="R25" s="256"/>
      <c r="S25" s="256"/>
      <c r="T25" s="256"/>
      <c r="U25" s="256"/>
      <c r="V25" s="256"/>
      <c r="W25" s="256"/>
    </row>
    <row r="26" spans="1:23" s="28" customFormat="1" ht="50.15" customHeight="1">
      <c r="A26" s="24" t="s">
        <v>333</v>
      </c>
      <c r="B26" s="24" t="s">
        <v>300</v>
      </c>
      <c r="C26" s="256" t="s">
        <v>394</v>
      </c>
      <c r="D26" s="256"/>
      <c r="E26" s="256"/>
      <c r="F26" s="256"/>
      <c r="G26" s="256"/>
      <c r="H26" s="256"/>
      <c r="I26" s="256"/>
      <c r="J26" s="256"/>
      <c r="K26" s="256"/>
      <c r="L26" s="256"/>
      <c r="M26" s="256"/>
      <c r="N26" s="256"/>
      <c r="O26" s="256"/>
      <c r="P26" s="256"/>
      <c r="Q26" s="256"/>
      <c r="R26" s="256"/>
      <c r="S26" s="256"/>
      <c r="T26" s="256"/>
      <c r="U26" s="256"/>
      <c r="V26" s="256"/>
      <c r="W26" s="256"/>
    </row>
    <row r="27" spans="1:23" s="28" customFormat="1" ht="18.75" customHeight="1"/>
    <row r="28" spans="1:23" s="22" customFormat="1" ht="18.75" customHeight="1">
      <c r="A28" s="22" t="s">
        <v>403</v>
      </c>
    </row>
    <row r="29" spans="1:23" s="22" customFormat="1" ht="18.75" customHeight="1">
      <c r="A29" s="23" t="s">
        <v>348</v>
      </c>
      <c r="B29" s="23" t="s">
        <v>332</v>
      </c>
    </row>
    <row r="30" spans="1:23" s="28" customFormat="1" ht="18.75" customHeight="1">
      <c r="A30" s="24" t="s">
        <v>333</v>
      </c>
      <c r="B30" s="24" t="s">
        <v>300</v>
      </c>
      <c r="C30" s="256" t="s">
        <v>499</v>
      </c>
      <c r="D30" s="256"/>
      <c r="E30" s="256"/>
      <c r="F30" s="256"/>
      <c r="G30" s="256"/>
      <c r="H30" s="256"/>
      <c r="I30" s="256"/>
      <c r="J30" s="256"/>
      <c r="K30" s="256"/>
      <c r="L30" s="256"/>
      <c r="M30" s="256"/>
      <c r="N30" s="256"/>
      <c r="O30" s="256"/>
      <c r="P30" s="256"/>
      <c r="Q30" s="256"/>
      <c r="R30" s="256"/>
      <c r="S30" s="256"/>
      <c r="T30" s="256"/>
      <c r="U30" s="256"/>
      <c r="V30" s="256"/>
      <c r="W30" s="256"/>
    </row>
    <row r="31" spans="1:23" s="28" customFormat="1" ht="18.75" customHeight="1">
      <c r="A31" s="24"/>
      <c r="B31" s="24" t="s">
        <v>490</v>
      </c>
      <c r="C31" s="256" t="s">
        <v>387</v>
      </c>
      <c r="D31" s="256"/>
      <c r="E31" s="256"/>
      <c r="F31" s="256"/>
      <c r="G31" s="256"/>
      <c r="H31" s="256"/>
      <c r="I31" s="256"/>
      <c r="J31" s="256"/>
      <c r="K31" s="256"/>
      <c r="L31" s="256"/>
      <c r="M31" s="256"/>
      <c r="N31" s="256"/>
      <c r="O31" s="256"/>
      <c r="P31" s="256"/>
      <c r="Q31" s="256"/>
      <c r="R31" s="256"/>
      <c r="S31" s="256"/>
      <c r="T31" s="256"/>
      <c r="U31" s="256"/>
      <c r="V31" s="256"/>
      <c r="W31" s="256"/>
    </row>
    <row r="32" spans="1:23" s="28" customFormat="1" ht="45" customHeight="1">
      <c r="B32" s="24"/>
      <c r="C32" s="369" t="s">
        <v>388</v>
      </c>
      <c r="D32" s="369"/>
      <c r="E32" s="369"/>
      <c r="F32" s="369"/>
      <c r="G32" s="369"/>
      <c r="H32" s="369"/>
      <c r="I32" s="369"/>
      <c r="J32" s="369"/>
      <c r="K32" s="369"/>
      <c r="L32" s="369"/>
      <c r="M32" s="369"/>
      <c r="N32" s="369"/>
      <c r="O32" s="369"/>
      <c r="P32" s="369"/>
      <c r="Q32" s="369"/>
      <c r="R32" s="369"/>
      <c r="S32" s="369"/>
      <c r="T32" s="369"/>
      <c r="U32" s="369"/>
      <c r="V32" s="369"/>
      <c r="W32" s="369"/>
    </row>
    <row r="33" spans="1:23" s="28" customFormat="1" ht="18.75" customHeight="1"/>
    <row r="34" spans="1:23" s="22" customFormat="1" ht="18.75" customHeight="1">
      <c r="A34" s="22" t="s">
        <v>404</v>
      </c>
    </row>
    <row r="35" spans="1:23" s="22" customFormat="1" ht="18.75" customHeight="1">
      <c r="A35" s="23" t="s">
        <v>348</v>
      </c>
      <c r="B35" s="23" t="s">
        <v>332</v>
      </c>
    </row>
    <row r="36" spans="1:23" s="28" customFormat="1" ht="18.75" customHeight="1">
      <c r="A36" s="24" t="s">
        <v>300</v>
      </c>
      <c r="B36" s="24" t="s">
        <v>300</v>
      </c>
      <c r="C36" s="256" t="s">
        <v>499</v>
      </c>
      <c r="D36" s="256"/>
      <c r="E36" s="256"/>
      <c r="F36" s="256"/>
      <c r="G36" s="256"/>
      <c r="H36" s="256"/>
      <c r="I36" s="256"/>
      <c r="J36" s="256"/>
      <c r="K36" s="256"/>
      <c r="L36" s="256"/>
      <c r="M36" s="256"/>
      <c r="N36" s="256"/>
      <c r="O36" s="256"/>
      <c r="P36" s="256"/>
      <c r="Q36" s="256"/>
      <c r="R36" s="256"/>
      <c r="S36" s="256"/>
      <c r="T36" s="256"/>
      <c r="U36" s="256"/>
      <c r="V36" s="256"/>
      <c r="W36" s="256"/>
    </row>
    <row r="37" spans="1:23" s="28" customFormat="1" ht="18.75" customHeight="1">
      <c r="A37" s="24"/>
      <c r="B37" s="24" t="s">
        <v>490</v>
      </c>
      <c r="C37" s="256" t="s">
        <v>235</v>
      </c>
      <c r="D37" s="256"/>
      <c r="E37" s="256"/>
      <c r="F37" s="256"/>
      <c r="G37" s="256"/>
      <c r="H37" s="256"/>
      <c r="I37" s="256"/>
      <c r="J37" s="256"/>
      <c r="K37" s="256"/>
      <c r="L37" s="256"/>
      <c r="M37" s="256"/>
      <c r="N37" s="256"/>
      <c r="O37" s="256"/>
      <c r="P37" s="256"/>
      <c r="Q37" s="256"/>
      <c r="R37" s="256"/>
      <c r="S37" s="256"/>
      <c r="T37" s="256"/>
      <c r="U37" s="256"/>
      <c r="V37" s="256"/>
      <c r="W37" s="256"/>
    </row>
    <row r="38" spans="1:23" s="28" customFormat="1" ht="34" customHeight="1">
      <c r="B38" s="24"/>
      <c r="C38" s="369" t="s">
        <v>236</v>
      </c>
      <c r="D38" s="369"/>
      <c r="E38" s="369"/>
      <c r="F38" s="369"/>
      <c r="G38" s="369"/>
      <c r="H38" s="369"/>
      <c r="I38" s="369"/>
      <c r="J38" s="369"/>
      <c r="K38" s="369"/>
      <c r="L38" s="369"/>
      <c r="M38" s="369"/>
      <c r="N38" s="369"/>
      <c r="O38" s="369"/>
      <c r="P38" s="369"/>
      <c r="Q38" s="369"/>
      <c r="R38" s="369"/>
      <c r="S38" s="369"/>
      <c r="T38" s="369"/>
      <c r="U38" s="369"/>
      <c r="V38" s="369"/>
      <c r="W38" s="369"/>
    </row>
    <row r="39" spans="1:23" s="28" customFormat="1" ht="60.75" customHeight="1">
      <c r="A39" s="24"/>
      <c r="B39" s="24" t="s">
        <v>491</v>
      </c>
      <c r="C39" s="361" t="s">
        <v>534</v>
      </c>
      <c r="D39" s="361"/>
      <c r="E39" s="361"/>
      <c r="F39" s="361"/>
      <c r="G39" s="361"/>
      <c r="H39" s="361"/>
      <c r="I39" s="361"/>
      <c r="J39" s="361"/>
      <c r="K39" s="361"/>
      <c r="L39" s="361"/>
      <c r="M39" s="361"/>
      <c r="N39" s="361"/>
      <c r="O39" s="361"/>
      <c r="P39" s="361"/>
      <c r="Q39" s="361"/>
      <c r="R39" s="361"/>
      <c r="S39" s="361"/>
      <c r="T39" s="361"/>
      <c r="U39" s="361"/>
      <c r="V39" s="361"/>
      <c r="W39" s="361"/>
    </row>
    <row r="40" spans="1:23" s="28" customFormat="1" ht="38.25" customHeight="1">
      <c r="A40" s="24"/>
      <c r="B40" s="24" t="s">
        <v>492</v>
      </c>
      <c r="C40" s="361" t="s">
        <v>516</v>
      </c>
      <c r="D40" s="361"/>
      <c r="E40" s="361"/>
      <c r="F40" s="361"/>
      <c r="G40" s="361"/>
      <c r="H40" s="361"/>
      <c r="I40" s="361"/>
      <c r="J40" s="361"/>
      <c r="K40" s="361"/>
      <c r="L40" s="361"/>
      <c r="M40" s="361"/>
      <c r="N40" s="361"/>
      <c r="O40" s="361"/>
      <c r="P40" s="361"/>
      <c r="Q40" s="361"/>
      <c r="R40" s="361"/>
      <c r="S40" s="361"/>
      <c r="T40" s="361"/>
      <c r="U40" s="361"/>
      <c r="V40" s="361"/>
      <c r="W40" s="361"/>
    </row>
    <row r="41" spans="1:23" s="28" customFormat="1" ht="18.75" customHeight="1">
      <c r="A41" s="24"/>
      <c r="B41" s="24" t="s">
        <v>493</v>
      </c>
      <c r="C41" s="262" t="s">
        <v>471</v>
      </c>
      <c r="D41" s="262"/>
      <c r="E41" s="262"/>
      <c r="F41" s="262"/>
      <c r="G41" s="262"/>
      <c r="H41" s="262"/>
      <c r="I41" s="262"/>
      <c r="J41" s="262"/>
      <c r="K41" s="262"/>
      <c r="L41" s="262"/>
      <c r="M41" s="262"/>
      <c r="N41" s="262"/>
      <c r="O41" s="262"/>
      <c r="P41" s="262"/>
      <c r="Q41" s="262"/>
      <c r="R41" s="262"/>
      <c r="S41" s="262"/>
      <c r="T41" s="262"/>
      <c r="U41" s="262"/>
      <c r="V41" s="262"/>
      <c r="W41" s="262"/>
    </row>
    <row r="42" spans="1:23" s="28" customFormat="1" ht="18.75" customHeight="1">
      <c r="A42" s="24"/>
      <c r="B42" s="24" t="s">
        <v>494</v>
      </c>
      <c r="C42" s="256" t="s">
        <v>237</v>
      </c>
      <c r="D42" s="256"/>
      <c r="E42" s="256"/>
      <c r="F42" s="256"/>
      <c r="G42" s="256"/>
      <c r="H42" s="256"/>
      <c r="I42" s="256"/>
      <c r="J42" s="256"/>
      <c r="K42" s="256"/>
      <c r="L42" s="256"/>
      <c r="M42" s="256"/>
      <c r="N42" s="256"/>
      <c r="O42" s="256"/>
      <c r="P42" s="256"/>
      <c r="Q42" s="256"/>
      <c r="R42" s="256"/>
      <c r="S42" s="256"/>
      <c r="T42" s="256"/>
      <c r="U42" s="256"/>
      <c r="V42" s="256"/>
      <c r="W42" s="256"/>
    </row>
    <row r="43" spans="1:23" s="28" customFormat="1" ht="45" customHeight="1">
      <c r="B43" s="24"/>
      <c r="C43" s="369" t="s">
        <v>389</v>
      </c>
      <c r="D43" s="369"/>
      <c r="E43" s="369"/>
      <c r="F43" s="369"/>
      <c r="G43" s="369"/>
      <c r="H43" s="369"/>
      <c r="I43" s="369"/>
      <c r="J43" s="369"/>
      <c r="K43" s="369"/>
      <c r="L43" s="369"/>
      <c r="M43" s="369"/>
      <c r="N43" s="369"/>
      <c r="O43" s="369"/>
      <c r="P43" s="369"/>
      <c r="Q43" s="369"/>
      <c r="R43" s="369"/>
      <c r="S43" s="369"/>
      <c r="T43" s="369"/>
      <c r="U43" s="369"/>
      <c r="V43" s="369"/>
      <c r="W43" s="369"/>
    </row>
    <row r="44" spans="1:23" s="28" customFormat="1" ht="34" customHeight="1">
      <c r="A44" s="24"/>
      <c r="B44" s="24" t="s">
        <v>495</v>
      </c>
      <c r="C44" s="256" t="s">
        <v>238</v>
      </c>
      <c r="D44" s="256"/>
      <c r="E44" s="256"/>
      <c r="F44" s="256"/>
      <c r="G44" s="256"/>
      <c r="H44" s="256"/>
      <c r="I44" s="256"/>
      <c r="J44" s="256"/>
      <c r="K44" s="256"/>
      <c r="L44" s="256"/>
      <c r="M44" s="256"/>
      <c r="N44" s="256"/>
      <c r="O44" s="256"/>
      <c r="P44" s="256"/>
      <c r="Q44" s="256"/>
      <c r="R44" s="256"/>
      <c r="S44" s="256"/>
      <c r="T44" s="256"/>
      <c r="U44" s="256"/>
      <c r="V44" s="256"/>
      <c r="W44" s="256"/>
    </row>
    <row r="45" spans="1:23" s="28" customFormat="1" ht="34" customHeight="1">
      <c r="A45" s="24"/>
      <c r="B45" s="24" t="s">
        <v>496</v>
      </c>
      <c r="C45" s="256" t="s">
        <v>472</v>
      </c>
      <c r="D45" s="256"/>
      <c r="E45" s="256"/>
      <c r="F45" s="256"/>
      <c r="G45" s="256"/>
      <c r="H45" s="256"/>
      <c r="I45" s="256"/>
      <c r="J45" s="256"/>
      <c r="K45" s="256"/>
      <c r="L45" s="256"/>
      <c r="M45" s="256"/>
      <c r="N45" s="256"/>
      <c r="O45" s="256"/>
      <c r="P45" s="256"/>
      <c r="Q45" s="256"/>
      <c r="R45" s="256"/>
      <c r="S45" s="256"/>
      <c r="T45" s="256"/>
      <c r="U45" s="256"/>
      <c r="V45" s="256"/>
      <c r="W45" s="256"/>
    </row>
    <row r="46" spans="1:23" s="28" customFormat="1" ht="34" customHeight="1">
      <c r="A46" s="24"/>
      <c r="B46" s="24" t="s">
        <v>500</v>
      </c>
      <c r="C46" s="256" t="s">
        <v>477</v>
      </c>
      <c r="D46" s="256"/>
      <c r="E46" s="256"/>
      <c r="F46" s="256"/>
      <c r="G46" s="256"/>
      <c r="H46" s="256"/>
      <c r="I46" s="256"/>
      <c r="J46" s="256"/>
      <c r="K46" s="256"/>
      <c r="L46" s="256"/>
      <c r="M46" s="256"/>
      <c r="N46" s="256"/>
      <c r="O46" s="256"/>
      <c r="P46" s="256"/>
      <c r="Q46" s="256"/>
      <c r="R46" s="256"/>
      <c r="S46" s="256"/>
      <c r="T46" s="256"/>
      <c r="U46" s="256"/>
      <c r="V46" s="256"/>
      <c r="W46" s="256"/>
    </row>
    <row r="47" spans="1:23" s="28" customFormat="1" ht="18.75" customHeight="1"/>
    <row r="48" spans="1:23" s="22" customFormat="1" ht="18.75" customHeight="1">
      <c r="A48" s="22" t="s">
        <v>405</v>
      </c>
    </row>
    <row r="49" spans="1:23" s="22" customFormat="1" ht="18.75" customHeight="1">
      <c r="A49" s="23" t="s">
        <v>348</v>
      </c>
      <c r="B49" s="23" t="s">
        <v>332</v>
      </c>
    </row>
    <row r="50" spans="1:23" s="28" customFormat="1" ht="18.75" customHeight="1">
      <c r="A50" s="24" t="s">
        <v>300</v>
      </c>
      <c r="B50" s="24" t="s">
        <v>300</v>
      </c>
      <c r="C50" s="256" t="s">
        <v>499</v>
      </c>
      <c r="D50" s="256"/>
      <c r="E50" s="256"/>
      <c r="F50" s="256"/>
      <c r="G50" s="256"/>
      <c r="H50" s="256"/>
      <c r="I50" s="256"/>
      <c r="J50" s="256"/>
      <c r="K50" s="256"/>
      <c r="L50" s="256"/>
      <c r="M50" s="256"/>
      <c r="N50" s="256"/>
      <c r="O50" s="256"/>
      <c r="P50" s="256"/>
      <c r="Q50" s="256"/>
      <c r="R50" s="256"/>
      <c r="S50" s="256"/>
      <c r="T50" s="256"/>
      <c r="U50" s="256"/>
      <c r="V50" s="256"/>
      <c r="W50" s="256"/>
    </row>
    <row r="51" spans="1:23" s="28" customFormat="1" ht="18.75" customHeight="1">
      <c r="A51" s="24"/>
      <c r="B51" s="31" t="s">
        <v>490</v>
      </c>
      <c r="C51" s="262" t="s">
        <v>535</v>
      </c>
      <c r="D51" s="262"/>
      <c r="E51" s="262"/>
      <c r="F51" s="262"/>
      <c r="G51" s="262"/>
      <c r="H51" s="262"/>
      <c r="I51" s="262"/>
      <c r="J51" s="262"/>
      <c r="K51" s="262"/>
      <c r="L51" s="262"/>
      <c r="M51" s="262"/>
      <c r="N51" s="262"/>
      <c r="O51" s="262"/>
      <c r="P51" s="262"/>
      <c r="Q51" s="262"/>
      <c r="R51" s="262"/>
      <c r="S51" s="262"/>
      <c r="T51" s="262"/>
      <c r="U51" s="262"/>
      <c r="V51" s="262"/>
      <c r="W51" s="262"/>
    </row>
    <row r="52" spans="1:23" s="28" customFormat="1" ht="18.75" customHeight="1">
      <c r="A52" s="24"/>
      <c r="B52" s="31" t="s">
        <v>491</v>
      </c>
      <c r="C52" s="262" t="s">
        <v>501</v>
      </c>
      <c r="D52" s="262"/>
      <c r="E52" s="262"/>
      <c r="F52" s="262"/>
      <c r="G52" s="262"/>
      <c r="H52" s="262"/>
      <c r="I52" s="262"/>
      <c r="J52" s="262"/>
      <c r="K52" s="262"/>
      <c r="L52" s="262"/>
      <c r="M52" s="262"/>
      <c r="N52" s="262"/>
      <c r="O52" s="262"/>
      <c r="P52" s="262"/>
      <c r="Q52" s="262"/>
      <c r="R52" s="262"/>
      <c r="S52" s="262"/>
      <c r="T52" s="262"/>
      <c r="U52" s="262"/>
      <c r="V52" s="262"/>
      <c r="W52" s="262"/>
    </row>
    <row r="53" spans="1:23" s="28" customFormat="1" ht="18.75" customHeight="1">
      <c r="B53" s="31" t="s">
        <v>492</v>
      </c>
      <c r="C53" s="262" t="s">
        <v>518</v>
      </c>
      <c r="D53" s="262"/>
      <c r="E53" s="262"/>
      <c r="F53" s="262"/>
      <c r="G53" s="262"/>
      <c r="H53" s="262"/>
      <c r="I53" s="262"/>
      <c r="J53" s="262"/>
      <c r="K53" s="262"/>
      <c r="L53" s="262"/>
      <c r="M53" s="262"/>
      <c r="N53" s="262"/>
      <c r="O53" s="262"/>
      <c r="P53" s="262"/>
      <c r="Q53" s="262"/>
      <c r="R53" s="262"/>
      <c r="S53" s="262"/>
      <c r="T53" s="262"/>
      <c r="U53" s="262"/>
      <c r="V53" s="262"/>
      <c r="W53" s="262"/>
    </row>
    <row r="54" spans="1:23" s="28" customFormat="1" ht="18.75" customHeight="1">
      <c r="B54" s="194"/>
      <c r="C54" s="195"/>
      <c r="D54" s="195"/>
      <c r="E54" s="195"/>
      <c r="F54" s="195"/>
      <c r="G54" s="195"/>
      <c r="H54" s="195"/>
      <c r="I54" s="195"/>
      <c r="J54" s="195"/>
      <c r="K54" s="195"/>
      <c r="L54" s="195"/>
      <c r="M54" s="195"/>
      <c r="N54" s="195"/>
      <c r="O54" s="195"/>
      <c r="P54" s="195"/>
      <c r="Q54" s="195"/>
      <c r="R54" s="195"/>
      <c r="S54" s="195"/>
      <c r="T54" s="195"/>
      <c r="U54" s="195"/>
      <c r="V54" s="195"/>
      <c r="W54" s="195"/>
    </row>
    <row r="55" spans="1:23" s="22" customFormat="1" ht="18.75" customHeight="1">
      <c r="A55" s="22" t="s">
        <v>406</v>
      </c>
    </row>
    <row r="56" spans="1:23" s="20" customFormat="1" ht="50.15" customHeight="1">
      <c r="A56" s="249" t="s">
        <v>622</v>
      </c>
      <c r="B56" s="249"/>
      <c r="C56" s="249"/>
      <c r="D56" s="249"/>
      <c r="E56" s="249"/>
      <c r="F56" s="249"/>
      <c r="G56" s="249"/>
      <c r="H56" s="249"/>
      <c r="I56" s="249"/>
      <c r="J56" s="249"/>
      <c r="K56" s="249"/>
      <c r="L56" s="249"/>
      <c r="M56" s="249"/>
      <c r="N56" s="249"/>
      <c r="O56" s="249"/>
      <c r="P56" s="249"/>
      <c r="Q56" s="249"/>
      <c r="R56" s="249"/>
      <c r="S56" s="249"/>
      <c r="T56" s="249"/>
      <c r="U56" s="249"/>
      <c r="V56" s="249"/>
      <c r="W56" s="249"/>
    </row>
    <row r="57" spans="1:23" s="22" customFormat="1" ht="18.75" customHeight="1">
      <c r="A57" s="23" t="s">
        <v>348</v>
      </c>
      <c r="B57" s="23" t="s">
        <v>332</v>
      </c>
    </row>
    <row r="58" spans="1:23" s="28" customFormat="1" ht="18.75" customHeight="1">
      <c r="A58" s="24" t="s">
        <v>300</v>
      </c>
      <c r="B58" s="24" t="s">
        <v>300</v>
      </c>
      <c r="C58" s="256" t="s">
        <v>499</v>
      </c>
      <c r="D58" s="256"/>
      <c r="E58" s="256"/>
      <c r="F58" s="256"/>
      <c r="G58" s="256"/>
      <c r="H58" s="256"/>
      <c r="I58" s="256"/>
      <c r="J58" s="256"/>
      <c r="K58" s="256"/>
      <c r="L58" s="256"/>
      <c r="M58" s="256"/>
      <c r="N58" s="256"/>
      <c r="O58" s="256"/>
      <c r="P58" s="256"/>
      <c r="Q58" s="256"/>
      <c r="R58" s="256"/>
      <c r="S58" s="256"/>
      <c r="T58" s="256"/>
      <c r="U58" s="256"/>
      <c r="V58" s="256"/>
      <c r="W58" s="256"/>
    </row>
    <row r="59" spans="1:23" s="28" customFormat="1" ht="37.5" customHeight="1">
      <c r="A59" s="24"/>
      <c r="B59" s="24" t="s">
        <v>490</v>
      </c>
      <c r="C59" s="256" t="s">
        <v>239</v>
      </c>
      <c r="D59" s="256"/>
      <c r="E59" s="256"/>
      <c r="F59" s="256"/>
      <c r="G59" s="256"/>
      <c r="H59" s="256"/>
      <c r="I59" s="256"/>
      <c r="J59" s="256"/>
      <c r="K59" s="256"/>
      <c r="L59" s="256"/>
      <c r="M59" s="256"/>
      <c r="N59" s="256"/>
      <c r="O59" s="256"/>
      <c r="P59" s="256"/>
      <c r="Q59" s="256"/>
      <c r="R59" s="256"/>
      <c r="S59" s="256"/>
      <c r="T59" s="256"/>
      <c r="U59" s="256"/>
      <c r="V59" s="256"/>
      <c r="W59" s="256"/>
    </row>
    <row r="60" spans="1:23" s="28" customFormat="1" ht="34" customHeight="1">
      <c r="B60" s="24"/>
      <c r="C60" s="366" t="s">
        <v>575</v>
      </c>
      <c r="D60" s="366"/>
      <c r="E60" s="366"/>
      <c r="F60" s="366"/>
      <c r="G60" s="366"/>
      <c r="H60" s="366"/>
      <c r="I60" s="366"/>
      <c r="J60" s="366"/>
      <c r="K60" s="366"/>
      <c r="L60" s="366"/>
      <c r="M60" s="366"/>
      <c r="N60" s="366"/>
      <c r="O60" s="366"/>
      <c r="P60" s="366"/>
      <c r="Q60" s="366"/>
      <c r="R60" s="366"/>
      <c r="S60" s="366"/>
      <c r="T60" s="366"/>
      <c r="U60" s="366"/>
      <c r="V60" s="366"/>
      <c r="W60" s="366"/>
    </row>
    <row r="61" spans="1:23" s="28" customFormat="1" ht="18.75" customHeight="1">
      <c r="A61" s="24"/>
      <c r="B61" s="24" t="s">
        <v>491</v>
      </c>
      <c r="C61" s="262" t="s">
        <v>240</v>
      </c>
      <c r="D61" s="262"/>
      <c r="E61" s="262"/>
      <c r="F61" s="262"/>
      <c r="G61" s="262"/>
      <c r="H61" s="262"/>
      <c r="I61" s="262"/>
      <c r="J61" s="262"/>
      <c r="K61" s="262"/>
      <c r="L61" s="262"/>
      <c r="M61" s="262"/>
      <c r="N61" s="262"/>
      <c r="O61" s="262"/>
      <c r="P61" s="262"/>
      <c r="Q61" s="262"/>
      <c r="R61" s="262"/>
      <c r="S61" s="262"/>
      <c r="T61" s="262"/>
      <c r="U61" s="262"/>
      <c r="V61" s="262"/>
      <c r="W61" s="262"/>
    </row>
    <row r="62" spans="1:23" s="28" customFormat="1" ht="18.75" customHeight="1">
      <c r="A62" s="24"/>
      <c r="B62" s="24" t="s">
        <v>492</v>
      </c>
      <c r="C62" s="262" t="s">
        <v>241</v>
      </c>
      <c r="D62" s="262"/>
      <c r="E62" s="262"/>
      <c r="F62" s="262"/>
      <c r="G62" s="262"/>
      <c r="H62" s="262"/>
      <c r="I62" s="262"/>
      <c r="J62" s="262"/>
      <c r="K62" s="262"/>
      <c r="L62" s="262"/>
      <c r="M62" s="262"/>
      <c r="N62" s="262"/>
      <c r="O62" s="262"/>
      <c r="P62" s="262"/>
      <c r="Q62" s="262"/>
      <c r="R62" s="262"/>
      <c r="S62" s="262"/>
      <c r="T62" s="262"/>
      <c r="U62" s="262"/>
      <c r="V62" s="262"/>
      <c r="W62" s="262"/>
    </row>
    <row r="63" spans="1:23" s="28" customFormat="1" ht="37.5" customHeight="1">
      <c r="A63" s="24"/>
      <c r="B63" s="31" t="s">
        <v>493</v>
      </c>
      <c r="C63" s="262" t="s">
        <v>502</v>
      </c>
      <c r="D63" s="262"/>
      <c r="E63" s="262"/>
      <c r="F63" s="262"/>
      <c r="G63" s="262"/>
      <c r="H63" s="262"/>
      <c r="I63" s="262"/>
      <c r="J63" s="262"/>
      <c r="K63" s="262"/>
      <c r="L63" s="262"/>
      <c r="M63" s="262"/>
      <c r="N63" s="262"/>
      <c r="O63" s="262"/>
      <c r="P63" s="262"/>
      <c r="Q63" s="262"/>
      <c r="R63" s="262"/>
      <c r="S63" s="262"/>
      <c r="T63" s="262"/>
      <c r="U63" s="262"/>
      <c r="V63" s="262"/>
      <c r="W63" s="262"/>
    </row>
    <row r="64" spans="1:23" s="28" customFormat="1" ht="18.75" customHeight="1"/>
    <row r="65" spans="1:23" s="22" customFormat="1" ht="18.75" customHeight="1">
      <c r="A65" s="22" t="s">
        <v>407</v>
      </c>
    </row>
    <row r="66" spans="1:23" s="28" customFormat="1" ht="50.15" customHeight="1">
      <c r="A66" s="249" t="s">
        <v>623</v>
      </c>
      <c r="B66" s="249"/>
      <c r="C66" s="249"/>
      <c r="D66" s="249"/>
      <c r="E66" s="249"/>
      <c r="F66" s="249"/>
      <c r="G66" s="249"/>
      <c r="H66" s="249"/>
      <c r="I66" s="249"/>
      <c r="J66" s="249"/>
      <c r="K66" s="249"/>
      <c r="L66" s="249"/>
      <c r="M66" s="249"/>
      <c r="N66" s="249"/>
      <c r="O66" s="249"/>
      <c r="P66" s="249"/>
      <c r="Q66" s="249"/>
      <c r="R66" s="249"/>
      <c r="S66" s="249"/>
      <c r="T66" s="249"/>
      <c r="U66" s="249"/>
      <c r="V66" s="249"/>
      <c r="W66" s="249"/>
    </row>
    <row r="67" spans="1:23" s="22" customFormat="1" ht="18.75" customHeight="1">
      <c r="A67" s="23" t="s">
        <v>348</v>
      </c>
      <c r="B67" s="23" t="s">
        <v>332</v>
      </c>
    </row>
    <row r="68" spans="1:23" s="28" customFormat="1" ht="18.75" customHeight="1">
      <c r="A68" s="24" t="s">
        <v>300</v>
      </c>
      <c r="B68" s="24" t="s">
        <v>300</v>
      </c>
      <c r="C68" s="256" t="s">
        <v>499</v>
      </c>
      <c r="D68" s="256"/>
      <c r="E68" s="256"/>
      <c r="F68" s="256"/>
      <c r="G68" s="256"/>
      <c r="H68" s="256"/>
      <c r="I68" s="256"/>
      <c r="J68" s="256"/>
      <c r="K68" s="256"/>
      <c r="L68" s="256"/>
      <c r="M68" s="256"/>
      <c r="N68" s="256"/>
      <c r="O68" s="256"/>
      <c r="P68" s="256"/>
      <c r="Q68" s="256"/>
      <c r="R68" s="256"/>
      <c r="S68" s="256"/>
      <c r="T68" s="256"/>
      <c r="U68" s="256"/>
      <c r="V68" s="256"/>
      <c r="W68" s="256"/>
    </row>
    <row r="69" spans="1:23" s="28" customFormat="1" ht="18.75" customHeight="1">
      <c r="A69" s="24"/>
      <c r="B69" s="24" t="s">
        <v>490</v>
      </c>
      <c r="C69" s="256" t="s">
        <v>242</v>
      </c>
      <c r="D69" s="256"/>
      <c r="E69" s="256"/>
      <c r="F69" s="256"/>
      <c r="G69" s="256"/>
      <c r="H69" s="256"/>
      <c r="I69" s="256"/>
      <c r="J69" s="256"/>
      <c r="K69" s="256"/>
      <c r="L69" s="256"/>
      <c r="M69" s="256"/>
      <c r="N69" s="256"/>
      <c r="O69" s="256"/>
      <c r="P69" s="256"/>
      <c r="Q69" s="256"/>
      <c r="R69" s="256"/>
      <c r="S69" s="256"/>
      <c r="T69" s="256"/>
      <c r="U69" s="256"/>
      <c r="V69" s="256"/>
      <c r="W69" s="256"/>
    </row>
    <row r="70" spans="1:23" s="28" customFormat="1" ht="36" customHeight="1">
      <c r="B70" s="24"/>
      <c r="C70" s="369" t="s">
        <v>243</v>
      </c>
      <c r="D70" s="369"/>
      <c r="E70" s="369"/>
      <c r="F70" s="369"/>
      <c r="G70" s="369"/>
      <c r="H70" s="369"/>
      <c r="I70" s="369"/>
      <c r="J70" s="369"/>
      <c r="K70" s="369"/>
      <c r="L70" s="369"/>
      <c r="M70" s="369"/>
      <c r="N70" s="369"/>
      <c r="O70" s="369"/>
      <c r="P70" s="369"/>
      <c r="Q70" s="369"/>
      <c r="R70" s="369"/>
      <c r="S70" s="369"/>
      <c r="T70" s="369"/>
      <c r="U70" s="369"/>
      <c r="V70" s="369"/>
      <c r="W70" s="369"/>
    </row>
    <row r="71" spans="1:23" s="28" customFormat="1" ht="34" customHeight="1">
      <c r="B71" s="24"/>
      <c r="C71" s="369" t="s">
        <v>319</v>
      </c>
      <c r="D71" s="369"/>
      <c r="E71" s="369"/>
      <c r="F71" s="369"/>
      <c r="G71" s="369"/>
      <c r="H71" s="369"/>
      <c r="I71" s="369"/>
      <c r="J71" s="369"/>
      <c r="K71" s="369"/>
      <c r="L71" s="369"/>
      <c r="M71" s="369"/>
      <c r="N71" s="369"/>
      <c r="O71" s="369"/>
      <c r="P71" s="369"/>
      <c r="Q71" s="369"/>
      <c r="R71" s="369"/>
      <c r="S71" s="369"/>
      <c r="T71" s="369"/>
      <c r="U71" s="369"/>
      <c r="V71" s="369"/>
      <c r="W71" s="369"/>
    </row>
    <row r="72" spans="1:23" s="28" customFormat="1" ht="14">
      <c r="B72" s="24"/>
      <c r="C72" s="33" t="s">
        <v>322</v>
      </c>
      <c r="D72" s="34"/>
      <c r="E72" s="34"/>
      <c r="F72" s="34"/>
      <c r="G72" s="34"/>
      <c r="H72" s="34"/>
      <c r="I72" s="34"/>
      <c r="J72" s="34"/>
      <c r="K72" s="34"/>
      <c r="L72" s="34"/>
      <c r="M72" s="34"/>
      <c r="N72" s="34"/>
      <c r="O72" s="34"/>
      <c r="P72" s="34"/>
      <c r="Q72" s="34"/>
      <c r="R72" s="34"/>
      <c r="S72" s="34"/>
      <c r="T72" s="34"/>
      <c r="U72" s="34"/>
      <c r="V72" s="34"/>
      <c r="W72" s="34"/>
    </row>
    <row r="73" spans="1:23" s="28" customFormat="1" ht="36" customHeight="1">
      <c r="B73" s="24"/>
      <c r="C73" s="363"/>
      <c r="D73" s="364"/>
      <c r="E73" s="364"/>
      <c r="F73" s="364"/>
      <c r="G73" s="364"/>
      <c r="H73" s="364"/>
      <c r="I73" s="364"/>
      <c r="J73" s="364"/>
      <c r="K73" s="364"/>
      <c r="L73" s="364"/>
      <c r="M73" s="364"/>
      <c r="N73" s="364"/>
      <c r="O73" s="364"/>
      <c r="P73" s="364"/>
      <c r="Q73" s="364"/>
      <c r="R73" s="364"/>
      <c r="S73" s="364"/>
      <c r="T73" s="364"/>
      <c r="U73" s="364"/>
      <c r="V73" s="364"/>
      <c r="W73" s="365"/>
    </row>
    <row r="74" spans="1:23" s="28" customFormat="1" ht="18.75" customHeight="1">
      <c r="A74" s="24"/>
      <c r="B74" s="24" t="s">
        <v>491</v>
      </c>
      <c r="C74" s="262" t="s">
        <v>361</v>
      </c>
      <c r="D74" s="262"/>
      <c r="E74" s="262"/>
      <c r="F74" s="262"/>
      <c r="G74" s="262"/>
      <c r="H74" s="262"/>
      <c r="I74" s="262"/>
      <c r="J74" s="262"/>
      <c r="K74" s="262"/>
      <c r="L74" s="262"/>
      <c r="M74" s="262"/>
      <c r="N74" s="262"/>
      <c r="O74" s="262"/>
      <c r="P74" s="262"/>
      <c r="Q74" s="262"/>
      <c r="R74" s="262"/>
      <c r="S74" s="262"/>
      <c r="T74" s="262"/>
      <c r="U74" s="262"/>
      <c r="V74" s="262"/>
      <c r="W74" s="262"/>
    </row>
    <row r="75" spans="1:23" s="28" customFormat="1" ht="18.75" customHeight="1">
      <c r="A75" s="24"/>
      <c r="B75" s="24" t="s">
        <v>492</v>
      </c>
      <c r="C75" s="256" t="s">
        <v>244</v>
      </c>
      <c r="D75" s="256"/>
      <c r="E75" s="256"/>
      <c r="F75" s="256"/>
      <c r="G75" s="256"/>
      <c r="H75" s="256"/>
      <c r="I75" s="256"/>
      <c r="J75" s="256"/>
      <c r="K75" s="256"/>
      <c r="L75" s="256"/>
      <c r="M75" s="256"/>
      <c r="N75" s="256"/>
      <c r="O75" s="256"/>
      <c r="P75" s="256"/>
      <c r="Q75" s="256"/>
      <c r="R75" s="256"/>
      <c r="S75" s="256"/>
      <c r="T75" s="256"/>
      <c r="U75" s="256"/>
      <c r="V75" s="256"/>
      <c r="W75" s="256"/>
    </row>
    <row r="76" spans="1:23" s="28" customFormat="1" ht="45" customHeight="1">
      <c r="B76" s="24"/>
      <c r="C76" s="366" t="s">
        <v>633</v>
      </c>
      <c r="D76" s="366"/>
      <c r="E76" s="366"/>
      <c r="F76" s="366"/>
      <c r="G76" s="366"/>
      <c r="H76" s="366"/>
      <c r="I76" s="366"/>
      <c r="J76" s="366"/>
      <c r="K76" s="366"/>
      <c r="L76" s="366"/>
      <c r="M76" s="366"/>
      <c r="N76" s="366"/>
      <c r="O76" s="366"/>
      <c r="P76" s="366"/>
      <c r="Q76" s="366"/>
      <c r="R76" s="366"/>
      <c r="S76" s="366"/>
      <c r="T76" s="366"/>
      <c r="U76" s="366"/>
      <c r="V76" s="366"/>
      <c r="W76" s="366"/>
    </row>
    <row r="77" spans="1:23" s="28" customFormat="1" ht="18.75" customHeight="1">
      <c r="B77" s="24"/>
      <c r="C77" s="362" t="s">
        <v>576</v>
      </c>
      <c r="D77" s="362"/>
      <c r="E77" s="362"/>
      <c r="F77" s="362"/>
      <c r="G77" s="362"/>
      <c r="H77" s="362"/>
      <c r="I77" s="362"/>
      <c r="J77" s="362"/>
      <c r="K77" s="362"/>
      <c r="L77" s="362"/>
      <c r="M77" s="362"/>
      <c r="N77" s="362"/>
      <c r="O77" s="362"/>
      <c r="P77" s="362"/>
      <c r="Q77" s="362"/>
      <c r="R77" s="362"/>
      <c r="S77" s="362"/>
      <c r="T77" s="362"/>
      <c r="U77" s="362"/>
      <c r="V77" s="362"/>
      <c r="W77" s="362"/>
    </row>
    <row r="78" spans="1:23" s="28" customFormat="1" ht="18.75" customHeight="1">
      <c r="A78" s="24"/>
      <c r="B78" s="24" t="s">
        <v>493</v>
      </c>
      <c r="C78" s="256" t="s">
        <v>390</v>
      </c>
      <c r="D78" s="256"/>
      <c r="E78" s="256"/>
      <c r="F78" s="256"/>
      <c r="G78" s="256"/>
      <c r="H78" s="256"/>
      <c r="I78" s="256"/>
      <c r="J78" s="256"/>
      <c r="K78" s="256"/>
      <c r="L78" s="256"/>
      <c r="M78" s="256"/>
      <c r="N78" s="256"/>
      <c r="O78" s="256"/>
      <c r="P78" s="256"/>
      <c r="Q78" s="256"/>
      <c r="R78" s="256"/>
      <c r="S78" s="256"/>
      <c r="T78" s="256"/>
      <c r="U78" s="256"/>
      <c r="V78" s="256"/>
      <c r="W78" s="256"/>
    </row>
    <row r="79" spans="1:23" s="28" customFormat="1" ht="37.5" customHeight="1">
      <c r="A79" s="24"/>
      <c r="B79" s="24" t="s">
        <v>494</v>
      </c>
      <c r="C79" s="256" t="s">
        <v>391</v>
      </c>
      <c r="D79" s="256"/>
      <c r="E79" s="256"/>
      <c r="F79" s="256"/>
      <c r="G79" s="256"/>
      <c r="H79" s="256"/>
      <c r="I79" s="256"/>
      <c r="J79" s="256"/>
      <c r="K79" s="256"/>
      <c r="L79" s="256"/>
      <c r="M79" s="256"/>
      <c r="N79" s="256"/>
      <c r="O79" s="256"/>
      <c r="P79" s="256"/>
      <c r="Q79" s="256"/>
      <c r="R79" s="256"/>
      <c r="S79" s="256"/>
      <c r="T79" s="256"/>
      <c r="U79" s="256"/>
      <c r="V79" s="256"/>
      <c r="W79" s="256"/>
    </row>
    <row r="80" spans="1:23" s="28" customFormat="1" ht="34" customHeight="1">
      <c r="A80" s="24"/>
      <c r="B80" s="24" t="s">
        <v>495</v>
      </c>
      <c r="C80" s="262" t="s">
        <v>478</v>
      </c>
      <c r="D80" s="262"/>
      <c r="E80" s="262"/>
      <c r="F80" s="262"/>
      <c r="G80" s="262"/>
      <c r="H80" s="262"/>
      <c r="I80" s="262"/>
      <c r="J80" s="262"/>
      <c r="K80" s="262"/>
      <c r="L80" s="262"/>
      <c r="M80" s="262"/>
      <c r="N80" s="262"/>
      <c r="O80" s="262"/>
      <c r="P80" s="262"/>
      <c r="Q80" s="262"/>
      <c r="R80" s="262"/>
      <c r="S80" s="262"/>
      <c r="T80" s="262"/>
      <c r="U80" s="262"/>
      <c r="V80" s="262"/>
      <c r="W80" s="262"/>
    </row>
    <row r="81" spans="1:23" s="28" customFormat="1" ht="18.75" customHeight="1">
      <c r="A81" s="24"/>
      <c r="B81" s="24" t="s">
        <v>496</v>
      </c>
      <c r="C81" s="368" t="s">
        <v>392</v>
      </c>
      <c r="D81" s="368"/>
      <c r="E81" s="368"/>
      <c r="F81" s="368"/>
      <c r="G81" s="368"/>
      <c r="H81" s="368"/>
      <c r="I81" s="368"/>
      <c r="J81" s="368"/>
      <c r="K81" s="368"/>
      <c r="L81" s="368"/>
      <c r="M81" s="368"/>
      <c r="N81" s="368"/>
      <c r="O81" s="368"/>
      <c r="P81" s="368"/>
      <c r="Q81" s="368"/>
      <c r="R81" s="368"/>
      <c r="S81" s="368"/>
      <c r="T81" s="368"/>
      <c r="U81" s="368"/>
      <c r="V81" s="368"/>
      <c r="W81" s="368"/>
    </row>
    <row r="82" spans="1:23" s="28" customFormat="1" ht="18.75" customHeight="1"/>
    <row r="83" spans="1:23" s="22" customFormat="1" ht="18.75" customHeight="1">
      <c r="A83" s="22" t="s">
        <v>408</v>
      </c>
    </row>
    <row r="84" spans="1:23" s="28" customFormat="1" ht="50.15" customHeight="1">
      <c r="A84" s="361" t="s">
        <v>624</v>
      </c>
      <c r="B84" s="361"/>
      <c r="C84" s="361"/>
      <c r="D84" s="361"/>
      <c r="E84" s="361"/>
      <c r="F84" s="361"/>
      <c r="G84" s="361"/>
      <c r="H84" s="361"/>
      <c r="I84" s="361"/>
      <c r="J84" s="361"/>
      <c r="K84" s="361"/>
      <c r="L84" s="361"/>
      <c r="M84" s="361"/>
      <c r="N84" s="361"/>
      <c r="O84" s="361"/>
      <c r="P84" s="361"/>
      <c r="Q84" s="361"/>
      <c r="R84" s="361"/>
      <c r="S84" s="361"/>
      <c r="T84" s="361"/>
      <c r="U84" s="361"/>
      <c r="V84" s="361"/>
      <c r="W84" s="361"/>
    </row>
    <row r="85" spans="1:23" s="22" customFormat="1" ht="18.75" customHeight="1">
      <c r="A85" s="23" t="s">
        <v>348</v>
      </c>
      <c r="B85" s="23" t="s">
        <v>332</v>
      </c>
    </row>
    <row r="86" spans="1:23" s="28" customFormat="1" ht="18.75" customHeight="1">
      <c r="A86" s="24" t="s">
        <v>300</v>
      </c>
      <c r="B86" s="24" t="s">
        <v>300</v>
      </c>
      <c r="C86" s="256" t="s">
        <v>499</v>
      </c>
      <c r="D86" s="256"/>
      <c r="E86" s="256"/>
      <c r="F86" s="256"/>
      <c r="G86" s="256"/>
      <c r="H86" s="256"/>
      <c r="I86" s="256"/>
      <c r="J86" s="256"/>
      <c r="K86" s="256"/>
      <c r="L86" s="256"/>
      <c r="M86" s="256"/>
      <c r="N86" s="256"/>
      <c r="O86" s="256"/>
      <c r="P86" s="256"/>
      <c r="Q86" s="256"/>
      <c r="R86" s="256"/>
      <c r="S86" s="256"/>
      <c r="T86" s="256"/>
      <c r="U86" s="256"/>
      <c r="V86" s="256"/>
      <c r="W86" s="256"/>
    </row>
    <row r="87" spans="1:23" s="22" customFormat="1" ht="18.75" customHeight="1">
      <c r="B87" s="22" t="s">
        <v>479</v>
      </c>
    </row>
    <row r="88" spans="1:23" s="28" customFormat="1" ht="18.75" customHeight="1">
      <c r="B88" s="36" t="s">
        <v>498</v>
      </c>
      <c r="C88" s="36"/>
      <c r="D88" s="36"/>
      <c r="E88" s="36"/>
      <c r="F88" s="36"/>
      <c r="G88" s="36"/>
      <c r="H88" s="36"/>
      <c r="I88" s="36"/>
      <c r="J88" s="36"/>
      <c r="K88" s="36"/>
      <c r="L88" s="36"/>
      <c r="M88" s="36"/>
      <c r="N88" s="36"/>
      <c r="O88" s="36"/>
      <c r="P88" s="36"/>
      <c r="Q88" s="36"/>
      <c r="R88" s="36"/>
      <c r="S88" s="36"/>
      <c r="T88" s="36"/>
      <c r="U88" s="36"/>
      <c r="V88" s="36"/>
      <c r="W88" s="36"/>
    </row>
    <row r="89" spans="1:23" s="28" customFormat="1" ht="18.75" customHeight="1">
      <c r="A89" s="24"/>
      <c r="B89" s="24" t="s">
        <v>490</v>
      </c>
      <c r="C89" s="256" t="s">
        <v>625</v>
      </c>
      <c r="D89" s="256"/>
      <c r="E89" s="256"/>
      <c r="F89" s="256"/>
      <c r="G89" s="256"/>
      <c r="H89" s="256"/>
      <c r="I89" s="256"/>
      <c r="J89" s="256"/>
      <c r="K89" s="256"/>
      <c r="L89" s="256"/>
      <c r="M89" s="256"/>
      <c r="N89" s="256"/>
      <c r="O89" s="256"/>
      <c r="P89" s="256"/>
      <c r="Q89" s="256"/>
      <c r="R89" s="256"/>
      <c r="S89" s="256"/>
      <c r="T89" s="256"/>
      <c r="U89" s="256"/>
      <c r="V89" s="256"/>
      <c r="W89" s="256"/>
    </row>
    <row r="90" spans="1:23" s="28" customFormat="1" ht="34" customHeight="1">
      <c r="A90" s="24"/>
      <c r="B90" s="24"/>
      <c r="C90" s="367" t="s">
        <v>480</v>
      </c>
      <c r="D90" s="367"/>
      <c r="E90" s="367"/>
      <c r="F90" s="367"/>
      <c r="G90" s="367"/>
      <c r="H90" s="367"/>
      <c r="I90" s="367"/>
      <c r="J90" s="367"/>
      <c r="K90" s="367"/>
      <c r="L90" s="367"/>
      <c r="M90" s="367"/>
      <c r="N90" s="367"/>
      <c r="O90" s="367"/>
      <c r="P90" s="367"/>
      <c r="Q90" s="367"/>
      <c r="R90" s="367"/>
      <c r="S90" s="367"/>
      <c r="T90" s="367"/>
      <c r="U90" s="367"/>
      <c r="V90" s="367"/>
      <c r="W90" s="367"/>
    </row>
    <row r="91" spans="1:23" s="22" customFormat="1" ht="18.75" customHeight="1">
      <c r="B91" s="22" t="s">
        <v>481</v>
      </c>
    </row>
    <row r="92" spans="1:23" s="28" customFormat="1" ht="18.75" customHeight="1">
      <c r="B92" s="36" t="s">
        <v>497</v>
      </c>
      <c r="C92" s="37"/>
      <c r="D92" s="37"/>
      <c r="E92" s="37"/>
      <c r="F92" s="37"/>
      <c r="G92" s="37"/>
      <c r="H92" s="37"/>
      <c r="I92" s="37"/>
      <c r="J92" s="37"/>
      <c r="K92" s="37"/>
      <c r="L92" s="37"/>
      <c r="M92" s="37"/>
      <c r="N92" s="37"/>
      <c r="O92" s="37"/>
      <c r="P92" s="37"/>
      <c r="Q92" s="37"/>
      <c r="R92" s="37"/>
      <c r="S92" s="37"/>
      <c r="T92" s="37"/>
      <c r="U92" s="37"/>
      <c r="V92" s="37"/>
      <c r="W92" s="37"/>
    </row>
    <row r="93" spans="1:23" s="28" customFormat="1" ht="37.5" customHeight="1">
      <c r="A93" s="24"/>
      <c r="B93" s="24" t="s">
        <v>491</v>
      </c>
      <c r="C93" s="256" t="s">
        <v>626</v>
      </c>
      <c r="D93" s="256"/>
      <c r="E93" s="256"/>
      <c r="F93" s="256"/>
      <c r="G93" s="256"/>
      <c r="H93" s="256"/>
      <c r="I93" s="256"/>
      <c r="J93" s="256"/>
      <c r="K93" s="256"/>
      <c r="L93" s="256"/>
      <c r="M93" s="256"/>
      <c r="N93" s="256"/>
      <c r="O93" s="256"/>
      <c r="P93" s="256"/>
      <c r="Q93" s="256"/>
      <c r="R93" s="256"/>
      <c r="S93" s="256"/>
      <c r="T93" s="256"/>
      <c r="U93" s="256"/>
      <c r="V93" s="256"/>
      <c r="W93" s="256"/>
    </row>
    <row r="94" spans="1:23" s="28" customFormat="1" ht="18.75" customHeight="1">
      <c r="A94" s="24"/>
      <c r="B94" s="24" t="s">
        <v>492</v>
      </c>
      <c r="C94" s="256" t="s">
        <v>393</v>
      </c>
      <c r="D94" s="256"/>
      <c r="E94" s="256"/>
      <c r="F94" s="256"/>
      <c r="G94" s="256"/>
      <c r="H94" s="256"/>
      <c r="I94" s="256"/>
      <c r="J94" s="256"/>
      <c r="K94" s="256"/>
      <c r="L94" s="256"/>
      <c r="M94" s="256"/>
      <c r="N94" s="256"/>
      <c r="O94" s="256"/>
      <c r="P94" s="256"/>
      <c r="Q94" s="256"/>
      <c r="R94" s="256"/>
      <c r="S94" s="256"/>
      <c r="T94" s="256"/>
      <c r="U94" s="256"/>
      <c r="V94" s="256"/>
      <c r="W94" s="256"/>
    </row>
    <row r="95" spans="1:23" s="28" customFormat="1" ht="36.75" customHeight="1">
      <c r="A95" s="24"/>
      <c r="B95" s="24" t="s">
        <v>493</v>
      </c>
      <c r="C95" s="256" t="s">
        <v>349</v>
      </c>
      <c r="D95" s="256"/>
      <c r="E95" s="256"/>
      <c r="F95" s="256"/>
      <c r="G95" s="256"/>
      <c r="H95" s="256"/>
      <c r="I95" s="256"/>
      <c r="J95" s="256"/>
      <c r="K95" s="256"/>
      <c r="L95" s="256"/>
      <c r="M95" s="256"/>
      <c r="N95" s="256"/>
      <c r="O95" s="256"/>
      <c r="P95" s="256"/>
      <c r="Q95" s="256"/>
      <c r="R95" s="256"/>
      <c r="S95" s="256"/>
      <c r="T95" s="256"/>
      <c r="U95" s="256"/>
      <c r="V95" s="256"/>
      <c r="W95" s="256"/>
    </row>
    <row r="96" spans="1:23" s="22" customFormat="1" ht="18.75" customHeight="1">
      <c r="B96" s="22" t="s">
        <v>482</v>
      </c>
    </row>
    <row r="97" spans="1:23" s="28" customFormat="1" ht="18.75" customHeight="1">
      <c r="B97" s="197" t="s">
        <v>577</v>
      </c>
      <c r="C97" s="37"/>
      <c r="D97" s="37"/>
      <c r="E97" s="37"/>
      <c r="F97" s="37"/>
      <c r="G97" s="37"/>
      <c r="H97" s="37"/>
      <c r="I97" s="37"/>
      <c r="J97" s="37"/>
      <c r="K97" s="37"/>
      <c r="L97" s="37"/>
      <c r="M97" s="37"/>
      <c r="N97" s="37"/>
      <c r="O97" s="37"/>
      <c r="P97" s="37"/>
      <c r="Q97" s="37"/>
      <c r="R97" s="37"/>
      <c r="S97" s="37"/>
      <c r="T97" s="37"/>
      <c r="U97" s="37"/>
      <c r="V97" s="37"/>
      <c r="W97" s="37"/>
    </row>
    <row r="98" spans="1:23" s="28" customFormat="1" ht="34" customHeight="1">
      <c r="A98" s="24"/>
      <c r="B98" s="24" t="s">
        <v>494</v>
      </c>
      <c r="C98" s="256" t="s">
        <v>483</v>
      </c>
      <c r="D98" s="256"/>
      <c r="E98" s="256"/>
      <c r="F98" s="256"/>
      <c r="G98" s="256"/>
      <c r="H98" s="256"/>
      <c r="I98" s="256"/>
      <c r="J98" s="256"/>
      <c r="K98" s="256"/>
      <c r="L98" s="256"/>
      <c r="M98" s="256"/>
      <c r="N98" s="256"/>
      <c r="O98" s="256"/>
      <c r="P98" s="256"/>
      <c r="Q98" s="256"/>
      <c r="R98" s="256"/>
      <c r="S98" s="256"/>
      <c r="T98" s="256"/>
      <c r="U98" s="256"/>
      <c r="V98" s="256"/>
      <c r="W98" s="256"/>
    </row>
    <row r="99" spans="1:23" s="28" customFormat="1" ht="18.75" customHeight="1">
      <c r="A99" s="24"/>
      <c r="B99" s="24"/>
      <c r="C99" s="34"/>
      <c r="D99" s="34"/>
      <c r="E99" s="34"/>
      <c r="F99" s="34"/>
      <c r="G99" s="34"/>
      <c r="H99" s="34"/>
      <c r="I99" s="34"/>
      <c r="J99" s="34"/>
      <c r="K99" s="34"/>
      <c r="L99" s="34"/>
      <c r="M99" s="34"/>
      <c r="N99" s="34"/>
      <c r="O99" s="34"/>
      <c r="P99" s="34"/>
      <c r="Q99" s="34"/>
      <c r="R99" s="34"/>
      <c r="S99" s="34"/>
      <c r="T99" s="34"/>
      <c r="U99" s="34"/>
      <c r="V99" s="34"/>
      <c r="W99" s="34"/>
    </row>
    <row r="100" spans="1:23" s="196" customFormat="1" ht="18.75" customHeight="1">
      <c r="A100" s="32" t="s">
        <v>568</v>
      </c>
      <c r="B100" s="32"/>
      <c r="C100" s="32"/>
      <c r="D100" s="32"/>
      <c r="E100" s="32"/>
      <c r="F100" s="32"/>
      <c r="G100" s="32"/>
      <c r="H100" s="32"/>
      <c r="I100" s="32"/>
      <c r="J100" s="32"/>
      <c r="K100" s="32"/>
      <c r="L100" s="32"/>
      <c r="M100" s="32"/>
      <c r="N100" s="32"/>
      <c r="O100" s="32"/>
      <c r="P100" s="32"/>
      <c r="Q100" s="32"/>
      <c r="R100" s="32"/>
      <c r="S100" s="32"/>
      <c r="T100" s="32"/>
      <c r="U100" s="32"/>
      <c r="V100" s="32"/>
      <c r="W100" s="32"/>
    </row>
    <row r="101" spans="1:23" s="196" customFormat="1" ht="18.75" customHeight="1">
      <c r="A101" s="42" t="s">
        <v>348</v>
      </c>
      <c r="B101" s="42" t="s">
        <v>160</v>
      </c>
      <c r="C101" s="32"/>
      <c r="D101" s="32"/>
      <c r="E101" s="32"/>
      <c r="F101" s="32"/>
      <c r="G101" s="32"/>
      <c r="H101" s="32"/>
      <c r="I101" s="32"/>
      <c r="J101" s="32"/>
      <c r="K101" s="32"/>
      <c r="L101" s="32"/>
      <c r="M101" s="32"/>
      <c r="N101" s="32"/>
      <c r="O101" s="32"/>
      <c r="P101" s="32"/>
      <c r="Q101" s="32"/>
      <c r="R101" s="32"/>
      <c r="S101" s="32"/>
      <c r="T101" s="32"/>
      <c r="U101" s="32"/>
      <c r="V101" s="32"/>
      <c r="W101" s="32"/>
    </row>
    <row r="102" spans="1:23" s="198" customFormat="1" ht="18.75" customHeight="1">
      <c r="A102" s="31" t="s">
        <v>336</v>
      </c>
      <c r="B102" s="31" t="s">
        <v>300</v>
      </c>
      <c r="C102" s="262" t="s">
        <v>499</v>
      </c>
      <c r="D102" s="262"/>
      <c r="E102" s="262"/>
      <c r="F102" s="262"/>
      <c r="G102" s="262"/>
      <c r="H102" s="262"/>
      <c r="I102" s="262"/>
      <c r="J102" s="262"/>
      <c r="K102" s="262"/>
      <c r="L102" s="262"/>
      <c r="M102" s="262"/>
      <c r="N102" s="262"/>
      <c r="O102" s="262"/>
      <c r="P102" s="262"/>
      <c r="Q102" s="262"/>
      <c r="R102" s="262"/>
      <c r="S102" s="262"/>
      <c r="T102" s="262"/>
      <c r="U102" s="262"/>
      <c r="V102" s="262"/>
      <c r="W102" s="262"/>
    </row>
    <row r="103" spans="1:23" s="198" customFormat="1" ht="18.75" customHeight="1">
      <c r="A103" s="31"/>
      <c r="B103" s="31" t="s">
        <v>490</v>
      </c>
      <c r="C103" s="361" t="s">
        <v>569</v>
      </c>
      <c r="D103" s="361"/>
      <c r="E103" s="361"/>
      <c r="F103" s="361"/>
      <c r="G103" s="361"/>
      <c r="H103" s="361"/>
      <c r="I103" s="361"/>
      <c r="J103" s="361"/>
      <c r="K103" s="361"/>
      <c r="L103" s="361"/>
      <c r="M103" s="361"/>
      <c r="N103" s="361"/>
      <c r="O103" s="361"/>
      <c r="P103" s="361"/>
      <c r="Q103" s="361"/>
      <c r="R103" s="361"/>
      <c r="S103" s="361"/>
      <c r="T103" s="361"/>
      <c r="U103" s="361"/>
      <c r="V103" s="361"/>
      <c r="W103" s="361"/>
    </row>
    <row r="104" spans="1:23" s="198" customFormat="1" ht="36.75" customHeight="1">
      <c r="A104" s="31"/>
      <c r="B104" s="31" t="s">
        <v>491</v>
      </c>
      <c r="C104" s="361" t="s">
        <v>570</v>
      </c>
      <c r="D104" s="361"/>
      <c r="E104" s="361"/>
      <c r="F104" s="361"/>
      <c r="G104" s="361"/>
      <c r="H104" s="361"/>
      <c r="I104" s="361"/>
      <c r="J104" s="361"/>
      <c r="K104" s="361"/>
      <c r="L104" s="361"/>
      <c r="M104" s="361"/>
      <c r="N104" s="361"/>
      <c r="O104" s="361"/>
      <c r="P104" s="361"/>
      <c r="Q104" s="361"/>
      <c r="R104" s="361"/>
      <c r="S104" s="361"/>
      <c r="T104" s="361"/>
      <c r="U104" s="361"/>
      <c r="V104" s="361"/>
      <c r="W104" s="361"/>
    </row>
    <row r="105" spans="1:23" s="198" customFormat="1" ht="18.75" customHeight="1">
      <c r="A105" s="31"/>
      <c r="B105" s="31" t="s">
        <v>492</v>
      </c>
      <c r="C105" s="361" t="s">
        <v>274</v>
      </c>
      <c r="D105" s="361"/>
      <c r="E105" s="361"/>
      <c r="F105" s="361"/>
      <c r="G105" s="361"/>
      <c r="H105" s="361"/>
      <c r="I105" s="361"/>
      <c r="J105" s="361"/>
      <c r="K105" s="361"/>
      <c r="L105" s="361"/>
      <c r="M105" s="361"/>
      <c r="N105" s="361"/>
      <c r="O105" s="361"/>
      <c r="P105" s="361"/>
      <c r="Q105" s="361"/>
      <c r="R105" s="361"/>
      <c r="S105" s="361"/>
      <c r="T105" s="361"/>
      <c r="U105" s="361"/>
      <c r="V105" s="361"/>
      <c r="W105" s="361"/>
    </row>
    <row r="106" spans="1:23" s="28" customFormat="1" ht="18.75" customHeight="1"/>
    <row r="107" spans="1:23" s="22" customFormat="1" ht="18.75" customHeight="1">
      <c r="A107" s="32" t="s">
        <v>578</v>
      </c>
    </row>
    <row r="108" spans="1:23" s="22" customFormat="1" ht="18.75" customHeight="1">
      <c r="A108" s="23" t="s">
        <v>348</v>
      </c>
      <c r="B108" s="23" t="s">
        <v>332</v>
      </c>
    </row>
    <row r="109" spans="1:23" s="28" customFormat="1" ht="18.75" customHeight="1">
      <c r="A109" s="24" t="s">
        <v>333</v>
      </c>
      <c r="B109" s="24" t="s">
        <v>300</v>
      </c>
      <c r="C109" s="256" t="s">
        <v>499</v>
      </c>
      <c r="D109" s="256"/>
      <c r="E109" s="256"/>
      <c r="F109" s="256"/>
      <c r="G109" s="256"/>
      <c r="H109" s="256"/>
      <c r="I109" s="256"/>
      <c r="J109" s="256"/>
      <c r="K109" s="256"/>
      <c r="L109" s="256"/>
      <c r="M109" s="256"/>
      <c r="N109" s="256"/>
      <c r="O109" s="256"/>
      <c r="P109" s="256"/>
      <c r="Q109" s="256"/>
      <c r="R109" s="256"/>
      <c r="S109" s="256"/>
      <c r="T109" s="256"/>
      <c r="U109" s="256"/>
      <c r="V109" s="256"/>
      <c r="W109" s="256"/>
    </row>
    <row r="110" spans="1:23" s="28" customFormat="1" ht="18.75" customHeight="1">
      <c r="B110" s="28" t="s">
        <v>320</v>
      </c>
    </row>
    <row r="111" spans="1:23" s="28" customFormat="1" ht="38.25" customHeight="1">
      <c r="A111" s="24"/>
      <c r="B111" s="24" t="s">
        <v>490</v>
      </c>
      <c r="C111" s="256" t="s">
        <v>247</v>
      </c>
      <c r="D111" s="256"/>
      <c r="E111" s="256"/>
      <c r="F111" s="256"/>
      <c r="G111" s="256"/>
      <c r="H111" s="256"/>
      <c r="I111" s="256"/>
      <c r="J111" s="256"/>
      <c r="K111" s="256"/>
      <c r="L111" s="256"/>
      <c r="M111" s="256"/>
      <c r="N111" s="256"/>
      <c r="O111" s="256"/>
      <c r="P111" s="256"/>
      <c r="Q111" s="256"/>
      <c r="R111" s="256"/>
      <c r="S111" s="256"/>
      <c r="T111" s="256"/>
      <c r="U111" s="256"/>
      <c r="V111" s="256"/>
      <c r="W111" s="256"/>
    </row>
    <row r="112" spans="1:23" s="28" customFormat="1" ht="18.75" customHeight="1">
      <c r="B112" s="28" t="s">
        <v>321</v>
      </c>
    </row>
    <row r="113" spans="1:23" s="28" customFormat="1" ht="18.75" customHeight="1">
      <c r="A113" s="24"/>
      <c r="B113" s="24" t="s">
        <v>491</v>
      </c>
      <c r="C113" s="256" t="s">
        <v>249</v>
      </c>
      <c r="D113" s="256"/>
      <c r="E113" s="256"/>
      <c r="F113" s="256"/>
      <c r="G113" s="256"/>
      <c r="H113" s="256"/>
      <c r="I113" s="256"/>
      <c r="J113" s="256"/>
      <c r="K113" s="256"/>
      <c r="L113" s="256"/>
      <c r="M113" s="256"/>
      <c r="N113" s="256"/>
      <c r="O113" s="256"/>
      <c r="P113" s="256"/>
      <c r="Q113" s="256"/>
      <c r="R113" s="256"/>
      <c r="S113" s="256"/>
      <c r="T113" s="256"/>
      <c r="U113" s="256"/>
      <c r="V113" s="256"/>
      <c r="W113" s="256"/>
    </row>
    <row r="114" spans="1:23" s="28" customFormat="1" ht="36.75" customHeight="1">
      <c r="A114" s="24"/>
      <c r="B114" s="24" t="s">
        <v>492</v>
      </c>
      <c r="C114" s="256" t="s">
        <v>250</v>
      </c>
      <c r="D114" s="256"/>
      <c r="E114" s="256"/>
      <c r="F114" s="256"/>
      <c r="G114" s="256"/>
      <c r="H114" s="256"/>
      <c r="I114" s="256"/>
      <c r="J114" s="256"/>
      <c r="K114" s="256"/>
      <c r="L114" s="256"/>
      <c r="M114" s="256"/>
      <c r="N114" s="256"/>
      <c r="O114" s="256"/>
      <c r="P114" s="256"/>
      <c r="Q114" s="256"/>
      <c r="R114" s="256"/>
      <c r="S114" s="256"/>
      <c r="T114" s="256"/>
      <c r="U114" s="256"/>
      <c r="V114" s="256"/>
      <c r="W114" s="256"/>
    </row>
    <row r="115" spans="1:23" s="28" customFormat="1" ht="50.15" customHeight="1">
      <c r="A115" s="24"/>
      <c r="B115" s="24" t="s">
        <v>493</v>
      </c>
      <c r="C115" s="256" t="s">
        <v>396</v>
      </c>
      <c r="D115" s="256"/>
      <c r="E115" s="256"/>
      <c r="F115" s="256"/>
      <c r="G115" s="256"/>
      <c r="H115" s="256"/>
      <c r="I115" s="256"/>
      <c r="J115" s="256"/>
      <c r="K115" s="256"/>
      <c r="L115" s="256"/>
      <c r="M115" s="256"/>
      <c r="N115" s="256"/>
      <c r="O115" s="256"/>
      <c r="P115" s="256"/>
      <c r="Q115" s="256"/>
      <c r="R115" s="256"/>
      <c r="S115" s="256"/>
      <c r="T115" s="256"/>
      <c r="U115" s="256"/>
      <c r="V115" s="256"/>
      <c r="W115" s="256"/>
    </row>
    <row r="116" spans="1:23" s="28" customFormat="1" ht="18.75" customHeight="1"/>
    <row r="117" spans="1:23" s="22" customFormat="1" ht="18.75" customHeight="1">
      <c r="A117" s="32" t="s">
        <v>579</v>
      </c>
    </row>
    <row r="118" spans="1:23" s="22" customFormat="1" ht="18.75" customHeight="1">
      <c r="A118" s="23" t="s">
        <v>348</v>
      </c>
      <c r="B118" s="23" t="s">
        <v>332</v>
      </c>
    </row>
    <row r="119" spans="1:23" s="28" customFormat="1" ht="18.75" customHeight="1">
      <c r="A119" s="24" t="s">
        <v>333</v>
      </c>
      <c r="B119" s="24" t="s">
        <v>300</v>
      </c>
      <c r="C119" s="256" t="s">
        <v>499</v>
      </c>
      <c r="D119" s="256"/>
      <c r="E119" s="256"/>
      <c r="F119" s="256"/>
      <c r="G119" s="256"/>
      <c r="H119" s="256"/>
      <c r="I119" s="256"/>
      <c r="J119" s="256"/>
      <c r="K119" s="256"/>
      <c r="L119" s="256"/>
      <c r="M119" s="256"/>
      <c r="N119" s="256"/>
      <c r="O119" s="256"/>
      <c r="P119" s="256"/>
      <c r="Q119" s="256"/>
      <c r="R119" s="256"/>
      <c r="S119" s="256"/>
      <c r="T119" s="256"/>
      <c r="U119" s="256"/>
      <c r="V119" s="256"/>
      <c r="W119" s="256"/>
    </row>
    <row r="120" spans="1:23" s="28" customFormat="1" ht="39" customHeight="1">
      <c r="A120" s="24"/>
      <c r="B120" s="24" t="s">
        <v>490</v>
      </c>
      <c r="C120" s="256" t="s">
        <v>350</v>
      </c>
      <c r="D120" s="256"/>
      <c r="E120" s="256"/>
      <c r="F120" s="256"/>
      <c r="G120" s="256"/>
      <c r="H120" s="256"/>
      <c r="I120" s="256"/>
      <c r="J120" s="256"/>
      <c r="K120" s="256"/>
      <c r="L120" s="256"/>
      <c r="M120" s="256"/>
      <c r="N120" s="256"/>
      <c r="O120" s="256"/>
      <c r="P120" s="256"/>
      <c r="Q120" s="256"/>
      <c r="R120" s="256"/>
      <c r="S120" s="256"/>
      <c r="T120" s="256"/>
      <c r="U120" s="256"/>
      <c r="V120" s="256"/>
      <c r="W120" s="256"/>
    </row>
    <row r="121" spans="1:23" s="28" customFormat="1" ht="59.25" customHeight="1">
      <c r="A121" s="24"/>
      <c r="B121" s="24" t="s">
        <v>491</v>
      </c>
      <c r="C121" s="256" t="s">
        <v>251</v>
      </c>
      <c r="D121" s="256"/>
      <c r="E121" s="256"/>
      <c r="F121" s="256"/>
      <c r="G121" s="256"/>
      <c r="H121" s="256"/>
      <c r="I121" s="256"/>
      <c r="J121" s="256"/>
      <c r="K121" s="256"/>
      <c r="L121" s="256"/>
      <c r="M121" s="256"/>
      <c r="N121" s="256"/>
      <c r="O121" s="256"/>
      <c r="P121" s="256"/>
      <c r="Q121" s="256"/>
      <c r="R121" s="256"/>
      <c r="S121" s="256"/>
      <c r="T121" s="256"/>
      <c r="U121" s="256"/>
      <c r="V121" s="256"/>
      <c r="W121" s="256"/>
    </row>
    <row r="122" spans="1:23" ht="18.75" customHeight="1">
      <c r="A122" s="17"/>
      <c r="B122" s="22" t="s">
        <v>246</v>
      </c>
    </row>
    <row r="123" spans="1:23" s="28" customFormat="1" ht="18.75" customHeight="1">
      <c r="A123" s="24"/>
      <c r="B123" s="24" t="s">
        <v>492</v>
      </c>
      <c r="C123" s="256" t="s">
        <v>252</v>
      </c>
      <c r="D123" s="256"/>
      <c r="E123" s="256"/>
      <c r="F123" s="256"/>
      <c r="G123" s="256"/>
      <c r="H123" s="256"/>
      <c r="I123" s="256"/>
      <c r="J123" s="256"/>
      <c r="K123" s="256"/>
      <c r="L123" s="256"/>
      <c r="M123" s="256"/>
      <c r="N123" s="256"/>
      <c r="O123" s="256"/>
      <c r="P123" s="256"/>
      <c r="Q123" s="256"/>
      <c r="R123" s="256"/>
      <c r="S123" s="256"/>
      <c r="T123" s="256"/>
      <c r="U123" s="256"/>
      <c r="V123" s="256"/>
      <c r="W123" s="256"/>
    </row>
    <row r="124" spans="1:23" ht="18.75" customHeight="1">
      <c r="A124" s="17"/>
      <c r="B124" s="22" t="s">
        <v>248</v>
      </c>
    </row>
    <row r="125" spans="1:23" s="28" customFormat="1" ht="37.5" customHeight="1">
      <c r="A125" s="24"/>
      <c r="B125" s="24" t="s">
        <v>493</v>
      </c>
      <c r="C125" s="256" t="s">
        <v>253</v>
      </c>
      <c r="D125" s="256"/>
      <c r="E125" s="256"/>
      <c r="F125" s="256"/>
      <c r="G125" s="256"/>
      <c r="H125" s="256"/>
      <c r="I125" s="256"/>
      <c r="J125" s="256"/>
      <c r="K125" s="256"/>
      <c r="L125" s="256"/>
      <c r="M125" s="256"/>
      <c r="N125" s="256"/>
      <c r="O125" s="256"/>
      <c r="P125" s="256"/>
      <c r="Q125" s="256"/>
      <c r="R125" s="256"/>
      <c r="S125" s="256"/>
      <c r="T125" s="256"/>
      <c r="U125" s="256"/>
      <c r="V125" s="256"/>
      <c r="W125" s="256"/>
    </row>
    <row r="127" spans="1:23" s="22" customFormat="1" ht="18.75" customHeight="1">
      <c r="A127" s="32" t="s">
        <v>580</v>
      </c>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row>
    <row r="128" spans="1:23" s="22" customFormat="1" ht="18.75" customHeight="1">
      <c r="A128" s="23" t="s">
        <v>348</v>
      </c>
      <c r="B128" s="23" t="s">
        <v>332</v>
      </c>
    </row>
    <row r="129" spans="1:23" s="28" customFormat="1" ht="18.75" customHeight="1">
      <c r="A129" s="24" t="s">
        <v>333</v>
      </c>
      <c r="B129" s="24" t="s">
        <v>300</v>
      </c>
      <c r="C129" s="256" t="s">
        <v>499</v>
      </c>
      <c r="D129" s="256"/>
      <c r="E129" s="256"/>
      <c r="F129" s="256"/>
      <c r="G129" s="256"/>
      <c r="H129" s="256"/>
      <c r="I129" s="256"/>
      <c r="J129" s="256"/>
      <c r="K129" s="256"/>
      <c r="L129" s="256"/>
      <c r="M129" s="256"/>
      <c r="N129" s="256"/>
      <c r="O129" s="256"/>
      <c r="P129" s="256"/>
      <c r="Q129" s="256"/>
      <c r="R129" s="256"/>
      <c r="S129" s="256"/>
      <c r="T129" s="256"/>
      <c r="U129" s="256"/>
      <c r="V129" s="256"/>
      <c r="W129" s="256"/>
    </row>
    <row r="130" spans="1:23" s="28" customFormat="1" ht="18.75" customHeight="1">
      <c r="A130" s="24"/>
      <c r="B130" s="24" t="s">
        <v>490</v>
      </c>
      <c r="C130" s="256" t="s">
        <v>486</v>
      </c>
      <c r="D130" s="256"/>
      <c r="E130" s="256"/>
      <c r="F130" s="256"/>
      <c r="G130" s="256"/>
      <c r="H130" s="256"/>
      <c r="I130" s="256"/>
      <c r="J130" s="256"/>
      <c r="K130" s="256"/>
      <c r="L130" s="256"/>
      <c r="M130" s="256"/>
      <c r="N130" s="256"/>
      <c r="O130" s="256"/>
      <c r="P130" s="256"/>
      <c r="Q130" s="256"/>
      <c r="R130" s="256"/>
      <c r="S130" s="256"/>
      <c r="T130" s="256"/>
      <c r="U130" s="256"/>
      <c r="V130" s="256"/>
      <c r="W130" s="256"/>
    </row>
    <row r="131" spans="1:23" s="28" customFormat="1" ht="34" customHeight="1">
      <c r="A131" s="24"/>
      <c r="B131" s="24" t="s">
        <v>491</v>
      </c>
      <c r="C131" s="256" t="s">
        <v>484</v>
      </c>
      <c r="D131" s="256"/>
      <c r="E131" s="256"/>
      <c r="F131" s="256"/>
      <c r="G131" s="256"/>
      <c r="H131" s="256"/>
      <c r="I131" s="256"/>
      <c r="J131" s="256"/>
      <c r="K131" s="256"/>
      <c r="L131" s="256"/>
      <c r="M131" s="256"/>
      <c r="N131" s="256"/>
      <c r="O131" s="256"/>
      <c r="P131" s="256"/>
      <c r="Q131" s="256"/>
      <c r="R131" s="256"/>
      <c r="S131" s="256"/>
      <c r="T131" s="256"/>
      <c r="U131" s="256"/>
      <c r="V131" s="256"/>
      <c r="W131" s="256"/>
    </row>
    <row r="132" spans="1:23" s="28" customFormat="1" ht="18.75" customHeight="1">
      <c r="A132" s="24"/>
      <c r="B132" s="24" t="s">
        <v>492</v>
      </c>
      <c r="C132" s="256" t="s">
        <v>351</v>
      </c>
      <c r="D132" s="256"/>
      <c r="E132" s="256"/>
      <c r="F132" s="256"/>
      <c r="G132" s="256"/>
      <c r="H132" s="256"/>
      <c r="I132" s="256"/>
      <c r="J132" s="256"/>
      <c r="K132" s="256"/>
      <c r="L132" s="256"/>
      <c r="M132" s="256"/>
      <c r="N132" s="256"/>
      <c r="O132" s="256"/>
      <c r="P132" s="256"/>
      <c r="Q132" s="256"/>
      <c r="R132" s="256"/>
      <c r="S132" s="256"/>
      <c r="T132" s="256"/>
      <c r="U132" s="256"/>
      <c r="V132" s="256"/>
      <c r="W132" s="256"/>
    </row>
    <row r="133" spans="1:23" s="28" customFormat="1" ht="18.75" customHeight="1"/>
    <row r="134" spans="1:23" s="22" customFormat="1" ht="18.75" customHeight="1">
      <c r="A134" s="22" t="s">
        <v>254</v>
      </c>
    </row>
    <row r="135" spans="1:23" s="22" customFormat="1" ht="18.75" customHeight="1">
      <c r="A135" s="32" t="s">
        <v>581</v>
      </c>
    </row>
    <row r="136" spans="1:23" s="22" customFormat="1" ht="18.75" customHeight="1">
      <c r="A136" s="23" t="s">
        <v>348</v>
      </c>
      <c r="B136" s="23" t="s">
        <v>332</v>
      </c>
    </row>
    <row r="137" spans="1:23" s="28" customFormat="1" ht="18.75" customHeight="1">
      <c r="A137" s="24" t="s">
        <v>333</v>
      </c>
      <c r="B137" s="24" t="s">
        <v>300</v>
      </c>
      <c r="C137" s="256" t="s">
        <v>499</v>
      </c>
      <c r="D137" s="256"/>
      <c r="E137" s="256"/>
      <c r="F137" s="256"/>
      <c r="G137" s="256"/>
      <c r="H137" s="256"/>
      <c r="I137" s="256"/>
      <c r="J137" s="256"/>
      <c r="K137" s="256"/>
      <c r="L137" s="256"/>
      <c r="M137" s="256"/>
      <c r="N137" s="256"/>
      <c r="O137" s="256"/>
      <c r="P137" s="256"/>
      <c r="Q137" s="256"/>
      <c r="R137" s="256"/>
      <c r="S137" s="256"/>
      <c r="T137" s="256"/>
      <c r="U137" s="256"/>
      <c r="V137" s="256"/>
      <c r="W137" s="256"/>
    </row>
    <row r="138" spans="1:23" s="28" customFormat="1" ht="39" customHeight="1">
      <c r="A138" s="24"/>
      <c r="B138" s="24" t="s">
        <v>490</v>
      </c>
      <c r="C138" s="256" t="s">
        <v>255</v>
      </c>
      <c r="D138" s="256"/>
      <c r="E138" s="256"/>
      <c r="F138" s="256"/>
      <c r="G138" s="256"/>
      <c r="H138" s="256"/>
      <c r="I138" s="256"/>
      <c r="J138" s="256"/>
      <c r="K138" s="256"/>
      <c r="L138" s="256"/>
      <c r="M138" s="256"/>
      <c r="N138" s="256"/>
      <c r="O138" s="256"/>
      <c r="P138" s="256"/>
      <c r="Q138" s="256"/>
      <c r="R138" s="256"/>
      <c r="S138" s="256"/>
      <c r="T138" s="256"/>
      <c r="U138" s="256"/>
      <c r="V138" s="256"/>
      <c r="W138" s="256"/>
    </row>
    <row r="139" spans="1:23" s="28" customFormat="1" ht="18.75" customHeight="1">
      <c r="A139" s="24"/>
      <c r="B139" s="24" t="s">
        <v>491</v>
      </c>
      <c r="C139" s="256" t="s">
        <v>352</v>
      </c>
      <c r="D139" s="256"/>
      <c r="E139" s="256"/>
      <c r="F139" s="256"/>
      <c r="G139" s="256"/>
      <c r="H139" s="256"/>
      <c r="I139" s="256"/>
      <c r="J139" s="256"/>
      <c r="K139" s="256"/>
      <c r="L139" s="256"/>
      <c r="M139" s="256"/>
      <c r="N139" s="256"/>
      <c r="O139" s="256"/>
      <c r="P139" s="256"/>
      <c r="Q139" s="256"/>
      <c r="R139" s="256"/>
      <c r="S139" s="256"/>
      <c r="T139" s="256"/>
      <c r="U139" s="256"/>
      <c r="V139" s="256"/>
      <c r="W139" s="256"/>
    </row>
    <row r="140" spans="1:23" s="28" customFormat="1" ht="39" customHeight="1">
      <c r="A140" s="24"/>
      <c r="B140" s="24" t="s">
        <v>492</v>
      </c>
      <c r="C140" s="256" t="s">
        <v>485</v>
      </c>
      <c r="D140" s="256"/>
      <c r="E140" s="256"/>
      <c r="F140" s="256"/>
      <c r="G140" s="256"/>
      <c r="H140" s="256"/>
      <c r="I140" s="256"/>
      <c r="J140" s="256"/>
      <c r="K140" s="256"/>
      <c r="L140" s="256"/>
      <c r="M140" s="256"/>
      <c r="N140" s="256"/>
      <c r="O140" s="256"/>
      <c r="P140" s="256"/>
      <c r="Q140" s="256"/>
      <c r="R140" s="256"/>
      <c r="S140" s="256"/>
      <c r="T140" s="256"/>
      <c r="U140" s="256"/>
      <c r="V140" s="256"/>
      <c r="W140" s="256"/>
    </row>
    <row r="142" spans="1:23" ht="18.75" customHeight="1">
      <c r="C142" s="19"/>
    </row>
  </sheetData>
  <mergeCells count="87">
    <mergeCell ref="C59:W59"/>
    <mergeCell ref="C61:W61"/>
    <mergeCell ref="C62:W62"/>
    <mergeCell ref="C63:W63"/>
    <mergeCell ref="C39:W39"/>
    <mergeCell ref="C40:W40"/>
    <mergeCell ref="C52:W52"/>
    <mergeCell ref="C58:W58"/>
    <mergeCell ref="C53:W53"/>
    <mergeCell ref="C26:W26"/>
    <mergeCell ref="C30:W30"/>
    <mergeCell ref="C36:W36"/>
    <mergeCell ref="C37:W37"/>
    <mergeCell ref="C38:W38"/>
    <mergeCell ref="C31:W31"/>
    <mergeCell ref="C32:W32"/>
    <mergeCell ref="P1:W1"/>
    <mergeCell ref="C19:W19"/>
    <mergeCell ref="C25:W25"/>
    <mergeCell ref="C14:W14"/>
    <mergeCell ref="C15:W15"/>
    <mergeCell ref="A8:W8"/>
    <mergeCell ref="A9:W9"/>
    <mergeCell ref="C16:W16"/>
    <mergeCell ref="C17:W17"/>
    <mergeCell ref="C18:W18"/>
    <mergeCell ref="A2:W2"/>
    <mergeCell ref="A3:W3"/>
    <mergeCell ref="A4:W4"/>
    <mergeCell ref="A6:W6"/>
    <mergeCell ref="A7:W7"/>
    <mergeCell ref="C23:W23"/>
    <mergeCell ref="C24:W24"/>
    <mergeCell ref="C69:W69"/>
    <mergeCell ref="C70:W70"/>
    <mergeCell ref="C71:W71"/>
    <mergeCell ref="C75:W75"/>
    <mergeCell ref="C68:W68"/>
    <mergeCell ref="C51:W51"/>
    <mergeCell ref="C45:W45"/>
    <mergeCell ref="C41:W41"/>
    <mergeCell ref="C42:W42"/>
    <mergeCell ref="C43:W43"/>
    <mergeCell ref="C44:W44"/>
    <mergeCell ref="C46:W46"/>
    <mergeCell ref="C50:W50"/>
    <mergeCell ref="C60:W60"/>
    <mergeCell ref="A56:W56"/>
    <mergeCell ref="C140:W140"/>
    <mergeCell ref="C132:W132"/>
    <mergeCell ref="C138:W138"/>
    <mergeCell ref="C139:W139"/>
    <mergeCell ref="C125:W125"/>
    <mergeCell ref="C130:W130"/>
    <mergeCell ref="C131:W131"/>
    <mergeCell ref="C129:W129"/>
    <mergeCell ref="C137:W137"/>
    <mergeCell ref="C123:W123"/>
    <mergeCell ref="C111:W111"/>
    <mergeCell ref="C113:W113"/>
    <mergeCell ref="C114:W114"/>
    <mergeCell ref="A66:W66"/>
    <mergeCell ref="C115:W115"/>
    <mergeCell ref="C120:W120"/>
    <mergeCell ref="C121:W121"/>
    <mergeCell ref="C102:W102"/>
    <mergeCell ref="C103:W103"/>
    <mergeCell ref="C109:W109"/>
    <mergeCell ref="C119:W119"/>
    <mergeCell ref="C105:W105"/>
    <mergeCell ref="C90:W90"/>
    <mergeCell ref="C81:W81"/>
    <mergeCell ref="C80:W80"/>
    <mergeCell ref="C104:W104"/>
    <mergeCell ref="C77:W77"/>
    <mergeCell ref="C73:W73"/>
    <mergeCell ref="C74:W74"/>
    <mergeCell ref="C76:W76"/>
    <mergeCell ref="C98:W98"/>
    <mergeCell ref="C94:W94"/>
    <mergeCell ref="C95:W95"/>
    <mergeCell ref="C93:W93"/>
    <mergeCell ref="C78:W78"/>
    <mergeCell ref="C79:W79"/>
    <mergeCell ref="C86:W86"/>
    <mergeCell ref="A84:W84"/>
    <mergeCell ref="C89:W89"/>
  </mergeCells>
  <phoneticPr fontId="2"/>
  <conditionalFormatting sqref="C39">
    <cfRule type="expression" dxfId="75" priority="5">
      <formula>#REF!="□"</formula>
    </cfRule>
    <cfRule type="expression" dxfId="74" priority="6">
      <formula>B39="□"</formula>
    </cfRule>
  </conditionalFormatting>
  <conditionalFormatting sqref="C39:C40">
    <cfRule type="expression" dxfId="73" priority="4">
      <formula>$B39="□"</formula>
    </cfRule>
  </conditionalFormatting>
  <conditionalFormatting sqref="C14:W19">
    <cfRule type="expression" dxfId="71" priority="66">
      <formula>$B14="□"</formula>
    </cfRule>
  </conditionalFormatting>
  <conditionalFormatting sqref="C23:W24">
    <cfRule type="expression" dxfId="70" priority="69">
      <formula>OR($B23="□",$A23="□")</formula>
    </cfRule>
  </conditionalFormatting>
  <conditionalFormatting sqref="C25:W26">
    <cfRule type="expression" dxfId="69" priority="12">
      <formula>$B25="□"</formula>
    </cfRule>
  </conditionalFormatting>
  <conditionalFormatting sqref="C30:W30">
    <cfRule type="expression" dxfId="68" priority="17">
      <formula>$B30="□"</formula>
    </cfRule>
  </conditionalFormatting>
  <conditionalFormatting sqref="C36:W36">
    <cfRule type="expression" dxfId="67" priority="11">
      <formula>OR($B36="□",$A36="□")</formula>
    </cfRule>
  </conditionalFormatting>
  <conditionalFormatting sqref="C50:W50">
    <cfRule type="expression" dxfId="66" priority="10">
      <formula>OR($B50="□",$A50="□")</formula>
    </cfRule>
  </conditionalFormatting>
  <conditionalFormatting sqref="C58:W58">
    <cfRule type="expression" dxfId="65" priority="9">
      <formula>OR($B58="□",$A58="□")</formula>
    </cfRule>
  </conditionalFormatting>
  <conditionalFormatting sqref="C68:W68">
    <cfRule type="expression" dxfId="64" priority="8">
      <formula>OR($B68="□",$A68="□")</formula>
    </cfRule>
  </conditionalFormatting>
  <conditionalFormatting sqref="C86:W86">
    <cfRule type="expression" dxfId="63" priority="7">
      <formula>OR($B86="□",$A86="□")</formula>
    </cfRule>
  </conditionalFormatting>
  <conditionalFormatting sqref="C102:W102">
    <cfRule type="expression" dxfId="62" priority="1">
      <formula>OR($B102="□",$A102="□")</formula>
    </cfRule>
  </conditionalFormatting>
  <conditionalFormatting sqref="C109:W109">
    <cfRule type="expression" dxfId="61" priority="16">
      <formula>$B109="□"</formula>
    </cfRule>
  </conditionalFormatting>
  <conditionalFormatting sqref="C119:W119">
    <cfRule type="expression" dxfId="60" priority="15">
      <formula>$B119="□"</formula>
    </cfRule>
  </conditionalFormatting>
  <conditionalFormatting sqref="C129:W129">
    <cfRule type="expression" dxfId="59" priority="14">
      <formula>$B129="□"</formula>
    </cfRule>
  </conditionalFormatting>
  <conditionalFormatting sqref="C137:W137">
    <cfRule type="expression" dxfId="58" priority="13">
      <formula>$B137="□"</formula>
    </cfRule>
  </conditionalFormatting>
  <dataValidations count="1">
    <dataValidation type="list" allowBlank="1" showInputMessage="1" showErrorMessage="1" sqref="B14:B19 B24:B26 A86:B86 A90:B90 B30 A68:B68 B109 B129 A36:B36 B137 B119 A58:B58 A50:B50 A23:B23 A24 B102" xr:uid="{00000000-0002-0000-0A00-000000000000}">
      <formula1>"□,☑,■"</formula1>
    </dataValidation>
  </dataValidations>
  <pageMargins left="0.70866141732283472" right="0.70866141732283472" top="0.74803149606299213" bottom="0.74803149606299213" header="0.31496062992125984" footer="0.31496062992125984"/>
  <pageSetup paperSize="9" scale="84" fitToWidth="0" fitToHeight="0" orientation="portrait" r:id="rId1"/>
  <rowBreaks count="4" manualBreakCount="4">
    <brk id="27" max="16383" man="1"/>
    <brk id="54" max="16383" man="1"/>
    <brk id="82" max="16383" man="1"/>
    <brk id="116" max="16383" man="1"/>
  </rowBreaks>
  <extLst>
    <ext xmlns:x14="http://schemas.microsoft.com/office/spreadsheetml/2009/9/main" uri="{78C0D931-6437-407d-A8EE-F0AAD7539E65}">
      <x14:conditionalFormattings>
        <x14:conditionalFormatting xmlns:xm="http://schemas.microsoft.com/office/excel/2006/main">
          <x14:cfRule type="expression" priority="3" id="{6AB16536-EF69-4A23-A797-5061A6023095}">
            <xm:f>'チェックリスト_実績報告時（入力）'!$B104="□"</xm:f>
            <x14:dxf>
              <fill>
                <patternFill>
                  <bgColor rgb="FFFFFF00"/>
                </patternFill>
              </fill>
            </x14:dxf>
          </x14:cfRule>
          <xm:sqref>C103:C105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N42"/>
  <sheetViews>
    <sheetView showGridLines="0" view="pageBreakPreview" zoomScale="75" zoomScaleNormal="85" zoomScaleSheetLayoutView="75" workbookViewId="0"/>
  </sheetViews>
  <sheetFormatPr defaultColWidth="3.08203125" defaultRowHeight="14"/>
  <cols>
    <col min="1" max="1" width="3.08203125" style="201" customWidth="1"/>
    <col min="2" max="6" width="3.08203125" style="201"/>
    <col min="7" max="7" width="3.33203125" style="201" bestFit="1" customWidth="1"/>
    <col min="8" max="27" width="3.08203125" style="201"/>
    <col min="28" max="28" width="0.83203125" style="201" customWidth="1"/>
    <col min="29" max="16384" width="3.08203125" style="201"/>
  </cols>
  <sheetData>
    <row r="1" spans="1:40">
      <c r="A1" s="86" t="s">
        <v>220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40">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row>
    <row r="3" spans="1:40" ht="30" customHeight="1">
      <c r="A3" s="251" t="s">
        <v>155</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86"/>
    </row>
    <row r="4" spans="1:40" ht="5.15" customHeight="1">
      <c r="A4" s="86"/>
      <c r="B4" s="86"/>
      <c r="C4" s="86"/>
      <c r="D4" s="86"/>
      <c r="E4" s="86"/>
      <c r="F4" s="86"/>
      <c r="G4" s="86"/>
      <c r="H4" s="86"/>
      <c r="I4" s="86"/>
      <c r="J4" s="86"/>
      <c r="K4" s="86"/>
      <c r="L4" s="86"/>
      <c r="M4" s="86"/>
      <c r="N4" s="86"/>
      <c r="O4" s="86"/>
      <c r="P4" s="86"/>
      <c r="Q4" s="86"/>
      <c r="R4" s="202"/>
      <c r="S4" s="202"/>
      <c r="T4" s="202"/>
      <c r="U4" s="202"/>
      <c r="V4" s="202"/>
      <c r="W4" s="202"/>
      <c r="X4" s="202"/>
      <c r="Y4" s="202"/>
      <c r="Z4" s="202"/>
      <c r="AA4" s="202"/>
      <c r="AB4" s="86"/>
      <c r="AN4" s="203"/>
    </row>
    <row r="5" spans="1:40" ht="14.25" customHeight="1">
      <c r="A5" s="86" t="s">
        <v>156</v>
      </c>
      <c r="B5" s="86"/>
      <c r="C5" s="86"/>
      <c r="D5" s="86"/>
      <c r="E5" s="86"/>
      <c r="F5" s="86"/>
      <c r="G5" s="86"/>
      <c r="H5" s="86"/>
      <c r="I5" s="86"/>
      <c r="J5" s="86"/>
      <c r="K5" s="86"/>
      <c r="L5" s="86"/>
      <c r="M5" s="86"/>
      <c r="N5" s="86"/>
      <c r="O5" s="86"/>
      <c r="P5" s="86"/>
      <c r="Q5" s="86"/>
      <c r="R5" s="202"/>
      <c r="S5" s="202"/>
      <c r="T5" s="202"/>
      <c r="U5" s="202"/>
      <c r="V5" s="202"/>
      <c r="W5" s="202"/>
      <c r="X5" s="202"/>
      <c r="Y5" s="202"/>
      <c r="Z5" s="202"/>
      <c r="AA5" s="202"/>
      <c r="AB5" s="86"/>
      <c r="AN5" s="203"/>
    </row>
    <row r="6" spans="1:40" ht="19.5" customHeight="1">
      <c r="A6" s="86"/>
      <c r="B6" s="397" t="s">
        <v>157</v>
      </c>
      <c r="C6" s="397"/>
      <c r="D6" s="397"/>
      <c r="E6" s="397"/>
      <c r="F6" s="397"/>
      <c r="G6" s="373" t="str">
        <f>IF(支援機関名="","",支援機関名)</f>
        <v/>
      </c>
      <c r="H6" s="373"/>
      <c r="I6" s="373"/>
      <c r="J6" s="373"/>
      <c r="K6" s="373"/>
      <c r="L6" s="373"/>
      <c r="M6" s="373"/>
      <c r="N6" s="373"/>
      <c r="O6" s="373"/>
      <c r="P6" s="373"/>
      <c r="Q6" s="373"/>
      <c r="R6" s="373"/>
      <c r="S6" s="373"/>
      <c r="T6" s="373"/>
      <c r="U6" s="373"/>
      <c r="V6" s="373"/>
      <c r="W6" s="373"/>
      <c r="X6" s="373"/>
      <c r="Y6" s="373"/>
      <c r="Z6" s="373"/>
      <c r="AA6" s="373"/>
      <c r="AB6" s="86"/>
      <c r="AN6" s="203"/>
    </row>
    <row r="7" spans="1:40" ht="19.5" customHeight="1">
      <c r="A7" s="86"/>
      <c r="B7" s="397" t="s">
        <v>158</v>
      </c>
      <c r="C7" s="397"/>
      <c r="D7" s="397"/>
      <c r="E7" s="397"/>
      <c r="F7" s="397"/>
      <c r="G7" s="373" t="str">
        <f>IF(支援担当者氏名="","",支援担当者氏名)</f>
        <v/>
      </c>
      <c r="H7" s="373"/>
      <c r="I7" s="373"/>
      <c r="J7" s="373"/>
      <c r="K7" s="373"/>
      <c r="L7" s="373"/>
      <c r="M7" s="373"/>
      <c r="N7" s="373"/>
      <c r="O7" s="373"/>
      <c r="P7" s="373"/>
      <c r="Q7" s="396" t="s">
        <v>159</v>
      </c>
      <c r="R7" s="396"/>
      <c r="S7" s="396"/>
      <c r="T7" s="398" t="str">
        <f>IF(支援機関電話番号="","",支援機関電話番号)</f>
        <v/>
      </c>
      <c r="U7" s="398"/>
      <c r="V7" s="398"/>
      <c r="W7" s="398"/>
      <c r="X7" s="398"/>
      <c r="Y7" s="398"/>
      <c r="Z7" s="398"/>
      <c r="AA7" s="398"/>
      <c r="AB7" s="86"/>
      <c r="AN7" s="203"/>
    </row>
    <row r="8" spans="1:40" ht="14.25" customHeight="1">
      <c r="A8" s="86"/>
      <c r="B8" s="86"/>
      <c r="C8" s="86"/>
      <c r="D8" s="86"/>
      <c r="E8" s="86"/>
      <c r="F8" s="86"/>
      <c r="G8" s="86"/>
      <c r="H8" s="86"/>
      <c r="I8" s="86"/>
      <c r="J8" s="86"/>
      <c r="K8" s="86"/>
      <c r="L8" s="86"/>
      <c r="M8" s="86"/>
      <c r="N8" s="86"/>
      <c r="O8" s="86"/>
      <c r="P8" s="86"/>
      <c r="Q8" s="86"/>
      <c r="R8" s="202"/>
      <c r="S8" s="202"/>
      <c r="T8" s="202"/>
      <c r="U8" s="202"/>
      <c r="V8" s="202"/>
      <c r="W8" s="202"/>
      <c r="X8" s="202"/>
      <c r="Y8" s="202"/>
      <c r="Z8" s="202"/>
      <c r="AA8" s="202"/>
      <c r="AB8" s="86"/>
      <c r="AN8" s="203"/>
    </row>
    <row r="9" spans="1:40">
      <c r="A9" s="86" t="s">
        <v>172</v>
      </c>
      <c r="B9" s="86"/>
      <c r="C9" s="86"/>
      <c r="D9" s="86"/>
      <c r="E9" s="86"/>
      <c r="F9" s="86"/>
      <c r="G9" s="86"/>
      <c r="H9" s="86"/>
      <c r="I9" s="86"/>
      <c r="J9" s="86"/>
      <c r="K9" s="86"/>
      <c r="L9" s="86"/>
      <c r="M9" s="86"/>
      <c r="N9" s="86"/>
      <c r="O9" s="86"/>
      <c r="P9" s="86"/>
      <c r="Q9" s="86"/>
      <c r="R9" s="86"/>
      <c r="S9" s="86"/>
      <c r="T9" s="86"/>
      <c r="U9" s="86"/>
      <c r="V9" s="86"/>
      <c r="W9" s="86"/>
      <c r="X9" s="86"/>
      <c r="Y9" s="86"/>
      <c r="Z9" s="86"/>
      <c r="AA9" s="86"/>
      <c r="AB9" s="86"/>
    </row>
    <row r="10" spans="1:40" ht="19.5" customHeight="1">
      <c r="A10" s="86"/>
      <c r="B10" s="374" t="s">
        <v>11</v>
      </c>
      <c r="C10" s="374"/>
      <c r="D10" s="374"/>
      <c r="E10" s="373" t="str">
        <f>IF(名称="","",名称)</f>
        <v/>
      </c>
      <c r="F10" s="373"/>
      <c r="G10" s="373"/>
      <c r="H10" s="373"/>
      <c r="I10" s="373"/>
      <c r="J10" s="373"/>
      <c r="K10" s="373"/>
      <c r="L10" s="373"/>
      <c r="M10" s="373"/>
      <c r="N10" s="373"/>
      <c r="O10" s="373"/>
      <c r="P10" s="373"/>
      <c r="Q10" s="373"/>
      <c r="R10" s="373"/>
      <c r="S10" s="373"/>
      <c r="T10" s="373"/>
      <c r="U10" s="373"/>
      <c r="V10" s="373"/>
      <c r="W10" s="373"/>
      <c r="X10" s="373"/>
      <c r="Y10" s="373"/>
      <c r="Z10" s="373"/>
      <c r="AA10" s="373"/>
      <c r="AB10" s="200"/>
    </row>
    <row r="11" spans="1:40" ht="19.5" customHeight="1">
      <c r="A11" s="86"/>
      <c r="B11" s="374" t="s">
        <v>0</v>
      </c>
      <c r="C11" s="374"/>
      <c r="D11" s="374"/>
      <c r="E11" s="373" t="str">
        <f>IF(住所="","",住所)</f>
        <v/>
      </c>
      <c r="F11" s="373"/>
      <c r="G11" s="373"/>
      <c r="H11" s="373"/>
      <c r="I11" s="373"/>
      <c r="J11" s="373"/>
      <c r="K11" s="373"/>
      <c r="L11" s="373"/>
      <c r="M11" s="373"/>
      <c r="N11" s="373"/>
      <c r="O11" s="373"/>
      <c r="P11" s="373"/>
      <c r="Q11" s="373"/>
      <c r="R11" s="373"/>
      <c r="S11" s="373"/>
      <c r="T11" s="373"/>
      <c r="U11" s="373"/>
      <c r="V11" s="373"/>
      <c r="W11" s="373"/>
      <c r="X11" s="373"/>
      <c r="Y11" s="373"/>
      <c r="Z11" s="373"/>
      <c r="AA11" s="373"/>
      <c r="AB11" s="86"/>
    </row>
    <row r="12" spans="1:40" ht="19.5" customHeight="1">
      <c r="A12" s="86"/>
      <c r="B12" s="374" t="s">
        <v>14</v>
      </c>
      <c r="C12" s="374"/>
      <c r="D12" s="374"/>
      <c r="E12" s="375" t="str">
        <f>IF(代表者氏名="","",代表者役職&amp;"　"&amp;代表者氏名)</f>
        <v/>
      </c>
      <c r="F12" s="375"/>
      <c r="G12" s="375"/>
      <c r="H12" s="375"/>
      <c r="I12" s="375"/>
      <c r="J12" s="375"/>
      <c r="K12" s="375"/>
      <c r="L12" s="375"/>
      <c r="M12" s="375"/>
      <c r="N12" s="375"/>
      <c r="O12" s="375"/>
      <c r="P12" s="375"/>
      <c r="Q12" s="375"/>
      <c r="R12" s="375"/>
      <c r="S12" s="375"/>
      <c r="T12" s="375"/>
      <c r="U12" s="375"/>
      <c r="V12" s="375"/>
      <c r="W12" s="375"/>
      <c r="X12" s="375"/>
      <c r="Y12" s="375"/>
      <c r="Z12" s="375"/>
      <c r="AA12" s="375"/>
      <c r="AB12" s="86"/>
    </row>
    <row r="13" spans="1:40" ht="57.75" customHeight="1">
      <c r="A13" s="86"/>
      <c r="B13" s="374" t="s">
        <v>22</v>
      </c>
      <c r="C13" s="374"/>
      <c r="D13" s="374"/>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86"/>
    </row>
    <row r="14" spans="1:40" ht="5.15" customHeight="1">
      <c r="A14" s="86"/>
      <c r="B14" s="86"/>
      <c r="C14" s="86"/>
      <c r="D14" s="86"/>
      <c r="E14" s="87"/>
      <c r="F14" s="86"/>
      <c r="G14" s="86"/>
      <c r="H14" s="86"/>
      <c r="I14" s="86"/>
      <c r="J14" s="86"/>
      <c r="K14" s="86"/>
      <c r="L14" s="86"/>
      <c r="M14" s="86"/>
      <c r="N14" s="86"/>
      <c r="O14" s="86"/>
      <c r="P14" s="86"/>
      <c r="Q14" s="86"/>
      <c r="R14" s="86"/>
      <c r="S14" s="86"/>
      <c r="T14" s="86"/>
      <c r="U14" s="86"/>
      <c r="V14" s="86"/>
      <c r="W14" s="86"/>
      <c r="X14" s="86"/>
      <c r="Y14" s="86"/>
      <c r="Z14" s="86"/>
      <c r="AA14" s="86"/>
      <c r="AB14" s="86"/>
    </row>
    <row r="15" spans="1:40">
      <c r="A15" s="28" t="s">
        <v>173</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row>
    <row r="16" spans="1:40">
      <c r="A16" s="28" t="s">
        <v>174</v>
      </c>
      <c r="B16" s="86"/>
      <c r="C16" s="86"/>
      <c r="D16" s="86"/>
      <c r="E16" s="86"/>
      <c r="F16" s="86" t="s">
        <v>454</v>
      </c>
      <c r="G16" s="86"/>
      <c r="H16" s="86"/>
      <c r="I16" s="86"/>
      <c r="L16" s="400" t="str">
        <f>IF(第■回="","",第■回)</f>
        <v/>
      </c>
      <c r="M16" s="400"/>
      <c r="N16" s="86"/>
      <c r="O16" s="86"/>
      <c r="P16" s="86"/>
      <c r="Q16" s="86"/>
      <c r="R16" s="86"/>
      <c r="S16" s="86"/>
      <c r="T16" s="86"/>
      <c r="U16" s="86"/>
      <c r="V16" s="86"/>
      <c r="W16" s="86"/>
      <c r="X16" s="86"/>
      <c r="Y16" s="86"/>
      <c r="Z16" s="86"/>
      <c r="AA16" s="86"/>
      <c r="AB16" s="86"/>
    </row>
    <row r="17" spans="1:28">
      <c r="A17" s="28"/>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row>
    <row r="18" spans="1:28">
      <c r="A18" s="28" t="s">
        <v>175</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row>
    <row r="19" spans="1:28" s="205" customFormat="1" ht="19.5" customHeight="1">
      <c r="A19" s="28"/>
      <c r="B19" s="204"/>
      <c r="C19" s="397" t="s">
        <v>166</v>
      </c>
      <c r="D19" s="397"/>
      <c r="E19" s="397"/>
      <c r="F19" s="397"/>
      <c r="G19" s="397"/>
      <c r="H19" s="397"/>
      <c r="I19" s="28"/>
      <c r="J19" s="28"/>
      <c r="K19" s="28"/>
      <c r="L19" s="28"/>
      <c r="M19" s="28"/>
      <c r="N19" s="28"/>
      <c r="O19" s="28"/>
      <c r="P19" s="28"/>
      <c r="Q19" s="28"/>
      <c r="R19" s="28"/>
      <c r="S19" s="28"/>
      <c r="T19" s="28"/>
      <c r="U19" s="28"/>
      <c r="V19" s="28"/>
      <c r="W19" s="28"/>
      <c r="X19" s="28"/>
      <c r="Y19" s="28"/>
      <c r="Z19" s="28"/>
      <c r="AA19" s="28"/>
      <c r="AB19" s="28"/>
    </row>
    <row r="20" spans="1:28" s="205" customFormat="1" ht="19.5" customHeight="1">
      <c r="A20" s="28"/>
      <c r="B20" s="206"/>
      <c r="C20" s="377" t="s">
        <v>167</v>
      </c>
      <c r="D20" s="377"/>
      <c r="E20" s="377"/>
      <c r="F20" s="377"/>
      <c r="G20" s="377"/>
      <c r="H20" s="377"/>
      <c r="I20" s="28"/>
      <c r="J20" s="206"/>
      <c r="K20" s="377" t="s">
        <v>168</v>
      </c>
      <c r="L20" s="377"/>
      <c r="M20" s="377"/>
      <c r="N20" s="377"/>
      <c r="O20" s="377"/>
      <c r="P20" s="377"/>
      <c r="Q20" s="28"/>
      <c r="R20" s="206"/>
      <c r="S20" s="378" t="s">
        <v>169</v>
      </c>
      <c r="T20" s="379"/>
      <c r="U20" s="379"/>
      <c r="V20" s="379"/>
      <c r="W20" s="379"/>
      <c r="X20" s="380"/>
      <c r="Y20" s="28"/>
      <c r="Z20" s="28"/>
      <c r="AA20" s="28"/>
      <c r="AB20" s="28"/>
    </row>
    <row r="21" spans="1:28" s="205" customFormat="1" ht="19.5" customHeight="1">
      <c r="A21" s="28"/>
      <c r="B21" s="206"/>
      <c r="C21" s="377" t="s">
        <v>170</v>
      </c>
      <c r="D21" s="377"/>
      <c r="E21" s="377"/>
      <c r="F21" s="377"/>
      <c r="G21" s="377"/>
      <c r="H21" s="377"/>
      <c r="I21" s="28"/>
      <c r="J21" s="206"/>
      <c r="K21" s="378" t="s">
        <v>146</v>
      </c>
      <c r="L21" s="379"/>
      <c r="M21" s="379"/>
      <c r="N21" s="379"/>
      <c r="O21" s="379"/>
      <c r="P21" s="380"/>
      <c r="Q21" s="28"/>
      <c r="R21" s="28"/>
      <c r="S21" s="28"/>
      <c r="T21" s="28"/>
    </row>
    <row r="22" spans="1:28" ht="5.15" customHeight="1">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row>
    <row r="23" spans="1:28" ht="21" customHeight="1">
      <c r="A23" s="28" t="s">
        <v>176</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row>
    <row r="24" spans="1:28" ht="33" customHeight="1">
      <c r="A24" s="86"/>
      <c r="B24" s="206"/>
      <c r="C24" s="381" t="s">
        <v>171</v>
      </c>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86"/>
    </row>
    <row r="25" spans="1:28" ht="19.5" customHeight="1">
      <c r="A25" s="86"/>
      <c r="B25" s="206"/>
      <c r="C25" s="381" t="s">
        <v>147</v>
      </c>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86"/>
    </row>
    <row r="26" spans="1:28" ht="19.5" customHeight="1">
      <c r="A26" s="86"/>
      <c r="B26" s="206"/>
      <c r="C26" s="381" t="s">
        <v>148</v>
      </c>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86"/>
    </row>
    <row r="27" spans="1:28" ht="19.5" customHeight="1">
      <c r="A27" s="86"/>
      <c r="B27" s="206"/>
      <c r="C27" s="381" t="s">
        <v>149</v>
      </c>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86"/>
    </row>
    <row r="28" spans="1:28" ht="19.5" customHeight="1">
      <c r="A28" s="86"/>
      <c r="B28" s="206"/>
      <c r="C28" s="376" t="s">
        <v>582</v>
      </c>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86"/>
    </row>
    <row r="29" spans="1:28" ht="19.5" customHeight="1">
      <c r="A29" s="86"/>
      <c r="B29" s="206"/>
      <c r="C29" s="376" t="s">
        <v>150</v>
      </c>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86"/>
    </row>
    <row r="30" spans="1:28" ht="19.5" customHeight="1">
      <c r="A30" s="86"/>
      <c r="B30" s="206"/>
      <c r="C30" s="376" t="s">
        <v>583</v>
      </c>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86"/>
    </row>
    <row r="31" spans="1:28" ht="45" customHeight="1">
      <c r="A31" s="86"/>
      <c r="B31" s="206"/>
      <c r="C31" s="376" t="s">
        <v>584</v>
      </c>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86"/>
    </row>
    <row r="32" spans="1:28" ht="19.5" customHeight="1">
      <c r="A32" s="86"/>
      <c r="B32" s="393"/>
      <c r="C32" s="382" t="s">
        <v>318</v>
      </c>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86"/>
    </row>
    <row r="33" spans="1:28" ht="19.5" customHeight="1">
      <c r="A33" s="86"/>
      <c r="B33" s="394"/>
      <c r="C33" s="383" t="s">
        <v>585</v>
      </c>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5"/>
      <c r="AB33" s="86"/>
    </row>
    <row r="34" spans="1:28" ht="19.5" customHeight="1">
      <c r="A34" s="86"/>
      <c r="B34" s="206"/>
      <c r="C34" s="376" t="s">
        <v>317</v>
      </c>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86"/>
    </row>
    <row r="35" spans="1:28" ht="5.15" customHeight="1">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row>
    <row r="36" spans="1:28">
      <c r="A36" s="28" t="s">
        <v>177</v>
      </c>
      <c r="B36" s="28"/>
      <c r="C36" s="28"/>
      <c r="D36" s="28"/>
      <c r="E36" s="28"/>
      <c r="F36" s="28"/>
      <c r="G36" s="28"/>
      <c r="H36" s="28"/>
      <c r="I36" s="28"/>
      <c r="J36" s="86"/>
      <c r="K36" s="86"/>
      <c r="L36" s="86"/>
      <c r="M36" s="86"/>
      <c r="N36" s="86"/>
      <c r="O36" s="86"/>
      <c r="P36" s="86"/>
      <c r="Q36" s="86"/>
      <c r="R36" s="86"/>
      <c r="S36" s="86"/>
      <c r="T36" s="86"/>
      <c r="U36" s="86"/>
      <c r="V36" s="86"/>
      <c r="W36" s="86"/>
      <c r="X36" s="86"/>
      <c r="Y36" s="86"/>
      <c r="Z36" s="86"/>
      <c r="AA36" s="86"/>
      <c r="AB36" s="86"/>
    </row>
    <row r="37" spans="1:28">
      <c r="A37" s="28"/>
      <c r="B37" s="28" t="s">
        <v>151</v>
      </c>
      <c r="C37" s="28"/>
      <c r="D37" s="28"/>
      <c r="E37" s="28"/>
      <c r="F37" s="28"/>
      <c r="G37" s="28"/>
      <c r="H37" s="28"/>
      <c r="I37" s="28"/>
      <c r="J37" s="86"/>
      <c r="K37" s="86"/>
      <c r="L37" s="86"/>
      <c r="M37" s="86"/>
      <c r="N37" s="86"/>
      <c r="O37" s="86"/>
      <c r="P37" s="86"/>
      <c r="Q37" s="86"/>
      <c r="R37" s="86"/>
      <c r="S37" s="86"/>
      <c r="T37" s="86"/>
      <c r="U37" s="86"/>
      <c r="V37" s="86"/>
      <c r="W37" s="86"/>
      <c r="X37" s="86"/>
      <c r="Y37" s="86"/>
      <c r="Z37" s="86"/>
      <c r="AA37" s="86"/>
      <c r="AB37" s="86"/>
    </row>
    <row r="38" spans="1:28" ht="21" customHeight="1">
      <c r="A38" s="86"/>
      <c r="B38" s="206"/>
      <c r="C38" s="377" t="s">
        <v>152</v>
      </c>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86"/>
    </row>
    <row r="39" spans="1:28" ht="21" customHeight="1">
      <c r="A39" s="86"/>
      <c r="B39" s="386"/>
      <c r="C39" s="387" t="s">
        <v>153</v>
      </c>
      <c r="D39" s="388"/>
      <c r="E39" s="388"/>
      <c r="F39" s="388"/>
      <c r="G39" s="388"/>
      <c r="H39" s="388"/>
      <c r="I39" s="388"/>
      <c r="J39" s="388"/>
      <c r="K39" s="388"/>
      <c r="L39" s="388"/>
      <c r="M39" s="388"/>
      <c r="N39" s="388"/>
      <c r="O39" s="388"/>
      <c r="P39" s="388"/>
      <c r="Q39" s="388"/>
      <c r="R39" s="388"/>
      <c r="S39" s="388"/>
      <c r="T39" s="388"/>
      <c r="U39" s="388"/>
      <c r="V39" s="388"/>
      <c r="W39" s="388"/>
      <c r="X39" s="388"/>
      <c r="Y39" s="388"/>
      <c r="Z39" s="388"/>
      <c r="AA39" s="389"/>
      <c r="AB39" s="86"/>
    </row>
    <row r="40" spans="1:28" ht="21" customHeight="1">
      <c r="A40" s="86"/>
      <c r="B40" s="386"/>
      <c r="C40" s="390" t="s">
        <v>307</v>
      </c>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2"/>
      <c r="AB40" s="86"/>
    </row>
    <row r="41" spans="1:28" ht="21" customHeight="1">
      <c r="A41" s="86"/>
      <c r="B41" s="206"/>
      <c r="C41" s="377" t="s">
        <v>154</v>
      </c>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86"/>
    </row>
    <row r="42" spans="1:28" ht="5.15" customHeight="1">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row>
  </sheetData>
  <sheetProtection algorithmName="SHA-512" hashValue="GiZ5QR9AKvEmysFvZjGt95UuMchKJqjgQ1YrsxZ0odBX5lTf3Cy7LoAwYRmpCz3z40Z4EbnrSUBiAxUr9Pe+Ng==" saltValue="NRqS4jMretHX7VMRqlq4kA==" spinCount="100000" sheet="1" formatCells="0" formatColumns="0" formatRows="0" insertColumns="0" insertRows="0" insertHyperlinks="0" sort="0" autoFilter="0" pivotTables="0"/>
  <mergeCells count="39">
    <mergeCell ref="B32:B33"/>
    <mergeCell ref="A3:AA3"/>
    <mergeCell ref="Q7:S7"/>
    <mergeCell ref="B7:F7"/>
    <mergeCell ref="B6:F6"/>
    <mergeCell ref="G6:AA6"/>
    <mergeCell ref="G7:P7"/>
    <mergeCell ref="T7:AA7"/>
    <mergeCell ref="B13:D13"/>
    <mergeCell ref="E13:AA13"/>
    <mergeCell ref="C20:H20"/>
    <mergeCell ref="K20:P20"/>
    <mergeCell ref="S20:X20"/>
    <mergeCell ref="C19:H19"/>
    <mergeCell ref="L16:M16"/>
    <mergeCell ref="B10:D10"/>
    <mergeCell ref="C38:AA38"/>
    <mergeCell ref="B39:B40"/>
    <mergeCell ref="C39:AA39"/>
    <mergeCell ref="C40:AA40"/>
    <mergeCell ref="C41:AA41"/>
    <mergeCell ref="C34:AA34"/>
    <mergeCell ref="C21:H21"/>
    <mergeCell ref="K21:P21"/>
    <mergeCell ref="C24:AA24"/>
    <mergeCell ref="C25:AA25"/>
    <mergeCell ref="C26:AA26"/>
    <mergeCell ref="C27:AA27"/>
    <mergeCell ref="C28:AA28"/>
    <mergeCell ref="C29:AA29"/>
    <mergeCell ref="C30:AA30"/>
    <mergeCell ref="C31:AA31"/>
    <mergeCell ref="C32:AA32"/>
    <mergeCell ref="C33:AA33"/>
    <mergeCell ref="E10:AA10"/>
    <mergeCell ref="B11:D11"/>
    <mergeCell ref="E11:AA11"/>
    <mergeCell ref="B12:D12"/>
    <mergeCell ref="E12:AA12"/>
  </mergeCells>
  <phoneticPr fontId="2"/>
  <dataValidations count="2">
    <dataValidation type="list" allowBlank="1" showInputMessage="1" showErrorMessage="1" sqref="B38:B39 B41 B24:B32 B34" xr:uid="{00000000-0002-0000-0B00-000000000000}">
      <formula1>"●,×"</formula1>
    </dataValidation>
    <dataValidation type="list" allowBlank="1" showInputMessage="1" showErrorMessage="1" sqref="B19:B21 R20 J20:J21" xr:uid="{00000000-0002-0000-0B00-000001000000}">
      <formula1>"●"</formula1>
    </dataValidation>
  </dataValidations>
  <printOptions horizontalCentered="1"/>
  <pageMargins left="0.51181102362204722" right="0.51181102362204722" top="0.56999999999999995" bottom="0.39370078740157483" header="0.31496062992125984" footer="0.31496062992125984"/>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499984740745262"/>
  </sheetPr>
  <dimension ref="A1:AK40"/>
  <sheetViews>
    <sheetView showGridLines="0" view="pageBreakPreview" zoomScale="75" zoomScaleNormal="100" zoomScaleSheetLayoutView="75" workbookViewId="0"/>
  </sheetViews>
  <sheetFormatPr defaultColWidth="3.08203125" defaultRowHeight="14"/>
  <cols>
    <col min="1" max="1" width="3.08203125" style="86" customWidth="1"/>
    <col min="2" max="2" width="3.33203125" style="86" customWidth="1"/>
    <col min="3" max="24" width="3.08203125" style="86"/>
    <col min="25" max="25" width="0.83203125" style="86" customWidth="1"/>
    <col min="26" max="16384" width="3.08203125" style="86"/>
  </cols>
  <sheetData>
    <row r="1" spans="1:37" ht="10" customHeight="1"/>
    <row r="2" spans="1:37" ht="10" customHeight="1"/>
    <row r="3" spans="1:37">
      <c r="A3" s="86" t="s">
        <v>221</v>
      </c>
    </row>
    <row r="4" spans="1:37" ht="10" customHeight="1"/>
    <row r="5" spans="1:37">
      <c r="R5" s="401" t="str">
        <f>IF(申請取下日="","",申請取下日)</f>
        <v/>
      </c>
      <c r="S5" s="401"/>
      <c r="T5" s="401"/>
      <c r="U5" s="401"/>
      <c r="V5" s="401"/>
      <c r="W5" s="401"/>
      <c r="X5" s="401"/>
      <c r="AK5" s="24"/>
    </row>
    <row r="6" spans="1:37" ht="20.149999999999999" customHeight="1">
      <c r="A6" s="86" t="s">
        <v>111</v>
      </c>
      <c r="E6" s="87"/>
    </row>
    <row r="9" spans="1:37" ht="21" customHeight="1">
      <c r="H9" s="251" t="s">
        <v>0</v>
      </c>
      <c r="I9" s="251"/>
      <c r="J9" s="251"/>
      <c r="K9" s="254" t="str">
        <f>IF(住所="","",住所)</f>
        <v/>
      </c>
      <c r="L9" s="254"/>
      <c r="M9" s="254"/>
      <c r="N9" s="254"/>
      <c r="O9" s="254"/>
      <c r="P9" s="254"/>
      <c r="Q9" s="254"/>
      <c r="R9" s="254"/>
      <c r="S9" s="254"/>
      <c r="T9" s="254"/>
      <c r="U9" s="254"/>
      <c r="V9" s="254"/>
      <c r="W9" s="254"/>
      <c r="X9" s="254"/>
    </row>
    <row r="10" spans="1:37" ht="21" customHeight="1">
      <c r="H10" s="251" t="s">
        <v>11</v>
      </c>
      <c r="I10" s="251"/>
      <c r="J10" s="251"/>
      <c r="K10" s="254" t="str">
        <f>IF(名称="","",名称)</f>
        <v/>
      </c>
      <c r="L10" s="254"/>
      <c r="M10" s="254"/>
      <c r="N10" s="254"/>
      <c r="O10" s="254"/>
      <c r="P10" s="254"/>
      <c r="Q10" s="254"/>
      <c r="R10" s="254"/>
      <c r="S10" s="254"/>
      <c r="T10" s="254"/>
      <c r="U10" s="254"/>
      <c r="V10" s="254"/>
      <c r="W10" s="254"/>
      <c r="X10" s="254"/>
    </row>
    <row r="11" spans="1:37" ht="21" customHeight="1">
      <c r="H11" s="251" t="s">
        <v>14</v>
      </c>
      <c r="I11" s="251"/>
      <c r="J11" s="251"/>
      <c r="K11" s="255" t="str">
        <f>IF(代表者氏名="","",代表者役職&amp;"　"&amp;代表者氏名&amp;"")</f>
        <v/>
      </c>
      <c r="L11" s="255"/>
      <c r="M11" s="255"/>
      <c r="N11" s="255"/>
      <c r="O11" s="255"/>
      <c r="P11" s="255"/>
      <c r="Q11" s="255"/>
      <c r="R11" s="255"/>
      <c r="S11" s="255"/>
      <c r="T11" s="255"/>
      <c r="U11" s="255"/>
      <c r="V11" s="255"/>
      <c r="W11" s="255"/>
      <c r="X11" s="255"/>
    </row>
    <row r="12" spans="1:37" ht="10" customHeight="1"/>
    <row r="13" spans="1:37" ht="21" customHeight="1">
      <c r="I13" s="254" t="s">
        <v>6</v>
      </c>
      <c r="J13" s="254"/>
      <c r="K13" s="254"/>
      <c r="L13" s="254" t="str">
        <f>IF(担当者氏名="","",担当者役職&amp;"　"&amp;担当者氏名)</f>
        <v/>
      </c>
      <c r="M13" s="254"/>
      <c r="N13" s="254"/>
      <c r="O13" s="254"/>
      <c r="P13" s="254"/>
      <c r="Q13" s="254"/>
      <c r="R13" s="254"/>
      <c r="S13" s="254"/>
      <c r="T13" s="254"/>
      <c r="U13" s="254"/>
      <c r="V13" s="254"/>
      <c r="W13" s="254"/>
      <c r="X13" s="254"/>
    </row>
    <row r="14" spans="1:37" ht="21" customHeight="1">
      <c r="I14" s="254" t="s">
        <v>5</v>
      </c>
      <c r="J14" s="254"/>
      <c r="K14" s="254"/>
      <c r="L14" s="254" t="str">
        <f>IF(担当者電話番号="","",担当者電話番号)</f>
        <v/>
      </c>
      <c r="M14" s="254"/>
      <c r="N14" s="254"/>
      <c r="O14" s="254"/>
      <c r="P14" s="254"/>
      <c r="Q14" s="254"/>
      <c r="R14" s="254"/>
      <c r="S14" s="254"/>
      <c r="T14" s="254"/>
      <c r="U14" s="254"/>
      <c r="V14" s="254"/>
      <c r="W14" s="254"/>
      <c r="X14" s="254"/>
    </row>
    <row r="15" spans="1:37" ht="21" customHeight="1">
      <c r="I15" s="254" t="s">
        <v>9</v>
      </c>
      <c r="J15" s="254"/>
      <c r="K15" s="254"/>
      <c r="L15" s="254" t="str">
        <f>IF(ISBLANK(メールアドレス),"",メールアドレス)</f>
        <v/>
      </c>
      <c r="M15" s="254"/>
      <c r="N15" s="254"/>
      <c r="O15" s="254"/>
      <c r="P15" s="254"/>
      <c r="Q15" s="254"/>
      <c r="R15" s="254"/>
      <c r="S15" s="254"/>
      <c r="T15" s="254"/>
      <c r="U15" s="254"/>
      <c r="V15" s="254"/>
      <c r="W15" s="254"/>
      <c r="X15" s="254"/>
    </row>
    <row r="18" spans="1:25" ht="39" customHeight="1">
      <c r="A18" s="251" t="s">
        <v>180</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row>
    <row r="19" spans="1:25" ht="17.25" customHeight="1">
      <c r="A19" s="207"/>
      <c r="B19" s="208"/>
      <c r="C19" s="208"/>
      <c r="D19" s="208"/>
      <c r="E19" s="208"/>
      <c r="F19" s="208"/>
      <c r="G19" s="208"/>
      <c r="H19" s="208"/>
      <c r="I19" s="208"/>
      <c r="J19" s="208"/>
      <c r="K19" s="208"/>
      <c r="L19" s="208"/>
      <c r="M19" s="208"/>
      <c r="N19" s="208"/>
      <c r="O19" s="208"/>
      <c r="P19" s="208"/>
      <c r="Q19" s="208"/>
      <c r="R19" s="208"/>
      <c r="S19" s="208"/>
      <c r="T19" s="208"/>
      <c r="U19" s="208"/>
      <c r="V19" s="208"/>
      <c r="W19" s="208"/>
      <c r="X19" s="208"/>
    </row>
    <row r="20" spans="1:25" ht="18" customHeight="1">
      <c r="B20" s="411" t="str">
        <f>IF(当初交付決定日="","",当初交付決定日)</f>
        <v/>
      </c>
      <c r="C20" s="411"/>
      <c r="D20" s="411"/>
      <c r="E20" s="411"/>
      <c r="F20" s="411"/>
      <c r="G20" s="412" t="s">
        <v>503</v>
      </c>
      <c r="H20" s="412"/>
      <c r="I20" s="413" t="str">
        <f>IF(当初文書番号="","",当初文書番号)</f>
        <v/>
      </c>
      <c r="J20" s="413"/>
      <c r="K20" s="413"/>
      <c r="L20" s="413"/>
      <c r="M20" s="413"/>
      <c r="N20" s="413"/>
      <c r="O20" s="413"/>
      <c r="P20" s="413"/>
      <c r="Q20" s="413"/>
      <c r="R20" s="86" t="s">
        <v>504</v>
      </c>
    </row>
    <row r="21" spans="1:25" ht="30" customHeight="1">
      <c r="A21" s="256" t="s">
        <v>505</v>
      </c>
      <c r="B21" s="256"/>
      <c r="C21" s="256"/>
      <c r="D21" s="256"/>
      <c r="E21" s="256"/>
      <c r="F21" s="256"/>
      <c r="G21" s="256"/>
      <c r="H21" s="256"/>
      <c r="I21" s="256"/>
      <c r="J21" s="256"/>
      <c r="K21" s="256"/>
      <c r="L21" s="256"/>
      <c r="M21" s="256"/>
      <c r="N21" s="256"/>
      <c r="O21" s="256"/>
      <c r="P21" s="256"/>
      <c r="Q21" s="256"/>
      <c r="R21" s="256"/>
      <c r="S21" s="256"/>
      <c r="T21" s="256"/>
      <c r="U21" s="256"/>
      <c r="V21" s="256"/>
      <c r="W21" s="256"/>
      <c r="X21" s="256"/>
    </row>
    <row r="23" spans="1:25">
      <c r="A23" s="257" t="s">
        <v>13</v>
      </c>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row>
    <row r="24" spans="1:25" ht="10" customHeight="1">
      <c r="A24" s="88"/>
      <c r="B24" s="88"/>
      <c r="C24" s="88"/>
      <c r="D24" s="88"/>
      <c r="E24" s="88"/>
      <c r="F24" s="88"/>
      <c r="G24" s="88"/>
      <c r="H24" s="88"/>
      <c r="I24" s="88"/>
      <c r="J24" s="88"/>
      <c r="K24" s="88"/>
      <c r="L24" s="88"/>
      <c r="M24" s="88"/>
      <c r="N24" s="88"/>
      <c r="O24" s="88"/>
      <c r="P24" s="88"/>
      <c r="Q24" s="88"/>
      <c r="R24" s="88"/>
      <c r="S24" s="88"/>
      <c r="T24" s="88"/>
      <c r="U24" s="88"/>
      <c r="V24" s="88"/>
      <c r="W24" s="88"/>
      <c r="X24" s="88"/>
      <c r="Y24" s="88"/>
    </row>
    <row r="25" spans="1:25">
      <c r="A25" s="91" t="s">
        <v>181</v>
      </c>
    </row>
    <row r="27" spans="1:25">
      <c r="B27" s="402"/>
      <c r="C27" s="403"/>
      <c r="D27" s="403"/>
      <c r="E27" s="403"/>
      <c r="F27" s="403"/>
      <c r="G27" s="403"/>
      <c r="H27" s="403"/>
      <c r="I27" s="403"/>
      <c r="J27" s="403"/>
      <c r="K27" s="403"/>
      <c r="L27" s="403"/>
      <c r="M27" s="403"/>
      <c r="N27" s="403"/>
      <c r="O27" s="403"/>
      <c r="P27" s="403"/>
      <c r="Q27" s="403"/>
      <c r="R27" s="403"/>
      <c r="S27" s="403"/>
      <c r="T27" s="403"/>
      <c r="U27" s="403"/>
      <c r="V27" s="403"/>
      <c r="W27" s="403"/>
      <c r="X27" s="404"/>
    </row>
    <row r="28" spans="1:25">
      <c r="B28" s="405"/>
      <c r="C28" s="406"/>
      <c r="D28" s="406"/>
      <c r="E28" s="406"/>
      <c r="F28" s="406"/>
      <c r="G28" s="406"/>
      <c r="H28" s="406"/>
      <c r="I28" s="406"/>
      <c r="J28" s="406"/>
      <c r="K28" s="406"/>
      <c r="L28" s="406"/>
      <c r="M28" s="406"/>
      <c r="N28" s="406"/>
      <c r="O28" s="406"/>
      <c r="P28" s="406"/>
      <c r="Q28" s="406"/>
      <c r="R28" s="406"/>
      <c r="S28" s="406"/>
      <c r="T28" s="406"/>
      <c r="U28" s="406"/>
      <c r="V28" s="406"/>
      <c r="W28" s="406"/>
      <c r="X28" s="407"/>
    </row>
    <row r="29" spans="1:25">
      <c r="B29" s="405"/>
      <c r="C29" s="406"/>
      <c r="D29" s="406"/>
      <c r="E29" s="406"/>
      <c r="F29" s="406"/>
      <c r="G29" s="406"/>
      <c r="H29" s="406"/>
      <c r="I29" s="406"/>
      <c r="J29" s="406"/>
      <c r="K29" s="406"/>
      <c r="L29" s="406"/>
      <c r="M29" s="406"/>
      <c r="N29" s="406"/>
      <c r="O29" s="406"/>
      <c r="P29" s="406"/>
      <c r="Q29" s="406"/>
      <c r="R29" s="406"/>
      <c r="S29" s="406"/>
      <c r="T29" s="406"/>
      <c r="U29" s="406"/>
      <c r="V29" s="406"/>
      <c r="W29" s="406"/>
      <c r="X29" s="407"/>
    </row>
    <row r="30" spans="1:25">
      <c r="B30" s="405"/>
      <c r="C30" s="406"/>
      <c r="D30" s="406"/>
      <c r="E30" s="406"/>
      <c r="F30" s="406"/>
      <c r="G30" s="406"/>
      <c r="H30" s="406"/>
      <c r="I30" s="406"/>
      <c r="J30" s="406"/>
      <c r="K30" s="406"/>
      <c r="L30" s="406"/>
      <c r="M30" s="406"/>
      <c r="N30" s="406"/>
      <c r="O30" s="406"/>
      <c r="P30" s="406"/>
      <c r="Q30" s="406"/>
      <c r="R30" s="406"/>
      <c r="S30" s="406"/>
      <c r="T30" s="406"/>
      <c r="U30" s="406"/>
      <c r="V30" s="406"/>
      <c r="W30" s="406"/>
      <c r="X30" s="407"/>
    </row>
    <row r="31" spans="1:25">
      <c r="B31" s="405"/>
      <c r="C31" s="406"/>
      <c r="D31" s="406"/>
      <c r="E31" s="406"/>
      <c r="F31" s="406"/>
      <c r="G31" s="406"/>
      <c r="H31" s="406"/>
      <c r="I31" s="406"/>
      <c r="J31" s="406"/>
      <c r="K31" s="406"/>
      <c r="L31" s="406"/>
      <c r="M31" s="406"/>
      <c r="N31" s="406"/>
      <c r="O31" s="406"/>
      <c r="P31" s="406"/>
      <c r="Q31" s="406"/>
      <c r="R31" s="406"/>
      <c r="S31" s="406"/>
      <c r="T31" s="406"/>
      <c r="U31" s="406"/>
      <c r="V31" s="406"/>
      <c r="W31" s="406"/>
      <c r="X31" s="407"/>
    </row>
    <row r="32" spans="1:25">
      <c r="B32" s="405"/>
      <c r="C32" s="406"/>
      <c r="D32" s="406"/>
      <c r="E32" s="406"/>
      <c r="F32" s="406"/>
      <c r="G32" s="406"/>
      <c r="H32" s="406"/>
      <c r="I32" s="406"/>
      <c r="J32" s="406"/>
      <c r="K32" s="406"/>
      <c r="L32" s="406"/>
      <c r="M32" s="406"/>
      <c r="N32" s="406"/>
      <c r="O32" s="406"/>
      <c r="P32" s="406"/>
      <c r="Q32" s="406"/>
      <c r="R32" s="406"/>
      <c r="S32" s="406"/>
      <c r="T32" s="406"/>
      <c r="U32" s="406"/>
      <c r="V32" s="406"/>
      <c r="W32" s="406"/>
      <c r="X32" s="407"/>
    </row>
    <row r="33" spans="2:24">
      <c r="B33" s="405"/>
      <c r="C33" s="406"/>
      <c r="D33" s="406"/>
      <c r="E33" s="406"/>
      <c r="F33" s="406"/>
      <c r="G33" s="406"/>
      <c r="H33" s="406"/>
      <c r="I33" s="406"/>
      <c r="J33" s="406"/>
      <c r="K33" s="406"/>
      <c r="L33" s="406"/>
      <c r="M33" s="406"/>
      <c r="N33" s="406"/>
      <c r="O33" s="406"/>
      <c r="P33" s="406"/>
      <c r="Q33" s="406"/>
      <c r="R33" s="406"/>
      <c r="S33" s="406"/>
      <c r="T33" s="406"/>
      <c r="U33" s="406"/>
      <c r="V33" s="406"/>
      <c r="W33" s="406"/>
      <c r="X33" s="407"/>
    </row>
    <row r="34" spans="2:24">
      <c r="B34" s="405"/>
      <c r="C34" s="406"/>
      <c r="D34" s="406"/>
      <c r="E34" s="406"/>
      <c r="F34" s="406"/>
      <c r="G34" s="406"/>
      <c r="H34" s="406"/>
      <c r="I34" s="406"/>
      <c r="J34" s="406"/>
      <c r="K34" s="406"/>
      <c r="L34" s="406"/>
      <c r="M34" s="406"/>
      <c r="N34" s="406"/>
      <c r="O34" s="406"/>
      <c r="P34" s="406"/>
      <c r="Q34" s="406"/>
      <c r="R34" s="406"/>
      <c r="S34" s="406"/>
      <c r="T34" s="406"/>
      <c r="U34" s="406"/>
      <c r="V34" s="406"/>
      <c r="W34" s="406"/>
      <c r="X34" s="407"/>
    </row>
    <row r="35" spans="2:24">
      <c r="B35" s="405"/>
      <c r="C35" s="406"/>
      <c r="D35" s="406"/>
      <c r="E35" s="406"/>
      <c r="F35" s="406"/>
      <c r="G35" s="406"/>
      <c r="H35" s="406"/>
      <c r="I35" s="406"/>
      <c r="J35" s="406"/>
      <c r="K35" s="406"/>
      <c r="L35" s="406"/>
      <c r="M35" s="406"/>
      <c r="N35" s="406"/>
      <c r="O35" s="406"/>
      <c r="P35" s="406"/>
      <c r="Q35" s="406"/>
      <c r="R35" s="406"/>
      <c r="S35" s="406"/>
      <c r="T35" s="406"/>
      <c r="U35" s="406"/>
      <c r="V35" s="406"/>
      <c r="W35" s="406"/>
      <c r="X35" s="407"/>
    </row>
    <row r="36" spans="2:24">
      <c r="B36" s="405"/>
      <c r="C36" s="406"/>
      <c r="D36" s="406"/>
      <c r="E36" s="406"/>
      <c r="F36" s="406"/>
      <c r="G36" s="406"/>
      <c r="H36" s="406"/>
      <c r="I36" s="406"/>
      <c r="J36" s="406"/>
      <c r="K36" s="406"/>
      <c r="L36" s="406"/>
      <c r="M36" s="406"/>
      <c r="N36" s="406"/>
      <c r="O36" s="406"/>
      <c r="P36" s="406"/>
      <c r="Q36" s="406"/>
      <c r="R36" s="406"/>
      <c r="S36" s="406"/>
      <c r="T36" s="406"/>
      <c r="U36" s="406"/>
      <c r="V36" s="406"/>
      <c r="W36" s="406"/>
      <c r="X36" s="407"/>
    </row>
    <row r="37" spans="2:24">
      <c r="B37" s="405"/>
      <c r="C37" s="406"/>
      <c r="D37" s="406"/>
      <c r="E37" s="406"/>
      <c r="F37" s="406"/>
      <c r="G37" s="406"/>
      <c r="H37" s="406"/>
      <c r="I37" s="406"/>
      <c r="J37" s="406"/>
      <c r="K37" s="406"/>
      <c r="L37" s="406"/>
      <c r="M37" s="406"/>
      <c r="N37" s="406"/>
      <c r="O37" s="406"/>
      <c r="P37" s="406"/>
      <c r="Q37" s="406"/>
      <c r="R37" s="406"/>
      <c r="S37" s="406"/>
      <c r="T37" s="406"/>
      <c r="U37" s="406"/>
      <c r="V37" s="406"/>
      <c r="W37" s="406"/>
      <c r="X37" s="407"/>
    </row>
    <row r="38" spans="2:24">
      <c r="B38" s="405"/>
      <c r="C38" s="406"/>
      <c r="D38" s="406"/>
      <c r="E38" s="406"/>
      <c r="F38" s="406"/>
      <c r="G38" s="406"/>
      <c r="H38" s="406"/>
      <c r="I38" s="406"/>
      <c r="J38" s="406"/>
      <c r="K38" s="406"/>
      <c r="L38" s="406"/>
      <c r="M38" s="406"/>
      <c r="N38" s="406"/>
      <c r="O38" s="406"/>
      <c r="P38" s="406"/>
      <c r="Q38" s="406"/>
      <c r="R38" s="406"/>
      <c r="S38" s="406"/>
      <c r="T38" s="406"/>
      <c r="U38" s="406"/>
      <c r="V38" s="406"/>
      <c r="W38" s="406"/>
      <c r="X38" s="407"/>
    </row>
    <row r="39" spans="2:24">
      <c r="B39" s="405"/>
      <c r="C39" s="406"/>
      <c r="D39" s="406"/>
      <c r="E39" s="406"/>
      <c r="F39" s="406"/>
      <c r="G39" s="406"/>
      <c r="H39" s="406"/>
      <c r="I39" s="406"/>
      <c r="J39" s="406"/>
      <c r="K39" s="406"/>
      <c r="L39" s="406"/>
      <c r="M39" s="406"/>
      <c r="N39" s="406"/>
      <c r="O39" s="406"/>
      <c r="P39" s="406"/>
      <c r="Q39" s="406"/>
      <c r="R39" s="406"/>
      <c r="S39" s="406"/>
      <c r="T39" s="406"/>
      <c r="U39" s="406"/>
      <c r="V39" s="406"/>
      <c r="W39" s="406"/>
      <c r="X39" s="407"/>
    </row>
    <row r="40" spans="2:24">
      <c r="B40" s="408"/>
      <c r="C40" s="409"/>
      <c r="D40" s="409"/>
      <c r="E40" s="409"/>
      <c r="F40" s="409"/>
      <c r="G40" s="409"/>
      <c r="H40" s="409"/>
      <c r="I40" s="409"/>
      <c r="J40" s="409"/>
      <c r="K40" s="409"/>
      <c r="L40" s="409"/>
      <c r="M40" s="409"/>
      <c r="N40" s="409"/>
      <c r="O40" s="409"/>
      <c r="P40" s="409"/>
      <c r="Q40" s="409"/>
      <c r="R40" s="409"/>
      <c r="S40" s="409"/>
      <c r="T40" s="409"/>
      <c r="U40" s="409"/>
      <c r="V40" s="409"/>
      <c r="W40" s="409"/>
      <c r="X40" s="410"/>
    </row>
  </sheetData>
  <sheetProtection algorithmName="SHA-512" hashValue="Oe6k+fSOh6FoN8KUo3DnOv6O5n0tzsm2pmBM5f1Gfipe4G6eQE0mPV9iEki59WI3gLAX6tqeafukwfBzbJu3HA==" saltValue="kTi3tP5SKeG2AHDFfwbPbw==" spinCount="100000" sheet="1" objects="1" scenarios="1" formatCells="0"/>
  <mergeCells count="20">
    <mergeCell ref="B27:X40"/>
    <mergeCell ref="I14:K14"/>
    <mergeCell ref="L14:X14"/>
    <mergeCell ref="I15:K15"/>
    <mergeCell ref="L15:X15"/>
    <mergeCell ref="A23:Y23"/>
    <mergeCell ref="A18:X18"/>
    <mergeCell ref="A21:X21"/>
    <mergeCell ref="B20:F20"/>
    <mergeCell ref="G20:H20"/>
    <mergeCell ref="I20:Q20"/>
    <mergeCell ref="I13:K13"/>
    <mergeCell ref="L13:X13"/>
    <mergeCell ref="H10:J10"/>
    <mergeCell ref="K10:X10"/>
    <mergeCell ref="R5:X5"/>
    <mergeCell ref="H9:J9"/>
    <mergeCell ref="K9:X9"/>
    <mergeCell ref="H11:J11"/>
    <mergeCell ref="K11:X11"/>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499984740745262"/>
  </sheetPr>
  <dimension ref="A1:AK44"/>
  <sheetViews>
    <sheetView showGridLines="0" view="pageBreakPreview" zoomScale="75" zoomScaleNormal="100" zoomScaleSheetLayoutView="75" workbookViewId="0"/>
  </sheetViews>
  <sheetFormatPr defaultColWidth="3.08203125" defaultRowHeight="14"/>
  <cols>
    <col min="1" max="1" width="3.08203125" style="86" customWidth="1"/>
    <col min="2" max="24" width="3.08203125" style="86"/>
    <col min="25" max="25" width="0.83203125" style="86" customWidth="1"/>
    <col min="26" max="16384" width="3.08203125" style="86"/>
  </cols>
  <sheetData>
    <row r="1" spans="1:37" ht="10" customHeight="1"/>
    <row r="2" spans="1:37" ht="10" customHeight="1"/>
    <row r="3" spans="1:37">
      <c r="A3" s="86" t="s">
        <v>222</v>
      </c>
    </row>
    <row r="4" spans="1:37" ht="10" customHeight="1"/>
    <row r="5" spans="1:37">
      <c r="R5" s="401" t="str">
        <f>IF(変更申請日="","",変更申請日)</f>
        <v/>
      </c>
      <c r="S5" s="401"/>
      <c r="T5" s="401"/>
      <c r="U5" s="401"/>
      <c r="V5" s="401"/>
      <c r="W5" s="401"/>
      <c r="X5" s="401"/>
      <c r="AK5" s="24"/>
    </row>
    <row r="6" spans="1:37" ht="20.149999999999999" customHeight="1">
      <c r="A6" s="86" t="s">
        <v>111</v>
      </c>
      <c r="E6" s="87"/>
    </row>
    <row r="9" spans="1:37" ht="21" customHeight="1">
      <c r="H9" s="251" t="s">
        <v>0</v>
      </c>
      <c r="I9" s="251"/>
      <c r="J9" s="251"/>
      <c r="K9" s="254" t="str">
        <f>IF(住所="","",住所)</f>
        <v/>
      </c>
      <c r="L9" s="254"/>
      <c r="M9" s="254"/>
      <c r="N9" s="254"/>
      <c r="O9" s="254"/>
      <c r="P9" s="254"/>
      <c r="Q9" s="254"/>
      <c r="R9" s="254"/>
      <c r="S9" s="254"/>
      <c r="T9" s="254"/>
      <c r="U9" s="254"/>
      <c r="V9" s="254"/>
      <c r="W9" s="254"/>
      <c r="X9" s="254"/>
    </row>
    <row r="10" spans="1:37" ht="21" customHeight="1">
      <c r="H10" s="251" t="s">
        <v>11</v>
      </c>
      <c r="I10" s="251"/>
      <c r="J10" s="251"/>
      <c r="K10" s="254" t="str">
        <f>IF(名称="","",名称)</f>
        <v/>
      </c>
      <c r="L10" s="254"/>
      <c r="M10" s="254"/>
      <c r="N10" s="254"/>
      <c r="O10" s="254"/>
      <c r="P10" s="254"/>
      <c r="Q10" s="254"/>
      <c r="R10" s="254"/>
      <c r="S10" s="254"/>
      <c r="T10" s="254"/>
      <c r="U10" s="254"/>
      <c r="V10" s="254"/>
      <c r="W10" s="254"/>
      <c r="X10" s="254"/>
    </row>
    <row r="11" spans="1:37" ht="21" customHeight="1">
      <c r="H11" s="251" t="s">
        <v>14</v>
      </c>
      <c r="I11" s="251"/>
      <c r="J11" s="251"/>
      <c r="K11" s="255" t="str">
        <f>IF(代表者氏名="","",代表者役職&amp;"　"&amp;代表者氏名&amp;"")</f>
        <v/>
      </c>
      <c r="L11" s="255"/>
      <c r="M11" s="255"/>
      <c r="N11" s="255"/>
      <c r="O11" s="255"/>
      <c r="P11" s="255"/>
      <c r="Q11" s="255"/>
      <c r="R11" s="255"/>
      <c r="S11" s="255"/>
      <c r="T11" s="255"/>
      <c r="U11" s="255"/>
      <c r="V11" s="255"/>
      <c r="W11" s="255"/>
      <c r="X11" s="255"/>
    </row>
    <row r="12" spans="1:37" ht="10" customHeight="1"/>
    <row r="13" spans="1:37" ht="21" customHeight="1">
      <c r="I13" s="254" t="s">
        <v>6</v>
      </c>
      <c r="J13" s="254"/>
      <c r="K13" s="254"/>
      <c r="L13" s="254" t="str">
        <f>IF(担当者氏名="","",担当者役職&amp;"　"&amp;担当者氏名)</f>
        <v/>
      </c>
      <c r="M13" s="254"/>
      <c r="N13" s="254"/>
      <c r="O13" s="254"/>
      <c r="P13" s="254"/>
      <c r="Q13" s="254"/>
      <c r="R13" s="254"/>
      <c r="S13" s="254"/>
      <c r="T13" s="254"/>
      <c r="U13" s="254"/>
      <c r="V13" s="254"/>
      <c r="W13" s="254"/>
      <c r="X13" s="254"/>
    </row>
    <row r="14" spans="1:37" ht="21" customHeight="1">
      <c r="I14" s="254" t="s">
        <v>5</v>
      </c>
      <c r="J14" s="254"/>
      <c r="K14" s="254"/>
      <c r="L14" s="254" t="str">
        <f>IF(担当者電話番号="","",担当者電話番号)</f>
        <v/>
      </c>
      <c r="M14" s="254"/>
      <c r="N14" s="254"/>
      <c r="O14" s="254"/>
      <c r="P14" s="254"/>
      <c r="Q14" s="254"/>
      <c r="R14" s="254"/>
      <c r="S14" s="254"/>
      <c r="T14" s="254"/>
      <c r="U14" s="254"/>
      <c r="V14" s="254"/>
      <c r="W14" s="254"/>
      <c r="X14" s="254"/>
    </row>
    <row r="15" spans="1:37" ht="21" customHeight="1">
      <c r="I15" s="254" t="s">
        <v>9</v>
      </c>
      <c r="J15" s="254"/>
      <c r="K15" s="254"/>
      <c r="L15" s="254" t="str">
        <f>IF(ISBLANK(メールアドレス),"",メールアドレス)</f>
        <v/>
      </c>
      <c r="M15" s="254"/>
      <c r="N15" s="254"/>
      <c r="O15" s="254"/>
      <c r="P15" s="254"/>
      <c r="Q15" s="254"/>
      <c r="R15" s="254"/>
      <c r="S15" s="254"/>
      <c r="T15" s="254"/>
      <c r="U15" s="254"/>
      <c r="V15" s="254"/>
      <c r="W15" s="254"/>
      <c r="X15" s="254"/>
    </row>
    <row r="18" spans="1:25" ht="39" customHeight="1">
      <c r="A18" s="251" t="s">
        <v>182</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row>
    <row r="19" spans="1:25" ht="17.25" customHeight="1">
      <c r="A19" s="207"/>
      <c r="B19" s="208"/>
      <c r="C19" s="208"/>
      <c r="D19" s="208"/>
      <c r="E19" s="208"/>
      <c r="F19" s="208"/>
      <c r="G19" s="208"/>
      <c r="H19" s="208"/>
      <c r="I19" s="208"/>
      <c r="J19" s="208"/>
      <c r="K19" s="208"/>
      <c r="L19" s="208"/>
      <c r="M19" s="208"/>
      <c r="N19" s="208"/>
      <c r="O19" s="208"/>
      <c r="P19" s="208"/>
      <c r="Q19" s="208"/>
      <c r="R19" s="208"/>
      <c r="S19" s="208"/>
      <c r="T19" s="208"/>
      <c r="U19" s="208"/>
      <c r="V19" s="208"/>
      <c r="W19" s="208"/>
      <c r="X19" s="208"/>
    </row>
    <row r="20" spans="1:25" ht="17.25" customHeight="1">
      <c r="B20" s="411" t="str">
        <f>IF(当初交付決定日="","",当初交付決定日)</f>
        <v/>
      </c>
      <c r="C20" s="411"/>
      <c r="D20" s="411"/>
      <c r="E20" s="411"/>
      <c r="F20" s="411"/>
      <c r="G20" s="412" t="s">
        <v>503</v>
      </c>
      <c r="H20" s="412"/>
      <c r="I20" s="413" t="str">
        <f>IF(当初文書番号="","",当初文書番号)</f>
        <v/>
      </c>
      <c r="J20" s="413"/>
      <c r="K20" s="413"/>
      <c r="L20" s="413"/>
      <c r="M20" s="413"/>
      <c r="N20" s="413"/>
      <c r="O20" s="413"/>
      <c r="P20" s="413"/>
      <c r="Q20" s="413"/>
      <c r="R20" s="86" t="s">
        <v>504</v>
      </c>
    </row>
    <row r="21" spans="1:25" ht="36" customHeight="1">
      <c r="A21" s="256" t="s">
        <v>506</v>
      </c>
      <c r="B21" s="256"/>
      <c r="C21" s="256"/>
      <c r="D21" s="256"/>
      <c r="E21" s="256"/>
      <c r="F21" s="256"/>
      <c r="G21" s="256"/>
      <c r="H21" s="256"/>
      <c r="I21" s="256"/>
      <c r="J21" s="256"/>
      <c r="K21" s="256"/>
      <c r="L21" s="256"/>
      <c r="M21" s="256"/>
      <c r="N21" s="256"/>
      <c r="O21" s="256"/>
      <c r="P21" s="256"/>
      <c r="Q21" s="256"/>
      <c r="R21" s="256"/>
      <c r="S21" s="256"/>
      <c r="T21" s="256"/>
      <c r="U21" s="256"/>
      <c r="V21" s="256"/>
      <c r="W21" s="256"/>
      <c r="X21" s="256"/>
    </row>
    <row r="23" spans="1:25">
      <c r="A23" s="257" t="s">
        <v>13</v>
      </c>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row>
    <row r="24" spans="1:25" ht="10" customHeight="1">
      <c r="A24" s="88"/>
      <c r="B24" s="88"/>
      <c r="C24" s="88"/>
      <c r="D24" s="88"/>
      <c r="E24" s="88"/>
      <c r="F24" s="88"/>
      <c r="G24" s="88"/>
      <c r="H24" s="88"/>
      <c r="I24" s="88"/>
      <c r="J24" s="88"/>
      <c r="K24" s="88"/>
      <c r="L24" s="88"/>
      <c r="M24" s="88"/>
      <c r="N24" s="88"/>
      <c r="O24" s="88"/>
      <c r="P24" s="88"/>
      <c r="Q24" s="88"/>
      <c r="R24" s="88"/>
      <c r="S24" s="88"/>
      <c r="T24" s="88"/>
      <c r="U24" s="88"/>
      <c r="V24" s="88"/>
      <c r="W24" s="88"/>
      <c r="X24" s="88"/>
      <c r="Y24" s="88"/>
    </row>
    <row r="25" spans="1:25" ht="16" customHeight="1">
      <c r="A25" s="91" t="s">
        <v>184</v>
      </c>
    </row>
    <row r="26" spans="1:25">
      <c r="A26" s="91"/>
      <c r="B26" s="402"/>
      <c r="C26" s="403"/>
      <c r="D26" s="403"/>
      <c r="E26" s="403"/>
      <c r="F26" s="403"/>
      <c r="G26" s="403"/>
      <c r="H26" s="403"/>
      <c r="I26" s="403"/>
      <c r="J26" s="403"/>
      <c r="K26" s="403"/>
      <c r="L26" s="403"/>
      <c r="M26" s="403"/>
      <c r="N26" s="403"/>
      <c r="O26" s="403"/>
      <c r="P26" s="403"/>
      <c r="Q26" s="403"/>
      <c r="R26" s="403"/>
      <c r="S26" s="403"/>
      <c r="T26" s="403"/>
      <c r="U26" s="403"/>
      <c r="V26" s="403"/>
      <c r="W26" s="403"/>
      <c r="X26" s="404"/>
    </row>
    <row r="27" spans="1:25">
      <c r="A27" s="91"/>
      <c r="B27" s="405"/>
      <c r="C27" s="406"/>
      <c r="D27" s="406"/>
      <c r="E27" s="406"/>
      <c r="F27" s="406"/>
      <c r="G27" s="406"/>
      <c r="H27" s="406"/>
      <c r="I27" s="406"/>
      <c r="J27" s="406"/>
      <c r="K27" s="406"/>
      <c r="L27" s="406"/>
      <c r="M27" s="406"/>
      <c r="N27" s="406"/>
      <c r="O27" s="406"/>
      <c r="P27" s="406"/>
      <c r="Q27" s="406"/>
      <c r="R27" s="406"/>
      <c r="S27" s="406"/>
      <c r="T27" s="406"/>
      <c r="U27" s="406"/>
      <c r="V27" s="406"/>
      <c r="W27" s="406"/>
      <c r="X27" s="407"/>
    </row>
    <row r="28" spans="1:25">
      <c r="A28" s="91"/>
      <c r="B28" s="405"/>
      <c r="C28" s="406"/>
      <c r="D28" s="406"/>
      <c r="E28" s="406"/>
      <c r="F28" s="406"/>
      <c r="G28" s="406"/>
      <c r="H28" s="406"/>
      <c r="I28" s="406"/>
      <c r="J28" s="406"/>
      <c r="K28" s="406"/>
      <c r="L28" s="406"/>
      <c r="M28" s="406"/>
      <c r="N28" s="406"/>
      <c r="O28" s="406"/>
      <c r="P28" s="406"/>
      <c r="Q28" s="406"/>
      <c r="R28" s="406"/>
      <c r="S28" s="406"/>
      <c r="T28" s="406"/>
      <c r="U28" s="406"/>
      <c r="V28" s="406"/>
      <c r="W28" s="406"/>
      <c r="X28" s="407"/>
    </row>
    <row r="29" spans="1:25">
      <c r="A29" s="91"/>
      <c r="B29" s="408"/>
      <c r="C29" s="409"/>
      <c r="D29" s="409"/>
      <c r="E29" s="409"/>
      <c r="F29" s="409"/>
      <c r="G29" s="409"/>
      <c r="H29" s="409"/>
      <c r="I29" s="409"/>
      <c r="J29" s="409"/>
      <c r="K29" s="409"/>
      <c r="L29" s="409"/>
      <c r="M29" s="409"/>
      <c r="N29" s="409"/>
      <c r="O29" s="409"/>
      <c r="P29" s="409"/>
      <c r="Q29" s="409"/>
      <c r="R29" s="409"/>
      <c r="S29" s="409"/>
      <c r="T29" s="409"/>
      <c r="U29" s="409"/>
      <c r="V29" s="409"/>
      <c r="W29" s="409"/>
      <c r="X29" s="410"/>
    </row>
    <row r="30" spans="1:25" ht="16" customHeight="1">
      <c r="A30" s="86" t="s">
        <v>185</v>
      </c>
    </row>
    <row r="31" spans="1:25">
      <c r="B31" s="402"/>
      <c r="C31" s="403"/>
      <c r="D31" s="403"/>
      <c r="E31" s="403"/>
      <c r="F31" s="403"/>
      <c r="G31" s="403"/>
      <c r="H31" s="403"/>
      <c r="I31" s="403"/>
      <c r="J31" s="403"/>
      <c r="K31" s="403"/>
      <c r="L31" s="403"/>
      <c r="M31" s="403"/>
      <c r="N31" s="403"/>
      <c r="O31" s="403"/>
      <c r="P31" s="403"/>
      <c r="Q31" s="403"/>
      <c r="R31" s="403"/>
      <c r="S31" s="403"/>
      <c r="T31" s="403"/>
      <c r="U31" s="403"/>
      <c r="V31" s="403"/>
      <c r="W31" s="403"/>
      <c r="X31" s="404"/>
    </row>
    <row r="32" spans="1:25">
      <c r="B32" s="405"/>
      <c r="C32" s="406"/>
      <c r="D32" s="406"/>
      <c r="E32" s="406"/>
      <c r="F32" s="406"/>
      <c r="G32" s="406"/>
      <c r="H32" s="406"/>
      <c r="I32" s="406"/>
      <c r="J32" s="406"/>
      <c r="K32" s="406"/>
      <c r="L32" s="406"/>
      <c r="M32" s="406"/>
      <c r="N32" s="406"/>
      <c r="O32" s="406"/>
      <c r="P32" s="406"/>
      <c r="Q32" s="406"/>
      <c r="R32" s="406"/>
      <c r="S32" s="406"/>
      <c r="T32" s="406"/>
      <c r="U32" s="406"/>
      <c r="V32" s="406"/>
      <c r="W32" s="406"/>
      <c r="X32" s="407"/>
    </row>
    <row r="33" spans="2:24">
      <c r="B33" s="405"/>
      <c r="C33" s="406"/>
      <c r="D33" s="406"/>
      <c r="E33" s="406"/>
      <c r="F33" s="406"/>
      <c r="G33" s="406"/>
      <c r="H33" s="406"/>
      <c r="I33" s="406"/>
      <c r="J33" s="406"/>
      <c r="K33" s="406"/>
      <c r="L33" s="406"/>
      <c r="M33" s="406"/>
      <c r="N33" s="406"/>
      <c r="O33" s="406"/>
      <c r="P33" s="406"/>
      <c r="Q33" s="406"/>
      <c r="R33" s="406"/>
      <c r="S33" s="406"/>
      <c r="T33" s="406"/>
      <c r="U33" s="406"/>
      <c r="V33" s="406"/>
      <c r="W33" s="406"/>
      <c r="X33" s="407"/>
    </row>
    <row r="34" spans="2:24">
      <c r="B34" s="405"/>
      <c r="C34" s="406"/>
      <c r="D34" s="406"/>
      <c r="E34" s="406"/>
      <c r="F34" s="406"/>
      <c r="G34" s="406"/>
      <c r="H34" s="406"/>
      <c r="I34" s="406"/>
      <c r="J34" s="406"/>
      <c r="K34" s="406"/>
      <c r="L34" s="406"/>
      <c r="M34" s="406"/>
      <c r="N34" s="406"/>
      <c r="O34" s="406"/>
      <c r="P34" s="406"/>
      <c r="Q34" s="406"/>
      <c r="R34" s="406"/>
      <c r="S34" s="406"/>
      <c r="T34" s="406"/>
      <c r="U34" s="406"/>
      <c r="V34" s="406"/>
      <c r="W34" s="406"/>
      <c r="X34" s="407"/>
    </row>
    <row r="35" spans="2:24">
      <c r="B35" s="405"/>
      <c r="C35" s="406"/>
      <c r="D35" s="406"/>
      <c r="E35" s="406"/>
      <c r="F35" s="406"/>
      <c r="G35" s="406"/>
      <c r="H35" s="406"/>
      <c r="I35" s="406"/>
      <c r="J35" s="406"/>
      <c r="K35" s="406"/>
      <c r="L35" s="406"/>
      <c r="M35" s="406"/>
      <c r="N35" s="406"/>
      <c r="O35" s="406"/>
      <c r="P35" s="406"/>
      <c r="Q35" s="406"/>
      <c r="R35" s="406"/>
      <c r="S35" s="406"/>
      <c r="T35" s="406"/>
      <c r="U35" s="406"/>
      <c r="V35" s="406"/>
      <c r="W35" s="406"/>
      <c r="X35" s="407"/>
    </row>
    <row r="36" spans="2:24">
      <c r="B36" s="405"/>
      <c r="C36" s="406"/>
      <c r="D36" s="406"/>
      <c r="E36" s="406"/>
      <c r="F36" s="406"/>
      <c r="G36" s="406"/>
      <c r="H36" s="406"/>
      <c r="I36" s="406"/>
      <c r="J36" s="406"/>
      <c r="K36" s="406"/>
      <c r="L36" s="406"/>
      <c r="M36" s="406"/>
      <c r="N36" s="406"/>
      <c r="O36" s="406"/>
      <c r="P36" s="406"/>
      <c r="Q36" s="406"/>
      <c r="R36" s="406"/>
      <c r="S36" s="406"/>
      <c r="T36" s="406"/>
      <c r="U36" s="406"/>
      <c r="V36" s="406"/>
      <c r="W36" s="406"/>
      <c r="X36" s="407"/>
    </row>
    <row r="37" spans="2:24">
      <c r="B37" s="405"/>
      <c r="C37" s="406"/>
      <c r="D37" s="406"/>
      <c r="E37" s="406"/>
      <c r="F37" s="406"/>
      <c r="G37" s="406"/>
      <c r="H37" s="406"/>
      <c r="I37" s="406"/>
      <c r="J37" s="406"/>
      <c r="K37" s="406"/>
      <c r="L37" s="406"/>
      <c r="M37" s="406"/>
      <c r="N37" s="406"/>
      <c r="O37" s="406"/>
      <c r="P37" s="406"/>
      <c r="Q37" s="406"/>
      <c r="R37" s="406"/>
      <c r="S37" s="406"/>
      <c r="T37" s="406"/>
      <c r="U37" s="406"/>
      <c r="V37" s="406"/>
      <c r="W37" s="406"/>
      <c r="X37" s="407"/>
    </row>
    <row r="38" spans="2:24">
      <c r="B38" s="405"/>
      <c r="C38" s="406"/>
      <c r="D38" s="406"/>
      <c r="E38" s="406"/>
      <c r="F38" s="406"/>
      <c r="G38" s="406"/>
      <c r="H38" s="406"/>
      <c r="I38" s="406"/>
      <c r="J38" s="406"/>
      <c r="K38" s="406"/>
      <c r="L38" s="406"/>
      <c r="M38" s="406"/>
      <c r="N38" s="406"/>
      <c r="O38" s="406"/>
      <c r="P38" s="406"/>
      <c r="Q38" s="406"/>
      <c r="R38" s="406"/>
      <c r="S38" s="406"/>
      <c r="T38" s="406"/>
      <c r="U38" s="406"/>
      <c r="V38" s="406"/>
      <c r="W38" s="406"/>
      <c r="X38" s="407"/>
    </row>
    <row r="39" spans="2:24">
      <c r="B39" s="405"/>
      <c r="C39" s="406"/>
      <c r="D39" s="406"/>
      <c r="E39" s="406"/>
      <c r="F39" s="406"/>
      <c r="G39" s="406"/>
      <c r="H39" s="406"/>
      <c r="I39" s="406"/>
      <c r="J39" s="406"/>
      <c r="K39" s="406"/>
      <c r="L39" s="406"/>
      <c r="M39" s="406"/>
      <c r="N39" s="406"/>
      <c r="O39" s="406"/>
      <c r="P39" s="406"/>
      <c r="Q39" s="406"/>
      <c r="R39" s="406"/>
      <c r="S39" s="406"/>
      <c r="T39" s="406"/>
      <c r="U39" s="406"/>
      <c r="V39" s="406"/>
      <c r="W39" s="406"/>
      <c r="X39" s="407"/>
    </row>
    <row r="40" spans="2:24">
      <c r="B40" s="405"/>
      <c r="C40" s="406"/>
      <c r="D40" s="406"/>
      <c r="E40" s="406"/>
      <c r="F40" s="406"/>
      <c r="G40" s="406"/>
      <c r="H40" s="406"/>
      <c r="I40" s="406"/>
      <c r="J40" s="406"/>
      <c r="K40" s="406"/>
      <c r="L40" s="406"/>
      <c r="M40" s="406"/>
      <c r="N40" s="406"/>
      <c r="O40" s="406"/>
      <c r="P40" s="406"/>
      <c r="Q40" s="406"/>
      <c r="R40" s="406"/>
      <c r="S40" s="406"/>
      <c r="T40" s="406"/>
      <c r="U40" s="406"/>
      <c r="V40" s="406"/>
      <c r="W40" s="406"/>
      <c r="X40" s="407"/>
    </row>
    <row r="41" spans="2:24">
      <c r="B41" s="405"/>
      <c r="C41" s="406"/>
      <c r="D41" s="406"/>
      <c r="E41" s="406"/>
      <c r="F41" s="406"/>
      <c r="G41" s="406"/>
      <c r="H41" s="406"/>
      <c r="I41" s="406"/>
      <c r="J41" s="406"/>
      <c r="K41" s="406"/>
      <c r="L41" s="406"/>
      <c r="M41" s="406"/>
      <c r="N41" s="406"/>
      <c r="O41" s="406"/>
      <c r="P41" s="406"/>
      <c r="Q41" s="406"/>
      <c r="R41" s="406"/>
      <c r="S41" s="406"/>
      <c r="T41" s="406"/>
      <c r="U41" s="406"/>
      <c r="V41" s="406"/>
      <c r="W41" s="406"/>
      <c r="X41" s="407"/>
    </row>
    <row r="42" spans="2:24">
      <c r="B42" s="405"/>
      <c r="C42" s="406"/>
      <c r="D42" s="406"/>
      <c r="E42" s="406"/>
      <c r="F42" s="406"/>
      <c r="G42" s="406"/>
      <c r="H42" s="406"/>
      <c r="I42" s="406"/>
      <c r="J42" s="406"/>
      <c r="K42" s="406"/>
      <c r="L42" s="406"/>
      <c r="M42" s="406"/>
      <c r="N42" s="406"/>
      <c r="O42" s="406"/>
      <c r="P42" s="406"/>
      <c r="Q42" s="406"/>
      <c r="R42" s="406"/>
      <c r="S42" s="406"/>
      <c r="T42" s="406"/>
      <c r="U42" s="406"/>
      <c r="V42" s="406"/>
      <c r="W42" s="406"/>
      <c r="X42" s="407"/>
    </row>
    <row r="43" spans="2:24">
      <c r="B43" s="405"/>
      <c r="C43" s="406"/>
      <c r="D43" s="406"/>
      <c r="E43" s="406"/>
      <c r="F43" s="406"/>
      <c r="G43" s="406"/>
      <c r="H43" s="406"/>
      <c r="I43" s="406"/>
      <c r="J43" s="406"/>
      <c r="K43" s="406"/>
      <c r="L43" s="406"/>
      <c r="M43" s="406"/>
      <c r="N43" s="406"/>
      <c r="O43" s="406"/>
      <c r="P43" s="406"/>
      <c r="Q43" s="406"/>
      <c r="R43" s="406"/>
      <c r="S43" s="406"/>
      <c r="T43" s="406"/>
      <c r="U43" s="406"/>
      <c r="V43" s="406"/>
      <c r="W43" s="406"/>
      <c r="X43" s="407"/>
    </row>
    <row r="44" spans="2:24">
      <c r="B44" s="408"/>
      <c r="C44" s="409"/>
      <c r="D44" s="409"/>
      <c r="E44" s="409"/>
      <c r="F44" s="409"/>
      <c r="G44" s="409"/>
      <c r="H44" s="409"/>
      <c r="I44" s="409"/>
      <c r="J44" s="409"/>
      <c r="K44" s="409"/>
      <c r="L44" s="409"/>
      <c r="M44" s="409"/>
      <c r="N44" s="409"/>
      <c r="O44" s="409"/>
      <c r="P44" s="409"/>
      <c r="Q44" s="409"/>
      <c r="R44" s="409"/>
      <c r="S44" s="409"/>
      <c r="T44" s="409"/>
      <c r="U44" s="409"/>
      <c r="V44" s="409"/>
      <c r="W44" s="409"/>
      <c r="X44" s="410"/>
    </row>
  </sheetData>
  <sheetProtection algorithmName="SHA-512" hashValue="mnDWjmH3rKWwdX2GIUKgWDlqcUj/8JfSoOn2oxcj+1p8MURKdnplUCNCcPDBRQ9j7Z7raiZzxUlt7JPAvWty3A==" saltValue="91nEaCXyJsQDMJ65ecp1gQ==" spinCount="100000" sheet="1" objects="1" scenarios="1" formatCells="0"/>
  <mergeCells count="21">
    <mergeCell ref="A18:X18"/>
    <mergeCell ref="A23:Y23"/>
    <mergeCell ref="B31:X44"/>
    <mergeCell ref="B26:X29"/>
    <mergeCell ref="A21:X21"/>
    <mergeCell ref="B20:F20"/>
    <mergeCell ref="G20:H20"/>
    <mergeCell ref="I20:Q20"/>
    <mergeCell ref="I13:K13"/>
    <mergeCell ref="L13:X13"/>
    <mergeCell ref="I14:K14"/>
    <mergeCell ref="L14:X14"/>
    <mergeCell ref="I15:K15"/>
    <mergeCell ref="L15:X15"/>
    <mergeCell ref="H11:J11"/>
    <mergeCell ref="K11:X11"/>
    <mergeCell ref="R5:X5"/>
    <mergeCell ref="H9:J9"/>
    <mergeCell ref="K9:X9"/>
    <mergeCell ref="H10:J10"/>
    <mergeCell ref="K10:X1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tint="0.499984740745262"/>
  </sheetPr>
  <dimension ref="A1:AK36"/>
  <sheetViews>
    <sheetView showGridLines="0" view="pageBreakPreview" zoomScale="75" zoomScaleNormal="100" zoomScaleSheetLayoutView="75" workbookViewId="0"/>
  </sheetViews>
  <sheetFormatPr defaultColWidth="3.08203125" defaultRowHeight="14"/>
  <cols>
    <col min="1" max="1" width="3.08203125" style="86" customWidth="1"/>
    <col min="2" max="24" width="3.08203125" style="86"/>
    <col min="25" max="25" width="0.83203125" style="86" customWidth="1"/>
    <col min="26" max="16384" width="3.08203125" style="86"/>
  </cols>
  <sheetData>
    <row r="1" spans="1:37" ht="10" customHeight="1"/>
    <row r="2" spans="1:37" ht="10" customHeight="1"/>
    <row r="3" spans="1:37">
      <c r="A3" s="86" t="s">
        <v>223</v>
      </c>
    </row>
    <row r="4" spans="1:37" ht="10" customHeight="1"/>
    <row r="5" spans="1:37">
      <c r="R5" s="401" t="str">
        <f>IF(中止・廃止申請日="","",中止・廃止申請日)</f>
        <v/>
      </c>
      <c r="S5" s="401"/>
      <c r="T5" s="401"/>
      <c r="U5" s="401"/>
      <c r="V5" s="401"/>
      <c r="W5" s="401"/>
      <c r="X5" s="401"/>
      <c r="AK5" s="24"/>
    </row>
    <row r="6" spans="1:37" ht="20.149999999999999" customHeight="1">
      <c r="A6" s="86" t="s">
        <v>111</v>
      </c>
      <c r="E6" s="87"/>
    </row>
    <row r="9" spans="1:37" ht="21" customHeight="1">
      <c r="H9" s="251" t="s">
        <v>0</v>
      </c>
      <c r="I9" s="251"/>
      <c r="J9" s="251"/>
      <c r="K9" s="254" t="str">
        <f>IF(住所="","",住所)</f>
        <v/>
      </c>
      <c r="L9" s="254"/>
      <c r="M9" s="254"/>
      <c r="N9" s="254"/>
      <c r="O9" s="254"/>
      <c r="P9" s="254"/>
      <c r="Q9" s="254"/>
      <c r="R9" s="254"/>
      <c r="S9" s="254"/>
      <c r="T9" s="254"/>
      <c r="U9" s="254"/>
      <c r="V9" s="254"/>
      <c r="W9" s="254"/>
      <c r="X9" s="254"/>
    </row>
    <row r="10" spans="1:37" ht="21" customHeight="1">
      <c r="H10" s="251" t="s">
        <v>11</v>
      </c>
      <c r="I10" s="251"/>
      <c r="J10" s="251"/>
      <c r="K10" s="254" t="str">
        <f>IF(名称="","",名称)</f>
        <v/>
      </c>
      <c r="L10" s="254"/>
      <c r="M10" s="254"/>
      <c r="N10" s="254"/>
      <c r="O10" s="254"/>
      <c r="P10" s="254"/>
      <c r="Q10" s="254"/>
      <c r="R10" s="254"/>
      <c r="S10" s="254"/>
      <c r="T10" s="254"/>
      <c r="U10" s="254"/>
      <c r="V10" s="254"/>
      <c r="W10" s="254"/>
      <c r="X10" s="254"/>
    </row>
    <row r="11" spans="1:37" ht="21" customHeight="1">
      <c r="H11" s="251" t="s">
        <v>14</v>
      </c>
      <c r="I11" s="251"/>
      <c r="J11" s="251"/>
      <c r="K11" s="255" t="str">
        <f>IF(代表者氏名="","",代表者役職&amp;"　"&amp;代表者氏名&amp;"")</f>
        <v/>
      </c>
      <c r="L11" s="255"/>
      <c r="M11" s="255"/>
      <c r="N11" s="255"/>
      <c r="O11" s="255"/>
      <c r="P11" s="255"/>
      <c r="Q11" s="255"/>
      <c r="R11" s="255"/>
      <c r="S11" s="255"/>
      <c r="T11" s="255"/>
      <c r="U11" s="255"/>
      <c r="V11" s="255"/>
      <c r="W11" s="255"/>
      <c r="X11" s="255"/>
    </row>
    <row r="12" spans="1:37" ht="10" customHeight="1"/>
    <row r="13" spans="1:37" ht="21" customHeight="1">
      <c r="I13" s="254" t="s">
        <v>6</v>
      </c>
      <c r="J13" s="254"/>
      <c r="K13" s="254"/>
      <c r="L13" s="254" t="str">
        <f>IF(担当者氏名="","",担当者役職&amp;"　"&amp;担当者氏名)</f>
        <v/>
      </c>
      <c r="M13" s="254"/>
      <c r="N13" s="254"/>
      <c r="O13" s="254"/>
      <c r="P13" s="254"/>
      <c r="Q13" s="254"/>
      <c r="R13" s="254"/>
      <c r="S13" s="254"/>
      <c r="T13" s="254"/>
      <c r="U13" s="254"/>
      <c r="V13" s="254"/>
      <c r="W13" s="254"/>
      <c r="X13" s="254"/>
    </row>
    <row r="14" spans="1:37" ht="21" customHeight="1">
      <c r="I14" s="254" t="s">
        <v>5</v>
      </c>
      <c r="J14" s="254"/>
      <c r="K14" s="254"/>
      <c r="L14" s="254" t="str">
        <f>IF(担当者電話番号="","",担当者電話番号)</f>
        <v/>
      </c>
      <c r="M14" s="254"/>
      <c r="N14" s="254"/>
      <c r="O14" s="254"/>
      <c r="P14" s="254"/>
      <c r="Q14" s="254"/>
      <c r="R14" s="254"/>
      <c r="S14" s="254"/>
      <c r="T14" s="254"/>
      <c r="U14" s="254"/>
      <c r="V14" s="254"/>
      <c r="W14" s="254"/>
      <c r="X14" s="254"/>
    </row>
    <row r="15" spans="1:37" ht="21" customHeight="1">
      <c r="I15" s="254" t="s">
        <v>9</v>
      </c>
      <c r="J15" s="254"/>
      <c r="K15" s="254"/>
      <c r="L15" s="254" t="str">
        <f>IF(ISBLANK(メールアドレス),"",メールアドレス)</f>
        <v/>
      </c>
      <c r="M15" s="254"/>
      <c r="N15" s="254"/>
      <c r="O15" s="254"/>
      <c r="P15" s="254"/>
      <c r="Q15" s="254"/>
      <c r="R15" s="254"/>
      <c r="S15" s="254"/>
      <c r="T15" s="254"/>
      <c r="U15" s="254"/>
      <c r="V15" s="254"/>
      <c r="W15" s="254"/>
      <c r="X15" s="254"/>
    </row>
    <row r="18" spans="1:25" ht="19.5" customHeight="1">
      <c r="A18" s="395" t="s">
        <v>309</v>
      </c>
      <c r="B18" s="395"/>
      <c r="C18" s="395"/>
      <c r="D18" s="395"/>
      <c r="E18" s="395"/>
      <c r="F18" s="395"/>
      <c r="G18" s="395"/>
      <c r="H18" s="395"/>
      <c r="I18" s="395"/>
      <c r="J18" s="395"/>
      <c r="K18" s="395"/>
      <c r="L18" s="395"/>
      <c r="M18" s="395"/>
      <c r="N18" s="395"/>
      <c r="O18" s="395"/>
      <c r="P18" s="395"/>
      <c r="Q18" s="395"/>
      <c r="R18" s="395"/>
      <c r="S18" s="395"/>
      <c r="T18" s="395"/>
      <c r="U18" s="395"/>
      <c r="V18" s="395"/>
      <c r="W18" s="395"/>
      <c r="X18" s="395"/>
    </row>
    <row r="19" spans="1:25" ht="19.5" customHeight="1">
      <c r="E19" s="28" t="s">
        <v>310</v>
      </c>
      <c r="F19" s="209"/>
      <c r="G19" s="209"/>
      <c r="H19" s="209"/>
      <c r="I19" s="209"/>
      <c r="J19" s="209"/>
      <c r="K19" s="209"/>
      <c r="L19" s="252" t="str">
        <f>M22</f>
        <v>中止・廃止</v>
      </c>
      <c r="M19" s="252"/>
      <c r="N19" s="252"/>
      <c r="O19" s="252"/>
      <c r="P19" s="209"/>
      <c r="Q19" s="209" t="s">
        <v>311</v>
      </c>
      <c r="R19" s="209"/>
      <c r="S19" s="209"/>
      <c r="T19" s="209"/>
      <c r="U19" s="209"/>
      <c r="V19" s="209"/>
      <c r="W19" s="209"/>
      <c r="X19" s="209"/>
    </row>
    <row r="20" spans="1:25" ht="17.25" customHeight="1">
      <c r="A20" s="207"/>
      <c r="B20" s="208"/>
      <c r="C20" s="208"/>
      <c r="D20" s="208"/>
      <c r="E20" s="208"/>
      <c r="F20" s="208"/>
      <c r="G20" s="208"/>
      <c r="H20" s="208"/>
      <c r="I20" s="208"/>
      <c r="J20" s="208"/>
      <c r="K20" s="208"/>
      <c r="L20" s="208"/>
      <c r="M20" s="208"/>
      <c r="N20" s="208"/>
      <c r="O20" s="208"/>
      <c r="P20" s="208"/>
      <c r="Q20" s="208"/>
      <c r="R20" s="208"/>
      <c r="S20" s="208"/>
      <c r="T20" s="208"/>
      <c r="U20" s="208"/>
      <c r="V20" s="208"/>
      <c r="W20" s="208"/>
      <c r="X20" s="208"/>
    </row>
    <row r="21" spans="1:25">
      <c r="B21" s="411" t="str">
        <f>IF(当初交付決定日="","",当初交付決定日)</f>
        <v/>
      </c>
      <c r="C21" s="411"/>
      <c r="D21" s="411"/>
      <c r="E21" s="411"/>
      <c r="F21" s="411"/>
      <c r="G21" s="412" t="s">
        <v>503</v>
      </c>
      <c r="H21" s="412"/>
      <c r="I21" s="413" t="str">
        <f>IF(当初文書番号="","",当初文書番号)</f>
        <v/>
      </c>
      <c r="J21" s="413"/>
      <c r="K21" s="413"/>
      <c r="L21" s="413"/>
      <c r="M21" s="413"/>
      <c r="N21" s="413"/>
      <c r="O21" s="413"/>
      <c r="P21" s="413"/>
      <c r="Q21" s="413"/>
      <c r="R21" s="86" t="s">
        <v>504</v>
      </c>
    </row>
    <row r="22" spans="1:25" ht="17.5" customHeight="1">
      <c r="A22" s="28" t="s">
        <v>509</v>
      </c>
      <c r="B22" s="28"/>
      <c r="C22" s="28"/>
      <c r="D22" s="28"/>
      <c r="E22" s="28"/>
      <c r="F22" s="28"/>
      <c r="G22" s="28"/>
      <c r="H22" s="28"/>
      <c r="I22" s="28"/>
      <c r="M22" s="414" t="s">
        <v>308</v>
      </c>
      <c r="N22" s="414"/>
      <c r="O22" s="414"/>
      <c r="P22" s="414"/>
      <c r="R22" s="28" t="s">
        <v>507</v>
      </c>
      <c r="S22" s="28"/>
      <c r="T22" s="28"/>
      <c r="U22" s="28"/>
      <c r="V22" s="28"/>
      <c r="W22" s="28"/>
      <c r="X22" s="28"/>
    </row>
    <row r="23" spans="1:25" ht="17.5" customHeight="1">
      <c r="A23" s="28" t="s">
        <v>510</v>
      </c>
      <c r="B23" s="28"/>
      <c r="C23" s="28"/>
      <c r="D23" s="28"/>
      <c r="E23" s="28"/>
      <c r="F23" s="28"/>
      <c r="G23" s="28"/>
      <c r="H23" s="28"/>
      <c r="I23" s="28"/>
      <c r="J23" s="28"/>
      <c r="K23" s="28"/>
      <c r="P23" s="28"/>
      <c r="Q23" s="28"/>
      <c r="R23" s="28"/>
      <c r="S23" s="28"/>
      <c r="T23" s="28"/>
      <c r="U23" s="28"/>
      <c r="V23" s="28"/>
      <c r="W23" s="28"/>
      <c r="X23" s="28"/>
    </row>
    <row r="25" spans="1:25">
      <c r="A25" s="257" t="s">
        <v>13</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row>
    <row r="26" spans="1:25" ht="10" customHeight="1">
      <c r="A26" s="88"/>
      <c r="B26" s="88"/>
      <c r="C26" s="88"/>
      <c r="D26" s="88"/>
      <c r="E26" s="88"/>
      <c r="F26" s="88"/>
      <c r="G26" s="88"/>
      <c r="H26" s="88"/>
      <c r="I26" s="88"/>
      <c r="J26" s="88"/>
      <c r="K26" s="88"/>
      <c r="L26" s="88"/>
      <c r="M26" s="88"/>
      <c r="N26" s="88"/>
      <c r="O26" s="88"/>
      <c r="P26" s="88"/>
      <c r="Q26" s="88"/>
      <c r="R26" s="88"/>
      <c r="S26" s="88"/>
      <c r="T26" s="88"/>
      <c r="U26" s="88"/>
      <c r="V26" s="88"/>
      <c r="W26" s="88"/>
      <c r="X26" s="88"/>
      <c r="Y26" s="88"/>
    </row>
    <row r="27" spans="1:25">
      <c r="A27" s="94" t="s">
        <v>186</v>
      </c>
    </row>
    <row r="28" spans="1:25">
      <c r="A28" s="91"/>
      <c r="B28" s="402"/>
      <c r="C28" s="403"/>
      <c r="D28" s="403"/>
      <c r="E28" s="403"/>
      <c r="F28" s="403"/>
      <c r="G28" s="403"/>
      <c r="H28" s="403"/>
      <c r="I28" s="403"/>
      <c r="J28" s="403"/>
      <c r="K28" s="403"/>
      <c r="L28" s="403"/>
      <c r="M28" s="403"/>
      <c r="N28" s="403"/>
      <c r="O28" s="403"/>
      <c r="P28" s="403"/>
      <c r="Q28" s="403"/>
      <c r="R28" s="403"/>
      <c r="S28" s="403"/>
      <c r="T28" s="403"/>
      <c r="U28" s="403"/>
      <c r="V28" s="403"/>
      <c r="W28" s="403"/>
      <c r="X28" s="404"/>
    </row>
    <row r="29" spans="1:25">
      <c r="A29" s="91"/>
      <c r="B29" s="405"/>
      <c r="C29" s="406"/>
      <c r="D29" s="406"/>
      <c r="E29" s="406"/>
      <c r="F29" s="406"/>
      <c r="G29" s="406"/>
      <c r="H29" s="406"/>
      <c r="I29" s="406"/>
      <c r="J29" s="406"/>
      <c r="K29" s="406"/>
      <c r="L29" s="406"/>
      <c r="M29" s="406"/>
      <c r="N29" s="406"/>
      <c r="O29" s="406"/>
      <c r="P29" s="406"/>
      <c r="Q29" s="406"/>
      <c r="R29" s="406"/>
      <c r="S29" s="406"/>
      <c r="T29" s="406"/>
      <c r="U29" s="406"/>
      <c r="V29" s="406"/>
      <c r="W29" s="406"/>
      <c r="X29" s="407"/>
    </row>
    <row r="30" spans="1:25">
      <c r="A30" s="91"/>
      <c r="B30" s="405"/>
      <c r="C30" s="406"/>
      <c r="D30" s="406"/>
      <c r="E30" s="406"/>
      <c r="F30" s="406"/>
      <c r="G30" s="406"/>
      <c r="H30" s="406"/>
      <c r="I30" s="406"/>
      <c r="J30" s="406"/>
      <c r="K30" s="406"/>
      <c r="L30" s="406"/>
      <c r="M30" s="406"/>
      <c r="N30" s="406"/>
      <c r="O30" s="406"/>
      <c r="P30" s="406"/>
      <c r="Q30" s="406"/>
      <c r="R30" s="406"/>
      <c r="S30" s="406"/>
      <c r="T30" s="406"/>
      <c r="U30" s="406"/>
      <c r="V30" s="406"/>
      <c r="W30" s="406"/>
      <c r="X30" s="407"/>
    </row>
    <row r="31" spans="1:25">
      <c r="A31" s="91"/>
      <c r="B31" s="408"/>
      <c r="C31" s="409"/>
      <c r="D31" s="409"/>
      <c r="E31" s="409"/>
      <c r="F31" s="409"/>
      <c r="G31" s="409"/>
      <c r="H31" s="409"/>
      <c r="I31" s="409"/>
      <c r="J31" s="409"/>
      <c r="K31" s="409"/>
      <c r="L31" s="409"/>
      <c r="M31" s="409"/>
      <c r="N31" s="409"/>
      <c r="O31" s="409"/>
      <c r="P31" s="409"/>
      <c r="Q31" s="409"/>
      <c r="R31" s="409"/>
      <c r="S31" s="409"/>
      <c r="T31" s="409"/>
      <c r="U31" s="409"/>
      <c r="V31" s="409"/>
      <c r="W31" s="409"/>
      <c r="X31" s="410"/>
    </row>
    <row r="32" spans="1:25">
      <c r="A32" s="210" t="s">
        <v>187</v>
      </c>
    </row>
    <row r="33" spans="2:24">
      <c r="B33" s="402"/>
      <c r="C33" s="403"/>
      <c r="D33" s="403"/>
      <c r="E33" s="403"/>
      <c r="F33" s="403"/>
      <c r="G33" s="403"/>
      <c r="H33" s="403"/>
      <c r="I33" s="403"/>
      <c r="J33" s="403"/>
      <c r="K33" s="403"/>
      <c r="L33" s="403"/>
      <c r="M33" s="403"/>
      <c r="N33" s="403"/>
      <c r="O33" s="403"/>
      <c r="P33" s="403"/>
      <c r="Q33" s="403"/>
      <c r="R33" s="403"/>
      <c r="S33" s="403"/>
      <c r="T33" s="403"/>
      <c r="U33" s="403"/>
      <c r="V33" s="403"/>
      <c r="W33" s="403"/>
      <c r="X33" s="404"/>
    </row>
    <row r="34" spans="2:24">
      <c r="B34" s="405"/>
      <c r="C34" s="406"/>
      <c r="D34" s="406"/>
      <c r="E34" s="406"/>
      <c r="F34" s="406"/>
      <c r="G34" s="406"/>
      <c r="H34" s="406"/>
      <c r="I34" s="406"/>
      <c r="J34" s="406"/>
      <c r="K34" s="406"/>
      <c r="L34" s="406"/>
      <c r="M34" s="406"/>
      <c r="N34" s="406"/>
      <c r="O34" s="406"/>
      <c r="P34" s="406"/>
      <c r="Q34" s="406"/>
      <c r="R34" s="406"/>
      <c r="S34" s="406"/>
      <c r="T34" s="406"/>
      <c r="U34" s="406"/>
      <c r="V34" s="406"/>
      <c r="W34" s="406"/>
      <c r="X34" s="407"/>
    </row>
    <row r="35" spans="2:24">
      <c r="B35" s="405"/>
      <c r="C35" s="406"/>
      <c r="D35" s="406"/>
      <c r="E35" s="406"/>
      <c r="F35" s="406"/>
      <c r="G35" s="406"/>
      <c r="H35" s="406"/>
      <c r="I35" s="406"/>
      <c r="J35" s="406"/>
      <c r="K35" s="406"/>
      <c r="L35" s="406"/>
      <c r="M35" s="406"/>
      <c r="N35" s="406"/>
      <c r="O35" s="406"/>
      <c r="P35" s="406"/>
      <c r="Q35" s="406"/>
      <c r="R35" s="406"/>
      <c r="S35" s="406"/>
      <c r="T35" s="406"/>
      <c r="U35" s="406"/>
      <c r="V35" s="406"/>
      <c r="W35" s="406"/>
      <c r="X35" s="407"/>
    </row>
    <row r="36" spans="2:24">
      <c r="B36" s="408"/>
      <c r="C36" s="409"/>
      <c r="D36" s="409"/>
      <c r="E36" s="409"/>
      <c r="F36" s="409"/>
      <c r="G36" s="409"/>
      <c r="H36" s="409"/>
      <c r="I36" s="409"/>
      <c r="J36" s="409"/>
      <c r="K36" s="409"/>
      <c r="L36" s="409"/>
      <c r="M36" s="409"/>
      <c r="N36" s="409"/>
      <c r="O36" s="409"/>
      <c r="P36" s="409"/>
      <c r="Q36" s="409"/>
      <c r="R36" s="409"/>
      <c r="S36" s="409"/>
      <c r="T36" s="409"/>
      <c r="U36" s="409"/>
      <c r="V36" s="409"/>
      <c r="W36" s="409"/>
      <c r="X36" s="410"/>
    </row>
  </sheetData>
  <sheetProtection algorithmName="SHA-512" hashValue="ZRuuzhdQnA5IPTZAMu8NNu3OBK9A29B9Cl4380fpupInBi527Sk7+rx6K0cTP5WFWm/plGj5tH4JqveXwft1bw==" saltValue="oocKOq/bs9aMnPtI3I7u8g==" spinCount="100000" sheet="1" objects="1" scenarios="1" formatCells="0"/>
  <mergeCells count="22">
    <mergeCell ref="A18:X18"/>
    <mergeCell ref="A25:Y25"/>
    <mergeCell ref="B28:X31"/>
    <mergeCell ref="B33:X36"/>
    <mergeCell ref="M22:P22"/>
    <mergeCell ref="L19:O19"/>
    <mergeCell ref="B21:F21"/>
    <mergeCell ref="G21:H21"/>
    <mergeCell ref="I21:Q21"/>
    <mergeCell ref="I13:K13"/>
    <mergeCell ref="L13:X13"/>
    <mergeCell ref="I14:K14"/>
    <mergeCell ref="L14:X14"/>
    <mergeCell ref="I15:K15"/>
    <mergeCell ref="L15:X15"/>
    <mergeCell ref="H11:J11"/>
    <mergeCell ref="K11:X11"/>
    <mergeCell ref="R5:X5"/>
    <mergeCell ref="H9:J9"/>
    <mergeCell ref="K9:X9"/>
    <mergeCell ref="H10:J10"/>
    <mergeCell ref="K10:X10"/>
  </mergeCells>
  <phoneticPr fontId="2"/>
  <conditionalFormatting sqref="M22:P22">
    <cfRule type="expression" dxfId="57" priority="1">
      <formula>$M$22="中止・廃止"</formula>
    </cfRule>
  </conditionalFormatting>
  <dataValidations count="1">
    <dataValidation type="list" allowBlank="1" showInputMessage="1" showErrorMessage="1" sqref="M22:P22" xr:uid="{00000000-0002-0000-0E00-000000000000}">
      <formula1>"中止,廃止"</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AX132"/>
  <sheetViews>
    <sheetView showGridLines="0" view="pageBreakPreview" zoomScale="75" zoomScaleNormal="100" zoomScaleSheetLayoutView="75" workbookViewId="0"/>
  </sheetViews>
  <sheetFormatPr defaultColWidth="3.08203125" defaultRowHeight="14"/>
  <cols>
    <col min="1" max="1" width="3.08203125" style="86" customWidth="1"/>
    <col min="2" max="24" width="3.08203125" style="86"/>
    <col min="25" max="25" width="0.83203125" style="86" customWidth="1"/>
    <col min="26" max="16384" width="3.08203125" style="86"/>
  </cols>
  <sheetData>
    <row r="1" spans="1:50" ht="10" customHeight="1"/>
    <row r="2" spans="1:50" ht="10" customHeight="1">
      <c r="AX2" s="86" t="s">
        <v>195</v>
      </c>
    </row>
    <row r="3" spans="1:50">
      <c r="A3" s="86" t="s">
        <v>224</v>
      </c>
      <c r="AX3" s="86" t="s">
        <v>194</v>
      </c>
    </row>
    <row r="4" spans="1:50" ht="10" customHeight="1">
      <c r="AX4" s="86" t="s">
        <v>196</v>
      </c>
    </row>
    <row r="5" spans="1:50">
      <c r="R5" s="401" t="str">
        <f>IF(遂行状況報告日="","",遂行状況報告日)</f>
        <v/>
      </c>
      <c r="S5" s="401"/>
      <c r="T5" s="401"/>
      <c r="U5" s="401"/>
      <c r="V5" s="401"/>
      <c r="W5" s="401"/>
      <c r="X5" s="401"/>
      <c r="AK5" s="24"/>
    </row>
    <row r="6" spans="1:50" ht="20.149999999999999" customHeight="1">
      <c r="A6" s="86" t="s">
        <v>111</v>
      </c>
      <c r="E6" s="87"/>
    </row>
    <row r="8" spans="1:50" ht="21" customHeight="1">
      <c r="H8" s="251" t="s">
        <v>0</v>
      </c>
      <c r="I8" s="251"/>
      <c r="J8" s="251"/>
      <c r="K8" s="254" t="str">
        <f>IF(住所="","",住所)</f>
        <v/>
      </c>
      <c r="L8" s="254"/>
      <c r="M8" s="254"/>
      <c r="N8" s="254"/>
      <c r="O8" s="254"/>
      <c r="P8" s="254"/>
      <c r="Q8" s="254"/>
      <c r="R8" s="254"/>
      <c r="S8" s="254"/>
      <c r="T8" s="254"/>
      <c r="U8" s="254"/>
      <c r="V8" s="254"/>
      <c r="W8" s="254"/>
      <c r="X8" s="254"/>
    </row>
    <row r="9" spans="1:50" ht="21" customHeight="1">
      <c r="H9" s="251" t="s">
        <v>11</v>
      </c>
      <c r="I9" s="251"/>
      <c r="J9" s="251"/>
      <c r="K9" s="254" t="str">
        <f>IF(名称="","",名称)</f>
        <v/>
      </c>
      <c r="L9" s="254"/>
      <c r="M9" s="254"/>
      <c r="N9" s="254"/>
      <c r="O9" s="254"/>
      <c r="P9" s="254"/>
      <c r="Q9" s="254"/>
      <c r="R9" s="254"/>
      <c r="S9" s="254"/>
      <c r="T9" s="254"/>
      <c r="U9" s="254"/>
      <c r="V9" s="254"/>
      <c r="W9" s="254"/>
      <c r="X9" s="254"/>
    </row>
    <row r="10" spans="1:50" ht="21" customHeight="1">
      <c r="H10" s="251" t="s">
        <v>14</v>
      </c>
      <c r="I10" s="251"/>
      <c r="J10" s="251"/>
      <c r="K10" s="255" t="str">
        <f>IF(代表者氏名="","",代表者役職&amp;"　"&amp;代表者氏名&amp;"")</f>
        <v/>
      </c>
      <c r="L10" s="255"/>
      <c r="M10" s="255"/>
      <c r="N10" s="255"/>
      <c r="O10" s="255"/>
      <c r="P10" s="255"/>
      <c r="Q10" s="255"/>
      <c r="R10" s="255"/>
      <c r="S10" s="255"/>
      <c r="T10" s="255"/>
      <c r="U10" s="255"/>
      <c r="V10" s="255"/>
      <c r="W10" s="255"/>
      <c r="X10" s="255"/>
    </row>
    <row r="11" spans="1:50" ht="10" customHeight="1"/>
    <row r="12" spans="1:50" ht="21" customHeight="1">
      <c r="I12" s="254" t="s">
        <v>6</v>
      </c>
      <c r="J12" s="254"/>
      <c r="K12" s="254"/>
      <c r="L12" s="254" t="str">
        <f>IF(担当者氏名="","",担当者役職&amp;"　"&amp;担当者氏名)</f>
        <v/>
      </c>
      <c r="M12" s="254"/>
      <c r="N12" s="254"/>
      <c r="O12" s="254"/>
      <c r="P12" s="254"/>
      <c r="Q12" s="254"/>
      <c r="R12" s="254"/>
      <c r="S12" s="254"/>
      <c r="T12" s="254"/>
      <c r="U12" s="254"/>
      <c r="V12" s="254"/>
      <c r="W12" s="254"/>
      <c r="X12" s="254"/>
    </row>
    <row r="13" spans="1:50" ht="21" customHeight="1">
      <c r="I13" s="254" t="s">
        <v>5</v>
      </c>
      <c r="J13" s="254"/>
      <c r="K13" s="254"/>
      <c r="L13" s="254" t="str">
        <f>IF(担当者電話番号="","",担当者電話番号)</f>
        <v/>
      </c>
      <c r="M13" s="254"/>
      <c r="N13" s="254"/>
      <c r="O13" s="254"/>
      <c r="P13" s="254"/>
      <c r="Q13" s="254"/>
      <c r="R13" s="254"/>
      <c r="S13" s="254"/>
      <c r="T13" s="254"/>
      <c r="U13" s="254"/>
      <c r="V13" s="254"/>
      <c r="W13" s="254"/>
      <c r="X13" s="254"/>
    </row>
    <row r="14" spans="1:50" ht="21" customHeight="1">
      <c r="I14" s="254" t="s">
        <v>9</v>
      </c>
      <c r="J14" s="254"/>
      <c r="K14" s="254"/>
      <c r="L14" s="254" t="str">
        <f>IF(ISBLANK(メールアドレス),"",メールアドレス)</f>
        <v/>
      </c>
      <c r="M14" s="254"/>
      <c r="N14" s="254"/>
      <c r="O14" s="254"/>
      <c r="P14" s="254"/>
      <c r="Q14" s="254"/>
      <c r="R14" s="254"/>
      <c r="S14" s="254"/>
      <c r="T14" s="254"/>
      <c r="U14" s="254"/>
      <c r="V14" s="254"/>
      <c r="W14" s="254"/>
      <c r="X14" s="254"/>
    </row>
    <row r="17" spans="1:25" ht="32.25" customHeight="1">
      <c r="A17" s="251" t="s">
        <v>189</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row>
    <row r="18" spans="1:25" ht="10.5" customHeight="1">
      <c r="A18" s="207"/>
      <c r="B18" s="208"/>
      <c r="C18" s="208"/>
      <c r="D18" s="208"/>
      <c r="E18" s="208"/>
      <c r="F18" s="208"/>
      <c r="G18" s="208"/>
      <c r="H18" s="208"/>
      <c r="I18" s="208"/>
      <c r="J18" s="208"/>
      <c r="K18" s="208"/>
      <c r="L18" s="208"/>
      <c r="M18" s="208"/>
      <c r="N18" s="208"/>
      <c r="O18" s="208"/>
      <c r="P18" s="208"/>
      <c r="Q18" s="208"/>
      <c r="R18" s="208"/>
      <c r="S18" s="208"/>
      <c r="T18" s="208"/>
      <c r="U18" s="208"/>
      <c r="V18" s="208"/>
      <c r="W18" s="208"/>
      <c r="X18" s="208"/>
    </row>
    <row r="19" spans="1:25">
      <c r="B19" s="419" t="str">
        <f>IF(当初交付決定日="","",当初交付決定日)</f>
        <v/>
      </c>
      <c r="C19" s="419"/>
      <c r="D19" s="419"/>
      <c r="E19" s="419"/>
      <c r="F19" s="419"/>
      <c r="G19" s="412" t="s">
        <v>503</v>
      </c>
      <c r="H19" s="412"/>
      <c r="I19" s="413" t="str">
        <f>IF(当初文書番号="","",当初文書番号)</f>
        <v/>
      </c>
      <c r="J19" s="413"/>
      <c r="K19" s="413"/>
      <c r="L19" s="413"/>
      <c r="M19" s="413"/>
      <c r="N19" s="413"/>
      <c r="O19" s="413"/>
      <c r="P19" s="413"/>
      <c r="Q19" s="413"/>
      <c r="R19" s="86" t="s">
        <v>504</v>
      </c>
    </row>
    <row r="20" spans="1:25" ht="30.75" customHeight="1">
      <c r="A20" s="256" t="s">
        <v>508</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row>
    <row r="21" spans="1:25">
      <c r="A21" s="257" t="s">
        <v>13</v>
      </c>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row>
    <row r="22" spans="1:25" ht="10"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row>
    <row r="23" spans="1:25">
      <c r="A23" s="95" t="s">
        <v>81</v>
      </c>
    </row>
    <row r="24" spans="1:25" ht="24.75" customHeight="1">
      <c r="A24" s="91"/>
      <c r="B24" s="355" t="s">
        <v>190</v>
      </c>
      <c r="C24" s="355"/>
      <c r="D24" s="355" t="s">
        <v>191</v>
      </c>
      <c r="E24" s="355"/>
      <c r="F24" s="355"/>
      <c r="G24" s="355"/>
      <c r="H24" s="355"/>
      <c r="I24" s="355"/>
      <c r="J24" s="355"/>
      <c r="K24" s="355"/>
      <c r="L24" s="355"/>
      <c r="M24" s="355"/>
      <c r="N24" s="355"/>
      <c r="O24" s="418" t="s">
        <v>192</v>
      </c>
      <c r="P24" s="355"/>
      <c r="Q24" s="355"/>
      <c r="R24" s="355"/>
      <c r="S24" s="355"/>
      <c r="T24" s="355"/>
      <c r="U24" s="355" t="s">
        <v>193</v>
      </c>
      <c r="V24" s="355"/>
      <c r="W24" s="355"/>
      <c r="X24" s="355"/>
    </row>
    <row r="25" spans="1:25" ht="21.75" customHeight="1">
      <c r="A25" s="91"/>
      <c r="B25" s="415">
        <v>1</v>
      </c>
      <c r="C25" s="415"/>
      <c r="D25" s="381" t="str">
        <f>IF(('事業計画③設備機器・年間削減額(入力)'!B7)=0,"",'事業計画③設備機器・年間削減額(入力)'!B7)</f>
        <v/>
      </c>
      <c r="E25" s="381"/>
      <c r="F25" s="381"/>
      <c r="G25" s="381"/>
      <c r="H25" s="381"/>
      <c r="I25" s="381"/>
      <c r="J25" s="381"/>
      <c r="K25" s="381"/>
      <c r="L25" s="381"/>
      <c r="M25" s="381"/>
      <c r="N25" s="381"/>
      <c r="O25" s="416"/>
      <c r="P25" s="416"/>
      <c r="Q25" s="416"/>
      <c r="R25" s="416"/>
      <c r="S25" s="416"/>
      <c r="T25" s="416"/>
      <c r="U25" s="417"/>
      <c r="V25" s="417"/>
      <c r="W25" s="417"/>
      <c r="X25" s="417"/>
    </row>
    <row r="26" spans="1:25" ht="21.75" customHeight="1">
      <c r="A26" s="91"/>
      <c r="B26" s="415">
        <v>2</v>
      </c>
      <c r="C26" s="415"/>
      <c r="D26" s="381" t="str">
        <f>IF(('事業計画③設備機器・年間削減額(入力)'!B8)=0,"",'事業計画③設備機器・年間削減額(入力)'!B8)</f>
        <v/>
      </c>
      <c r="E26" s="381"/>
      <c r="F26" s="381"/>
      <c r="G26" s="381"/>
      <c r="H26" s="381"/>
      <c r="I26" s="381"/>
      <c r="J26" s="381"/>
      <c r="K26" s="381"/>
      <c r="L26" s="381"/>
      <c r="M26" s="381"/>
      <c r="N26" s="381"/>
      <c r="O26" s="416"/>
      <c r="P26" s="416"/>
      <c r="Q26" s="416"/>
      <c r="R26" s="416"/>
      <c r="S26" s="416"/>
      <c r="T26" s="416"/>
      <c r="U26" s="417"/>
      <c r="V26" s="417"/>
      <c r="W26" s="417"/>
      <c r="X26" s="417"/>
    </row>
    <row r="27" spans="1:25" ht="21.75" customHeight="1">
      <c r="A27" s="91"/>
      <c r="B27" s="415">
        <v>3</v>
      </c>
      <c r="C27" s="415"/>
      <c r="D27" s="381" t="str">
        <f>IF(('事業計画③設備機器・年間削減額(入力)'!B9)=0,"",'事業計画③設備機器・年間削減額(入力)'!B9)</f>
        <v/>
      </c>
      <c r="E27" s="381"/>
      <c r="F27" s="381"/>
      <c r="G27" s="381"/>
      <c r="H27" s="381"/>
      <c r="I27" s="381"/>
      <c r="J27" s="381"/>
      <c r="K27" s="381"/>
      <c r="L27" s="381"/>
      <c r="M27" s="381"/>
      <c r="N27" s="381"/>
      <c r="O27" s="416"/>
      <c r="P27" s="416"/>
      <c r="Q27" s="416"/>
      <c r="R27" s="416"/>
      <c r="S27" s="416"/>
      <c r="T27" s="416"/>
      <c r="U27" s="417"/>
      <c r="V27" s="417"/>
      <c r="W27" s="417"/>
      <c r="X27" s="417"/>
    </row>
    <row r="28" spans="1:25" ht="21.75" customHeight="1">
      <c r="A28" s="91"/>
      <c r="B28" s="415">
        <v>4</v>
      </c>
      <c r="C28" s="415"/>
      <c r="D28" s="381" t="str">
        <f>IF(('事業計画③設備機器・年間削減額(入力)'!B10)=0,"",'事業計画③設備機器・年間削減額(入力)'!B10)</f>
        <v/>
      </c>
      <c r="E28" s="381"/>
      <c r="F28" s="381"/>
      <c r="G28" s="381"/>
      <c r="H28" s="381"/>
      <c r="I28" s="381"/>
      <c r="J28" s="381"/>
      <c r="K28" s="381"/>
      <c r="L28" s="381"/>
      <c r="M28" s="381"/>
      <c r="N28" s="381"/>
      <c r="O28" s="416"/>
      <c r="P28" s="416"/>
      <c r="Q28" s="416"/>
      <c r="R28" s="416"/>
      <c r="S28" s="416"/>
      <c r="T28" s="416"/>
      <c r="U28" s="417"/>
      <c r="V28" s="417"/>
      <c r="W28" s="417"/>
      <c r="X28" s="417"/>
    </row>
    <row r="29" spans="1:25" ht="21.75" customHeight="1">
      <c r="A29" s="91"/>
      <c r="B29" s="415">
        <v>5</v>
      </c>
      <c r="C29" s="415"/>
      <c r="D29" s="381" t="str">
        <f>IF(('事業計画③設備機器・年間削減額(入力)'!B11)=0,"",'事業計画③設備機器・年間削減額(入力)'!B11)</f>
        <v/>
      </c>
      <c r="E29" s="381"/>
      <c r="F29" s="381"/>
      <c r="G29" s="381"/>
      <c r="H29" s="381"/>
      <c r="I29" s="381"/>
      <c r="J29" s="381"/>
      <c r="K29" s="381"/>
      <c r="L29" s="381"/>
      <c r="M29" s="381"/>
      <c r="N29" s="381"/>
      <c r="O29" s="416"/>
      <c r="P29" s="416"/>
      <c r="Q29" s="416"/>
      <c r="R29" s="416"/>
      <c r="S29" s="416"/>
      <c r="T29" s="416"/>
      <c r="U29" s="417"/>
      <c r="V29" s="417"/>
      <c r="W29" s="417"/>
      <c r="X29" s="417"/>
    </row>
    <row r="30" spans="1:25" ht="21.75" customHeight="1">
      <c r="B30" s="415">
        <v>6</v>
      </c>
      <c r="C30" s="415"/>
      <c r="D30" s="381" t="str">
        <f>IF(('事業計画③設備機器・年間削減額(入力)'!B12)=0,"",'事業計画③設備機器・年間削減額(入力)'!B12)</f>
        <v/>
      </c>
      <c r="E30" s="381"/>
      <c r="F30" s="381"/>
      <c r="G30" s="381"/>
      <c r="H30" s="381"/>
      <c r="I30" s="381"/>
      <c r="J30" s="381"/>
      <c r="K30" s="381"/>
      <c r="L30" s="381"/>
      <c r="M30" s="381"/>
      <c r="N30" s="381"/>
      <c r="O30" s="416"/>
      <c r="P30" s="416"/>
      <c r="Q30" s="416"/>
      <c r="R30" s="416"/>
      <c r="S30" s="416"/>
      <c r="T30" s="416"/>
      <c r="U30" s="417"/>
      <c r="V30" s="417"/>
      <c r="W30" s="417"/>
      <c r="X30" s="417"/>
    </row>
    <row r="31" spans="1:25" ht="21.75" customHeight="1">
      <c r="B31" s="415">
        <v>7</v>
      </c>
      <c r="C31" s="415"/>
      <c r="D31" s="381" t="str">
        <f>IF(('事業計画③設備機器・年間削減額(入力)'!B13)=0,"",'事業計画③設備機器・年間削減額(入力)'!B13)</f>
        <v/>
      </c>
      <c r="E31" s="381"/>
      <c r="F31" s="381"/>
      <c r="G31" s="381"/>
      <c r="H31" s="381"/>
      <c r="I31" s="381"/>
      <c r="J31" s="381"/>
      <c r="K31" s="381"/>
      <c r="L31" s="381"/>
      <c r="M31" s="381"/>
      <c r="N31" s="381"/>
      <c r="O31" s="416"/>
      <c r="P31" s="416"/>
      <c r="Q31" s="416"/>
      <c r="R31" s="416"/>
      <c r="S31" s="416"/>
      <c r="T31" s="416"/>
      <c r="U31" s="417"/>
      <c r="V31" s="417"/>
      <c r="W31" s="417"/>
      <c r="X31" s="417"/>
    </row>
    <row r="32" spans="1:25" ht="21.75" customHeight="1">
      <c r="B32" s="415">
        <v>8</v>
      </c>
      <c r="C32" s="415"/>
      <c r="D32" s="381" t="str">
        <f>IF(('事業計画③設備機器・年間削減額(入力)'!B14)=0,"",'事業計画③設備機器・年間削減額(入力)'!B14)</f>
        <v/>
      </c>
      <c r="E32" s="381"/>
      <c r="F32" s="381"/>
      <c r="G32" s="381"/>
      <c r="H32" s="381"/>
      <c r="I32" s="381"/>
      <c r="J32" s="381"/>
      <c r="K32" s="381"/>
      <c r="L32" s="381"/>
      <c r="M32" s="381"/>
      <c r="N32" s="381"/>
      <c r="O32" s="416"/>
      <c r="P32" s="416"/>
      <c r="Q32" s="416"/>
      <c r="R32" s="416"/>
      <c r="S32" s="416"/>
      <c r="T32" s="416"/>
      <c r="U32" s="417"/>
      <c r="V32" s="417"/>
      <c r="W32" s="417"/>
      <c r="X32" s="417"/>
    </row>
    <row r="33" spans="2:24" ht="21.75" customHeight="1">
      <c r="B33" s="415">
        <v>9</v>
      </c>
      <c r="C33" s="415"/>
      <c r="D33" s="381" t="str">
        <f>IF(('事業計画③設備機器・年間削減額(入力)'!B15)=0,"",'事業計画③設備機器・年間削減額(入力)'!B15)</f>
        <v/>
      </c>
      <c r="E33" s="381"/>
      <c r="F33" s="381"/>
      <c r="G33" s="381"/>
      <c r="H33" s="381"/>
      <c r="I33" s="381"/>
      <c r="J33" s="381"/>
      <c r="K33" s="381"/>
      <c r="L33" s="381"/>
      <c r="M33" s="381"/>
      <c r="N33" s="381"/>
      <c r="O33" s="416"/>
      <c r="P33" s="416"/>
      <c r="Q33" s="416"/>
      <c r="R33" s="416"/>
      <c r="S33" s="416"/>
      <c r="T33" s="416"/>
      <c r="U33" s="417"/>
      <c r="V33" s="417"/>
      <c r="W33" s="417"/>
      <c r="X33" s="417"/>
    </row>
    <row r="34" spans="2:24" ht="21.75" customHeight="1">
      <c r="B34" s="415">
        <v>10</v>
      </c>
      <c r="C34" s="415"/>
      <c r="D34" s="381" t="str">
        <f>IF(('事業計画③設備機器・年間削減額(入力)'!B16)=0,"",'事業計画③設備機器・年間削減額(入力)'!B16)</f>
        <v/>
      </c>
      <c r="E34" s="381"/>
      <c r="F34" s="381"/>
      <c r="G34" s="381"/>
      <c r="H34" s="381"/>
      <c r="I34" s="381"/>
      <c r="J34" s="381"/>
      <c r="K34" s="381"/>
      <c r="L34" s="381"/>
      <c r="M34" s="381"/>
      <c r="N34" s="381"/>
      <c r="O34" s="416"/>
      <c r="P34" s="416"/>
      <c r="Q34" s="416"/>
      <c r="R34" s="416"/>
      <c r="S34" s="416"/>
      <c r="T34" s="416"/>
      <c r="U34" s="417"/>
      <c r="V34" s="417"/>
      <c r="W34" s="417"/>
      <c r="X34" s="417"/>
    </row>
    <row r="35" spans="2:24" ht="21.75" hidden="1" customHeight="1">
      <c r="B35" s="415">
        <v>11</v>
      </c>
      <c r="C35" s="415"/>
      <c r="D35" s="381" t="str">
        <f>IF(('事業計画③設備機器・年間削減額(入力)'!B17)=0,"",'事業計画③設備機器・年間削減額(入力)'!B17)</f>
        <v/>
      </c>
      <c r="E35" s="381"/>
      <c r="F35" s="381"/>
      <c r="G35" s="381"/>
      <c r="H35" s="381"/>
      <c r="I35" s="381"/>
      <c r="J35" s="381"/>
      <c r="K35" s="381"/>
      <c r="L35" s="381"/>
      <c r="M35" s="381"/>
      <c r="N35" s="381"/>
      <c r="O35" s="416"/>
      <c r="P35" s="416"/>
      <c r="Q35" s="416"/>
      <c r="R35" s="416"/>
      <c r="S35" s="416"/>
      <c r="T35" s="416"/>
      <c r="U35" s="417"/>
      <c r="V35" s="417"/>
      <c r="W35" s="417"/>
      <c r="X35" s="417"/>
    </row>
    <row r="36" spans="2:24" ht="21.75" hidden="1" customHeight="1">
      <c r="B36" s="415">
        <v>12</v>
      </c>
      <c r="C36" s="415"/>
      <c r="D36" s="381" t="str">
        <f>IF(('事業計画③設備機器・年間削減額(入力)'!B18)=0,"",'事業計画③設備機器・年間削減額(入力)'!B18)</f>
        <v/>
      </c>
      <c r="E36" s="381"/>
      <c r="F36" s="381"/>
      <c r="G36" s="381"/>
      <c r="H36" s="381"/>
      <c r="I36" s="381"/>
      <c r="J36" s="381"/>
      <c r="K36" s="381"/>
      <c r="L36" s="381"/>
      <c r="M36" s="381"/>
      <c r="N36" s="381"/>
      <c r="O36" s="416"/>
      <c r="P36" s="416"/>
      <c r="Q36" s="416"/>
      <c r="R36" s="416"/>
      <c r="S36" s="416"/>
      <c r="T36" s="416"/>
      <c r="U36" s="417"/>
      <c r="V36" s="417"/>
      <c r="W36" s="417"/>
      <c r="X36" s="417"/>
    </row>
    <row r="37" spans="2:24" ht="21.75" hidden="1" customHeight="1">
      <c r="B37" s="415">
        <v>13</v>
      </c>
      <c r="C37" s="415"/>
      <c r="D37" s="381" t="str">
        <f>IF(('事業計画③設備機器・年間削減額(入力)'!B19)=0,"",'事業計画③設備機器・年間削減額(入力)'!B19)</f>
        <v/>
      </c>
      <c r="E37" s="381"/>
      <c r="F37" s="381"/>
      <c r="G37" s="381"/>
      <c r="H37" s="381"/>
      <c r="I37" s="381"/>
      <c r="J37" s="381"/>
      <c r="K37" s="381"/>
      <c r="L37" s="381"/>
      <c r="M37" s="381"/>
      <c r="N37" s="381"/>
      <c r="O37" s="416"/>
      <c r="P37" s="416"/>
      <c r="Q37" s="416"/>
      <c r="R37" s="416"/>
      <c r="S37" s="416"/>
      <c r="T37" s="416"/>
      <c r="U37" s="417"/>
      <c r="V37" s="417"/>
      <c r="W37" s="417"/>
      <c r="X37" s="417"/>
    </row>
    <row r="38" spans="2:24" ht="21.75" hidden="1" customHeight="1">
      <c r="B38" s="415">
        <v>14</v>
      </c>
      <c r="C38" s="415"/>
      <c r="D38" s="381" t="str">
        <f>IF(('事業計画③設備機器・年間削減額(入力)'!B20)=0,"",'事業計画③設備機器・年間削減額(入力)'!B20)</f>
        <v/>
      </c>
      <c r="E38" s="381"/>
      <c r="F38" s="381"/>
      <c r="G38" s="381"/>
      <c r="H38" s="381"/>
      <c r="I38" s="381"/>
      <c r="J38" s="381"/>
      <c r="K38" s="381"/>
      <c r="L38" s="381"/>
      <c r="M38" s="381"/>
      <c r="N38" s="381"/>
      <c r="O38" s="416"/>
      <c r="P38" s="416"/>
      <c r="Q38" s="416"/>
      <c r="R38" s="416"/>
      <c r="S38" s="416"/>
      <c r="T38" s="416"/>
      <c r="U38" s="417"/>
      <c r="V38" s="417"/>
      <c r="W38" s="417"/>
      <c r="X38" s="417"/>
    </row>
    <row r="39" spans="2:24" ht="21.75" hidden="1" customHeight="1">
      <c r="B39" s="415">
        <v>15</v>
      </c>
      <c r="C39" s="415"/>
      <c r="D39" s="381" t="str">
        <f>IF(('事業計画③設備機器・年間削減額(入力)'!B21)=0,"",'事業計画③設備機器・年間削減額(入力)'!B21)</f>
        <v/>
      </c>
      <c r="E39" s="381"/>
      <c r="F39" s="381"/>
      <c r="G39" s="381"/>
      <c r="H39" s="381"/>
      <c r="I39" s="381"/>
      <c r="J39" s="381"/>
      <c r="K39" s="381"/>
      <c r="L39" s="381"/>
      <c r="M39" s="381"/>
      <c r="N39" s="381"/>
      <c r="O39" s="416"/>
      <c r="P39" s="416"/>
      <c r="Q39" s="416"/>
      <c r="R39" s="416"/>
      <c r="S39" s="416"/>
      <c r="T39" s="416"/>
      <c r="U39" s="417"/>
      <c r="V39" s="417"/>
      <c r="W39" s="417"/>
      <c r="X39" s="417"/>
    </row>
    <row r="40" spans="2:24" ht="21.75" hidden="1" customHeight="1">
      <c r="B40" s="415">
        <v>16</v>
      </c>
      <c r="C40" s="415"/>
      <c r="D40" s="381" t="str">
        <f>IF(('事業計画③設備機器・年間削減額(入力)'!B22)=0,"",'事業計画③設備機器・年間削減額(入力)'!B22)</f>
        <v/>
      </c>
      <c r="E40" s="381"/>
      <c r="F40" s="381"/>
      <c r="G40" s="381"/>
      <c r="H40" s="381"/>
      <c r="I40" s="381"/>
      <c r="J40" s="381"/>
      <c r="K40" s="381"/>
      <c r="L40" s="381"/>
      <c r="M40" s="381"/>
      <c r="N40" s="381"/>
      <c r="O40" s="416"/>
      <c r="P40" s="416"/>
      <c r="Q40" s="416"/>
      <c r="R40" s="416"/>
      <c r="S40" s="416"/>
      <c r="T40" s="416"/>
      <c r="U40" s="417"/>
      <c r="V40" s="417"/>
      <c r="W40" s="417"/>
      <c r="X40" s="417"/>
    </row>
    <row r="41" spans="2:24" ht="21.75" hidden="1" customHeight="1">
      <c r="B41" s="415">
        <v>17</v>
      </c>
      <c r="C41" s="415"/>
      <c r="D41" s="381" t="str">
        <f>IF(('事業計画③設備機器・年間削減額(入力)'!B23)=0,"",'事業計画③設備機器・年間削減額(入力)'!B23)</f>
        <v/>
      </c>
      <c r="E41" s="381"/>
      <c r="F41" s="381"/>
      <c r="G41" s="381"/>
      <c r="H41" s="381"/>
      <c r="I41" s="381"/>
      <c r="J41" s="381"/>
      <c r="K41" s="381"/>
      <c r="L41" s="381"/>
      <c r="M41" s="381"/>
      <c r="N41" s="381"/>
      <c r="O41" s="416"/>
      <c r="P41" s="416"/>
      <c r="Q41" s="416"/>
      <c r="R41" s="416"/>
      <c r="S41" s="416"/>
      <c r="T41" s="416"/>
      <c r="U41" s="417"/>
      <c r="V41" s="417"/>
      <c r="W41" s="417"/>
      <c r="X41" s="417"/>
    </row>
    <row r="42" spans="2:24" ht="21.75" hidden="1" customHeight="1">
      <c r="B42" s="415">
        <v>18</v>
      </c>
      <c r="C42" s="415"/>
      <c r="D42" s="381" t="str">
        <f>IF(('事業計画③設備機器・年間削減額(入力)'!B24)=0,"",'事業計画③設備機器・年間削減額(入力)'!B24)</f>
        <v/>
      </c>
      <c r="E42" s="381"/>
      <c r="F42" s="381"/>
      <c r="G42" s="381"/>
      <c r="H42" s="381"/>
      <c r="I42" s="381"/>
      <c r="J42" s="381"/>
      <c r="K42" s="381"/>
      <c r="L42" s="381"/>
      <c r="M42" s="381"/>
      <c r="N42" s="381"/>
      <c r="O42" s="416"/>
      <c r="P42" s="416"/>
      <c r="Q42" s="416"/>
      <c r="R42" s="416"/>
      <c r="S42" s="416"/>
      <c r="T42" s="416"/>
      <c r="U42" s="417"/>
      <c r="V42" s="417"/>
      <c r="W42" s="417"/>
      <c r="X42" s="417"/>
    </row>
    <row r="43" spans="2:24" ht="21.75" hidden="1" customHeight="1">
      <c r="B43" s="415">
        <v>19</v>
      </c>
      <c r="C43" s="415"/>
      <c r="D43" s="381" t="str">
        <f>IF(('事業計画③設備機器・年間削減額(入力)'!B25)=0,"",'事業計画③設備機器・年間削減額(入力)'!B25)</f>
        <v/>
      </c>
      <c r="E43" s="381"/>
      <c r="F43" s="381"/>
      <c r="G43" s="381"/>
      <c r="H43" s="381"/>
      <c r="I43" s="381"/>
      <c r="J43" s="381"/>
      <c r="K43" s="381"/>
      <c r="L43" s="381"/>
      <c r="M43" s="381"/>
      <c r="N43" s="381"/>
      <c r="O43" s="416"/>
      <c r="P43" s="416"/>
      <c r="Q43" s="416"/>
      <c r="R43" s="416"/>
      <c r="S43" s="416"/>
      <c r="T43" s="416"/>
      <c r="U43" s="417"/>
      <c r="V43" s="417"/>
      <c r="W43" s="417"/>
      <c r="X43" s="417"/>
    </row>
    <row r="44" spans="2:24" ht="21.75" hidden="1" customHeight="1">
      <c r="B44" s="415">
        <v>20</v>
      </c>
      <c r="C44" s="415"/>
      <c r="D44" s="381" t="str">
        <f>IF(('事業計画③設備機器・年間削減額(入力)'!B26)=0,"",'事業計画③設備機器・年間削減額(入力)'!B26)</f>
        <v/>
      </c>
      <c r="E44" s="381"/>
      <c r="F44" s="381"/>
      <c r="G44" s="381"/>
      <c r="H44" s="381"/>
      <c r="I44" s="381"/>
      <c r="J44" s="381"/>
      <c r="K44" s="381"/>
      <c r="L44" s="381"/>
      <c r="M44" s="381"/>
      <c r="N44" s="381"/>
      <c r="O44" s="416"/>
      <c r="P44" s="416"/>
      <c r="Q44" s="416"/>
      <c r="R44" s="416"/>
      <c r="S44" s="416"/>
      <c r="T44" s="416"/>
      <c r="U44" s="417"/>
      <c r="V44" s="417"/>
      <c r="W44" s="417"/>
      <c r="X44" s="417"/>
    </row>
    <row r="45" spans="2:24" ht="21.75" hidden="1" customHeight="1">
      <c r="B45" s="415">
        <v>21</v>
      </c>
      <c r="C45" s="415"/>
      <c r="D45" s="381" t="str">
        <f>IF(('事業計画③設備機器・年間削減額(入力)'!B27)=0,"",'事業計画③設備機器・年間削減額(入力)'!B27)</f>
        <v/>
      </c>
      <c r="E45" s="381"/>
      <c r="F45" s="381"/>
      <c r="G45" s="381"/>
      <c r="H45" s="381"/>
      <c r="I45" s="381"/>
      <c r="J45" s="381"/>
      <c r="K45" s="381"/>
      <c r="L45" s="381"/>
      <c r="M45" s="381"/>
      <c r="N45" s="381"/>
      <c r="O45" s="416"/>
      <c r="P45" s="416"/>
      <c r="Q45" s="416"/>
      <c r="R45" s="416"/>
      <c r="S45" s="416"/>
      <c r="T45" s="416"/>
      <c r="U45" s="417"/>
      <c r="V45" s="417"/>
      <c r="W45" s="417"/>
      <c r="X45" s="417"/>
    </row>
    <row r="46" spans="2:24" ht="21.75" hidden="1" customHeight="1">
      <c r="B46" s="415">
        <v>22</v>
      </c>
      <c r="C46" s="415"/>
      <c r="D46" s="381" t="str">
        <f>IF(('事業計画③設備機器・年間削減額(入力)'!B28)=0,"",'事業計画③設備機器・年間削減額(入力)'!B28)</f>
        <v/>
      </c>
      <c r="E46" s="381"/>
      <c r="F46" s="381"/>
      <c r="G46" s="381"/>
      <c r="H46" s="381"/>
      <c r="I46" s="381"/>
      <c r="J46" s="381"/>
      <c r="K46" s="381"/>
      <c r="L46" s="381"/>
      <c r="M46" s="381"/>
      <c r="N46" s="381"/>
      <c r="O46" s="416"/>
      <c r="P46" s="416"/>
      <c r="Q46" s="416"/>
      <c r="R46" s="416"/>
      <c r="S46" s="416"/>
      <c r="T46" s="416"/>
      <c r="U46" s="417"/>
      <c r="V46" s="417"/>
      <c r="W46" s="417"/>
      <c r="X46" s="417"/>
    </row>
    <row r="47" spans="2:24" ht="21.75" hidden="1" customHeight="1">
      <c r="B47" s="415">
        <v>23</v>
      </c>
      <c r="C47" s="415"/>
      <c r="D47" s="381" t="str">
        <f>IF(('事業計画③設備機器・年間削減額(入力)'!B29)=0,"",'事業計画③設備機器・年間削減額(入力)'!B29)</f>
        <v/>
      </c>
      <c r="E47" s="381"/>
      <c r="F47" s="381"/>
      <c r="G47" s="381"/>
      <c r="H47" s="381"/>
      <c r="I47" s="381"/>
      <c r="J47" s="381"/>
      <c r="K47" s="381"/>
      <c r="L47" s="381"/>
      <c r="M47" s="381"/>
      <c r="N47" s="381"/>
      <c r="O47" s="416"/>
      <c r="P47" s="416"/>
      <c r="Q47" s="416"/>
      <c r="R47" s="416"/>
      <c r="S47" s="416"/>
      <c r="T47" s="416"/>
      <c r="U47" s="417"/>
      <c r="V47" s="417"/>
      <c r="W47" s="417"/>
      <c r="X47" s="417"/>
    </row>
    <row r="48" spans="2:24" ht="21.75" hidden="1" customHeight="1">
      <c r="B48" s="415">
        <v>24</v>
      </c>
      <c r="C48" s="415"/>
      <c r="D48" s="381" t="str">
        <f>IF(('事業計画③設備機器・年間削減額(入力)'!B30)=0,"",'事業計画③設備機器・年間削減額(入力)'!B30)</f>
        <v/>
      </c>
      <c r="E48" s="381"/>
      <c r="F48" s="381"/>
      <c r="G48" s="381"/>
      <c r="H48" s="381"/>
      <c r="I48" s="381"/>
      <c r="J48" s="381"/>
      <c r="K48" s="381"/>
      <c r="L48" s="381"/>
      <c r="M48" s="381"/>
      <c r="N48" s="381"/>
      <c r="O48" s="416"/>
      <c r="P48" s="416"/>
      <c r="Q48" s="416"/>
      <c r="R48" s="416"/>
      <c r="S48" s="416"/>
      <c r="T48" s="416"/>
      <c r="U48" s="417"/>
      <c r="V48" s="417"/>
      <c r="W48" s="417"/>
      <c r="X48" s="417"/>
    </row>
    <row r="49" spans="2:24" ht="21.75" hidden="1" customHeight="1">
      <c r="B49" s="415">
        <v>25</v>
      </c>
      <c r="C49" s="415"/>
      <c r="D49" s="381" t="str">
        <f>IF(('事業計画③設備機器・年間削減額(入力)'!B31)=0,"",'事業計画③設備機器・年間削減額(入力)'!B31)</f>
        <v/>
      </c>
      <c r="E49" s="381"/>
      <c r="F49" s="381"/>
      <c r="G49" s="381"/>
      <c r="H49" s="381"/>
      <c r="I49" s="381"/>
      <c r="J49" s="381"/>
      <c r="K49" s="381"/>
      <c r="L49" s="381"/>
      <c r="M49" s="381"/>
      <c r="N49" s="381"/>
      <c r="O49" s="416"/>
      <c r="P49" s="416"/>
      <c r="Q49" s="416"/>
      <c r="R49" s="416"/>
      <c r="S49" s="416"/>
      <c r="T49" s="416"/>
      <c r="U49" s="417"/>
      <c r="V49" s="417"/>
      <c r="W49" s="417"/>
      <c r="X49" s="417"/>
    </row>
    <row r="50" spans="2:24" ht="21.75" hidden="1" customHeight="1">
      <c r="B50" s="415">
        <v>26</v>
      </c>
      <c r="C50" s="415"/>
      <c r="D50" s="381" t="str">
        <f>IF(('事業計画③設備機器・年間削減額(入力)'!B32)=0,"",'事業計画③設備機器・年間削減額(入力)'!B32)</f>
        <v/>
      </c>
      <c r="E50" s="381"/>
      <c r="F50" s="381"/>
      <c r="G50" s="381"/>
      <c r="H50" s="381"/>
      <c r="I50" s="381"/>
      <c r="J50" s="381"/>
      <c r="K50" s="381"/>
      <c r="L50" s="381"/>
      <c r="M50" s="381"/>
      <c r="N50" s="381"/>
      <c r="O50" s="416"/>
      <c r="P50" s="416"/>
      <c r="Q50" s="416"/>
      <c r="R50" s="416"/>
      <c r="S50" s="416"/>
      <c r="T50" s="416"/>
      <c r="U50" s="417"/>
      <c r="V50" s="417"/>
      <c r="W50" s="417"/>
      <c r="X50" s="417"/>
    </row>
    <row r="51" spans="2:24" ht="21.75" hidden="1" customHeight="1">
      <c r="B51" s="415">
        <v>27</v>
      </c>
      <c r="C51" s="415"/>
      <c r="D51" s="381" t="str">
        <f>IF(('事業計画③設備機器・年間削減額(入力)'!B33)=0,"",'事業計画③設備機器・年間削減額(入力)'!B33)</f>
        <v/>
      </c>
      <c r="E51" s="381"/>
      <c r="F51" s="381"/>
      <c r="G51" s="381"/>
      <c r="H51" s="381"/>
      <c r="I51" s="381"/>
      <c r="J51" s="381"/>
      <c r="K51" s="381"/>
      <c r="L51" s="381"/>
      <c r="M51" s="381"/>
      <c r="N51" s="381"/>
      <c r="O51" s="416"/>
      <c r="P51" s="416"/>
      <c r="Q51" s="416"/>
      <c r="R51" s="416"/>
      <c r="S51" s="416"/>
      <c r="T51" s="416"/>
      <c r="U51" s="417"/>
      <c r="V51" s="417"/>
      <c r="W51" s="417"/>
      <c r="X51" s="417"/>
    </row>
    <row r="52" spans="2:24" ht="21.75" hidden="1" customHeight="1">
      <c r="B52" s="415">
        <v>28</v>
      </c>
      <c r="C52" s="415"/>
      <c r="D52" s="381" t="str">
        <f>IF(('事業計画③設備機器・年間削減額(入力)'!B34)=0,"",'事業計画③設備機器・年間削減額(入力)'!B34)</f>
        <v/>
      </c>
      <c r="E52" s="381"/>
      <c r="F52" s="381"/>
      <c r="G52" s="381"/>
      <c r="H52" s="381"/>
      <c r="I52" s="381"/>
      <c r="J52" s="381"/>
      <c r="K52" s="381"/>
      <c r="L52" s="381"/>
      <c r="M52" s="381"/>
      <c r="N52" s="381"/>
      <c r="O52" s="416"/>
      <c r="P52" s="416"/>
      <c r="Q52" s="416"/>
      <c r="R52" s="416"/>
      <c r="S52" s="416"/>
      <c r="T52" s="416"/>
      <c r="U52" s="417"/>
      <c r="V52" s="417"/>
      <c r="W52" s="417"/>
      <c r="X52" s="417"/>
    </row>
    <row r="53" spans="2:24" ht="21.75" hidden="1" customHeight="1">
      <c r="B53" s="415">
        <v>29</v>
      </c>
      <c r="C53" s="415"/>
      <c r="D53" s="381" t="str">
        <f>IF(('事業計画③設備機器・年間削減額(入力)'!B35)=0,"",'事業計画③設備機器・年間削減額(入力)'!B35)</f>
        <v/>
      </c>
      <c r="E53" s="381"/>
      <c r="F53" s="381"/>
      <c r="G53" s="381"/>
      <c r="H53" s="381"/>
      <c r="I53" s="381"/>
      <c r="J53" s="381"/>
      <c r="K53" s="381"/>
      <c r="L53" s="381"/>
      <c r="M53" s="381"/>
      <c r="N53" s="381"/>
      <c r="O53" s="416"/>
      <c r="P53" s="416"/>
      <c r="Q53" s="416"/>
      <c r="R53" s="416"/>
      <c r="S53" s="416"/>
      <c r="T53" s="416"/>
      <c r="U53" s="417"/>
      <c r="V53" s="417"/>
      <c r="W53" s="417"/>
      <c r="X53" s="417"/>
    </row>
    <row r="54" spans="2:24" ht="21.75" hidden="1" customHeight="1">
      <c r="B54" s="415">
        <v>30</v>
      </c>
      <c r="C54" s="415"/>
      <c r="D54" s="381" t="str">
        <f>IF(('事業計画③設備機器・年間削減額(入力)'!B36)=0,"",'事業計画③設備機器・年間削減額(入力)'!B36)</f>
        <v/>
      </c>
      <c r="E54" s="381"/>
      <c r="F54" s="381"/>
      <c r="G54" s="381"/>
      <c r="H54" s="381"/>
      <c r="I54" s="381"/>
      <c r="J54" s="381"/>
      <c r="K54" s="381"/>
      <c r="L54" s="381"/>
      <c r="M54" s="381"/>
      <c r="N54" s="381"/>
      <c r="O54" s="416"/>
      <c r="P54" s="416"/>
      <c r="Q54" s="416"/>
      <c r="R54" s="416"/>
      <c r="S54" s="416"/>
      <c r="T54" s="416"/>
      <c r="U54" s="417"/>
      <c r="V54" s="417"/>
      <c r="W54" s="417"/>
      <c r="X54" s="417"/>
    </row>
    <row r="55" spans="2:24" ht="21.75" hidden="1" customHeight="1">
      <c r="B55" s="415">
        <v>31</v>
      </c>
      <c r="C55" s="415"/>
      <c r="D55" s="381" t="str">
        <f>IF(('事業計画③設備機器・年間削減額(入力)'!B37)=0,"",'事業計画③設備機器・年間削減額(入力)'!B37)</f>
        <v/>
      </c>
      <c r="E55" s="381"/>
      <c r="F55" s="381"/>
      <c r="G55" s="381"/>
      <c r="H55" s="381"/>
      <c r="I55" s="381"/>
      <c r="J55" s="381"/>
      <c r="K55" s="381"/>
      <c r="L55" s="381"/>
      <c r="M55" s="381"/>
      <c r="N55" s="381"/>
      <c r="O55" s="416"/>
      <c r="P55" s="416"/>
      <c r="Q55" s="416"/>
      <c r="R55" s="416"/>
      <c r="S55" s="416"/>
      <c r="T55" s="416"/>
      <c r="U55" s="417"/>
      <c r="V55" s="417"/>
      <c r="W55" s="417"/>
      <c r="X55" s="417"/>
    </row>
    <row r="56" spans="2:24" ht="21.75" hidden="1" customHeight="1">
      <c r="B56" s="415">
        <v>32</v>
      </c>
      <c r="C56" s="415"/>
      <c r="D56" s="381" t="str">
        <f>IF(('事業計画③設備機器・年間削減額(入力)'!B38)=0,"",'事業計画③設備機器・年間削減額(入力)'!B38)</f>
        <v/>
      </c>
      <c r="E56" s="381"/>
      <c r="F56" s="381"/>
      <c r="G56" s="381"/>
      <c r="H56" s="381"/>
      <c r="I56" s="381"/>
      <c r="J56" s="381"/>
      <c r="K56" s="381"/>
      <c r="L56" s="381"/>
      <c r="M56" s="381"/>
      <c r="N56" s="381"/>
      <c r="O56" s="416"/>
      <c r="P56" s="416"/>
      <c r="Q56" s="416"/>
      <c r="R56" s="416"/>
      <c r="S56" s="416"/>
      <c r="T56" s="416"/>
      <c r="U56" s="417"/>
      <c r="V56" s="417"/>
      <c r="W56" s="417"/>
      <c r="X56" s="417"/>
    </row>
    <row r="57" spans="2:24" ht="21.75" hidden="1" customHeight="1">
      <c r="B57" s="415">
        <v>33</v>
      </c>
      <c r="C57" s="415"/>
      <c r="D57" s="381" t="str">
        <f>IF(('事業計画③設備機器・年間削減額(入力)'!B39)=0,"",'事業計画③設備機器・年間削減額(入力)'!B39)</f>
        <v/>
      </c>
      <c r="E57" s="381"/>
      <c r="F57" s="381"/>
      <c r="G57" s="381"/>
      <c r="H57" s="381"/>
      <c r="I57" s="381"/>
      <c r="J57" s="381"/>
      <c r="K57" s="381"/>
      <c r="L57" s="381"/>
      <c r="M57" s="381"/>
      <c r="N57" s="381"/>
      <c r="O57" s="416"/>
      <c r="P57" s="416"/>
      <c r="Q57" s="416"/>
      <c r="R57" s="416"/>
      <c r="S57" s="416"/>
      <c r="T57" s="416"/>
      <c r="U57" s="417"/>
      <c r="V57" s="417"/>
      <c r="W57" s="417"/>
      <c r="X57" s="417"/>
    </row>
    <row r="58" spans="2:24" ht="21.75" hidden="1" customHeight="1">
      <c r="B58" s="415">
        <v>34</v>
      </c>
      <c r="C58" s="415"/>
      <c r="D58" s="381" t="str">
        <f>IF(('事業計画③設備機器・年間削減額(入力)'!B40)=0,"",'事業計画③設備機器・年間削減額(入力)'!B40)</f>
        <v/>
      </c>
      <c r="E58" s="381"/>
      <c r="F58" s="381"/>
      <c r="G58" s="381"/>
      <c r="H58" s="381"/>
      <c r="I58" s="381"/>
      <c r="J58" s="381"/>
      <c r="K58" s="381"/>
      <c r="L58" s="381"/>
      <c r="M58" s="381"/>
      <c r="N58" s="381"/>
      <c r="O58" s="416"/>
      <c r="P58" s="416"/>
      <c r="Q58" s="416"/>
      <c r="R58" s="416"/>
      <c r="S58" s="416"/>
      <c r="T58" s="416"/>
      <c r="U58" s="417"/>
      <c r="V58" s="417"/>
      <c r="W58" s="417"/>
      <c r="X58" s="417"/>
    </row>
    <row r="59" spans="2:24" ht="21.75" hidden="1" customHeight="1">
      <c r="B59" s="415">
        <v>35</v>
      </c>
      <c r="C59" s="415"/>
      <c r="D59" s="381" t="str">
        <f>IF(('事業計画③設備機器・年間削減額(入力)'!B41)=0,"",'事業計画③設備機器・年間削減額(入力)'!B41)</f>
        <v/>
      </c>
      <c r="E59" s="381"/>
      <c r="F59" s="381"/>
      <c r="G59" s="381"/>
      <c r="H59" s="381"/>
      <c r="I59" s="381"/>
      <c r="J59" s="381"/>
      <c r="K59" s="381"/>
      <c r="L59" s="381"/>
      <c r="M59" s="381"/>
      <c r="N59" s="381"/>
      <c r="O59" s="416"/>
      <c r="P59" s="416"/>
      <c r="Q59" s="416"/>
      <c r="R59" s="416"/>
      <c r="S59" s="416"/>
      <c r="T59" s="416"/>
      <c r="U59" s="417"/>
      <c r="V59" s="417"/>
      <c r="W59" s="417"/>
      <c r="X59" s="417"/>
    </row>
    <row r="60" spans="2:24" ht="21.75" hidden="1" customHeight="1">
      <c r="B60" s="415">
        <v>36</v>
      </c>
      <c r="C60" s="415"/>
      <c r="D60" s="381" t="str">
        <f>IF(('事業計画③設備機器・年間削減額(入力)'!B42)=0,"",'事業計画③設備機器・年間削減額(入力)'!B42)</f>
        <v/>
      </c>
      <c r="E60" s="381"/>
      <c r="F60" s="381"/>
      <c r="G60" s="381"/>
      <c r="H60" s="381"/>
      <c r="I60" s="381"/>
      <c r="J60" s="381"/>
      <c r="K60" s="381"/>
      <c r="L60" s="381"/>
      <c r="M60" s="381"/>
      <c r="N60" s="381"/>
      <c r="O60" s="416"/>
      <c r="P60" s="416"/>
      <c r="Q60" s="416"/>
      <c r="R60" s="416"/>
      <c r="S60" s="416"/>
      <c r="T60" s="416"/>
      <c r="U60" s="417"/>
      <c r="V60" s="417"/>
      <c r="W60" s="417"/>
      <c r="X60" s="417"/>
    </row>
    <row r="61" spans="2:24" ht="21.75" hidden="1" customHeight="1">
      <c r="B61" s="415">
        <v>37</v>
      </c>
      <c r="C61" s="415"/>
      <c r="D61" s="381" t="str">
        <f>IF(('事業計画③設備機器・年間削減額(入力)'!B43)=0,"",'事業計画③設備機器・年間削減額(入力)'!B43)</f>
        <v/>
      </c>
      <c r="E61" s="381"/>
      <c r="F61" s="381"/>
      <c r="G61" s="381"/>
      <c r="H61" s="381"/>
      <c r="I61" s="381"/>
      <c r="J61" s="381"/>
      <c r="K61" s="381"/>
      <c r="L61" s="381"/>
      <c r="M61" s="381"/>
      <c r="N61" s="381"/>
      <c r="O61" s="416"/>
      <c r="P61" s="416"/>
      <c r="Q61" s="416"/>
      <c r="R61" s="416"/>
      <c r="S61" s="416"/>
      <c r="T61" s="416"/>
      <c r="U61" s="417"/>
      <c r="V61" s="417"/>
      <c r="W61" s="417"/>
      <c r="X61" s="417"/>
    </row>
    <row r="62" spans="2:24" ht="21.75" hidden="1" customHeight="1">
      <c r="B62" s="415">
        <v>38</v>
      </c>
      <c r="C62" s="415"/>
      <c r="D62" s="381" t="str">
        <f>IF(('事業計画③設備機器・年間削減額(入力)'!B44)=0,"",'事業計画③設備機器・年間削減額(入力)'!B44)</f>
        <v/>
      </c>
      <c r="E62" s="381"/>
      <c r="F62" s="381"/>
      <c r="G62" s="381"/>
      <c r="H62" s="381"/>
      <c r="I62" s="381"/>
      <c r="J62" s="381"/>
      <c r="K62" s="381"/>
      <c r="L62" s="381"/>
      <c r="M62" s="381"/>
      <c r="N62" s="381"/>
      <c r="O62" s="416"/>
      <c r="P62" s="416"/>
      <c r="Q62" s="416"/>
      <c r="R62" s="416"/>
      <c r="S62" s="416"/>
      <c r="T62" s="416"/>
      <c r="U62" s="417"/>
      <c r="V62" s="417"/>
      <c r="W62" s="417"/>
      <c r="X62" s="417"/>
    </row>
    <row r="63" spans="2:24" ht="21.75" hidden="1" customHeight="1">
      <c r="B63" s="415">
        <v>39</v>
      </c>
      <c r="C63" s="415"/>
      <c r="D63" s="381" t="str">
        <f>IF(('事業計画③設備機器・年間削減額(入力)'!B45)=0,"",'事業計画③設備機器・年間削減額(入力)'!B45)</f>
        <v/>
      </c>
      <c r="E63" s="381"/>
      <c r="F63" s="381"/>
      <c r="G63" s="381"/>
      <c r="H63" s="381"/>
      <c r="I63" s="381"/>
      <c r="J63" s="381"/>
      <c r="K63" s="381"/>
      <c r="L63" s="381"/>
      <c r="M63" s="381"/>
      <c r="N63" s="381"/>
      <c r="O63" s="416"/>
      <c r="P63" s="416"/>
      <c r="Q63" s="416"/>
      <c r="R63" s="416"/>
      <c r="S63" s="416"/>
      <c r="T63" s="416"/>
      <c r="U63" s="417"/>
      <c r="V63" s="417"/>
      <c r="W63" s="417"/>
      <c r="X63" s="417"/>
    </row>
    <row r="64" spans="2:24" ht="21.75" hidden="1" customHeight="1">
      <c r="B64" s="415">
        <v>40</v>
      </c>
      <c r="C64" s="415"/>
      <c r="D64" s="381" t="str">
        <f>IF(('事業計画③設備機器・年間削減額(入力)'!B46)=0,"",'事業計画③設備機器・年間削減額(入力)'!B46)</f>
        <v/>
      </c>
      <c r="E64" s="381"/>
      <c r="F64" s="381"/>
      <c r="G64" s="381"/>
      <c r="H64" s="381"/>
      <c r="I64" s="381"/>
      <c r="J64" s="381"/>
      <c r="K64" s="381"/>
      <c r="L64" s="381"/>
      <c r="M64" s="381"/>
      <c r="N64" s="381"/>
      <c r="O64" s="416"/>
      <c r="P64" s="416"/>
      <c r="Q64" s="416"/>
      <c r="R64" s="416"/>
      <c r="S64" s="416"/>
      <c r="T64" s="416"/>
      <c r="U64" s="417"/>
      <c r="V64" s="417"/>
      <c r="W64" s="417"/>
      <c r="X64" s="417"/>
    </row>
    <row r="65" spans="2:24" ht="21.75" hidden="1" customHeight="1">
      <c r="B65" s="415">
        <v>41</v>
      </c>
      <c r="C65" s="415"/>
      <c r="D65" s="381" t="str">
        <f>IF(('事業計画③設備機器・年間削減額(入力)'!B47)=0,"",'事業計画③設備機器・年間削減額(入力)'!B47)</f>
        <v/>
      </c>
      <c r="E65" s="381"/>
      <c r="F65" s="381"/>
      <c r="G65" s="381"/>
      <c r="H65" s="381"/>
      <c r="I65" s="381"/>
      <c r="J65" s="381"/>
      <c r="K65" s="381"/>
      <c r="L65" s="381"/>
      <c r="M65" s="381"/>
      <c r="N65" s="381"/>
      <c r="O65" s="416"/>
      <c r="P65" s="416"/>
      <c r="Q65" s="416"/>
      <c r="R65" s="416"/>
      <c r="S65" s="416"/>
      <c r="T65" s="416"/>
      <c r="U65" s="417"/>
      <c r="V65" s="417"/>
      <c r="W65" s="417"/>
      <c r="X65" s="417"/>
    </row>
    <row r="66" spans="2:24" ht="21.75" hidden="1" customHeight="1">
      <c r="B66" s="415">
        <v>42</v>
      </c>
      <c r="C66" s="415"/>
      <c r="D66" s="381" t="str">
        <f>IF(('事業計画③設備機器・年間削減額(入力)'!B48)=0,"",'事業計画③設備機器・年間削減額(入力)'!B48)</f>
        <v/>
      </c>
      <c r="E66" s="381"/>
      <c r="F66" s="381"/>
      <c r="G66" s="381"/>
      <c r="H66" s="381"/>
      <c r="I66" s="381"/>
      <c r="J66" s="381"/>
      <c r="K66" s="381"/>
      <c r="L66" s="381"/>
      <c r="M66" s="381"/>
      <c r="N66" s="381"/>
      <c r="O66" s="416"/>
      <c r="P66" s="416"/>
      <c r="Q66" s="416"/>
      <c r="R66" s="416"/>
      <c r="S66" s="416"/>
      <c r="T66" s="416"/>
      <c r="U66" s="417"/>
      <c r="V66" s="417"/>
      <c r="W66" s="417"/>
      <c r="X66" s="417"/>
    </row>
    <row r="67" spans="2:24" ht="21.75" hidden="1" customHeight="1">
      <c r="B67" s="415">
        <v>43</v>
      </c>
      <c r="C67" s="415"/>
      <c r="D67" s="381" t="str">
        <f>IF(('事業計画③設備機器・年間削減額(入力)'!B49)=0,"",'事業計画③設備機器・年間削減額(入力)'!B49)</f>
        <v/>
      </c>
      <c r="E67" s="381"/>
      <c r="F67" s="381"/>
      <c r="G67" s="381"/>
      <c r="H67" s="381"/>
      <c r="I67" s="381"/>
      <c r="J67" s="381"/>
      <c r="K67" s="381"/>
      <c r="L67" s="381"/>
      <c r="M67" s="381"/>
      <c r="N67" s="381"/>
      <c r="O67" s="416"/>
      <c r="P67" s="416"/>
      <c r="Q67" s="416"/>
      <c r="R67" s="416"/>
      <c r="S67" s="416"/>
      <c r="T67" s="416"/>
      <c r="U67" s="417"/>
      <c r="V67" s="417"/>
      <c r="W67" s="417"/>
      <c r="X67" s="417"/>
    </row>
    <row r="68" spans="2:24" ht="21.75" hidden="1" customHeight="1">
      <c r="B68" s="415">
        <v>44</v>
      </c>
      <c r="C68" s="415"/>
      <c r="D68" s="381" t="str">
        <f>IF(('事業計画③設備機器・年間削減額(入力)'!B50)=0,"",'事業計画③設備機器・年間削減額(入力)'!B50)</f>
        <v/>
      </c>
      <c r="E68" s="381"/>
      <c r="F68" s="381"/>
      <c r="G68" s="381"/>
      <c r="H68" s="381"/>
      <c r="I68" s="381"/>
      <c r="J68" s="381"/>
      <c r="K68" s="381"/>
      <c r="L68" s="381"/>
      <c r="M68" s="381"/>
      <c r="N68" s="381"/>
      <c r="O68" s="416"/>
      <c r="P68" s="416"/>
      <c r="Q68" s="416"/>
      <c r="R68" s="416"/>
      <c r="S68" s="416"/>
      <c r="T68" s="416"/>
      <c r="U68" s="417"/>
      <c r="V68" s="417"/>
      <c r="W68" s="417"/>
      <c r="X68" s="417"/>
    </row>
    <row r="69" spans="2:24" ht="21.75" hidden="1" customHeight="1">
      <c r="B69" s="415">
        <v>45</v>
      </c>
      <c r="C69" s="415"/>
      <c r="D69" s="381" t="str">
        <f>IF(('事業計画③設備機器・年間削減額(入力)'!B51)=0,"",'事業計画③設備機器・年間削減額(入力)'!B51)</f>
        <v/>
      </c>
      <c r="E69" s="381"/>
      <c r="F69" s="381"/>
      <c r="G69" s="381"/>
      <c r="H69" s="381"/>
      <c r="I69" s="381"/>
      <c r="J69" s="381"/>
      <c r="K69" s="381"/>
      <c r="L69" s="381"/>
      <c r="M69" s="381"/>
      <c r="N69" s="381"/>
      <c r="O69" s="416"/>
      <c r="P69" s="416"/>
      <c r="Q69" s="416"/>
      <c r="R69" s="416"/>
      <c r="S69" s="416"/>
      <c r="T69" s="416"/>
      <c r="U69" s="417"/>
      <c r="V69" s="417"/>
      <c r="W69" s="417"/>
      <c r="X69" s="417"/>
    </row>
    <row r="70" spans="2:24" ht="21.75" hidden="1" customHeight="1">
      <c r="B70" s="415">
        <v>46</v>
      </c>
      <c r="C70" s="415"/>
      <c r="D70" s="381" t="str">
        <f>IF(('事業計画③設備機器・年間削減額(入力)'!B52)=0,"",'事業計画③設備機器・年間削減額(入力)'!B52)</f>
        <v/>
      </c>
      <c r="E70" s="381"/>
      <c r="F70" s="381"/>
      <c r="G70" s="381"/>
      <c r="H70" s="381"/>
      <c r="I70" s="381"/>
      <c r="J70" s="381"/>
      <c r="K70" s="381"/>
      <c r="L70" s="381"/>
      <c r="M70" s="381"/>
      <c r="N70" s="381"/>
      <c r="O70" s="416"/>
      <c r="P70" s="416"/>
      <c r="Q70" s="416"/>
      <c r="R70" s="416"/>
      <c r="S70" s="416"/>
      <c r="T70" s="416"/>
      <c r="U70" s="417"/>
      <c r="V70" s="417"/>
      <c r="W70" s="417"/>
      <c r="X70" s="417"/>
    </row>
    <row r="71" spans="2:24" ht="21.75" hidden="1" customHeight="1">
      <c r="B71" s="415">
        <v>47</v>
      </c>
      <c r="C71" s="415"/>
      <c r="D71" s="381" t="str">
        <f>IF(('事業計画③設備機器・年間削減額(入力)'!B53)=0,"",'事業計画③設備機器・年間削減額(入力)'!B53)</f>
        <v/>
      </c>
      <c r="E71" s="381"/>
      <c r="F71" s="381"/>
      <c r="G71" s="381"/>
      <c r="H71" s="381"/>
      <c r="I71" s="381"/>
      <c r="J71" s="381"/>
      <c r="K71" s="381"/>
      <c r="L71" s="381"/>
      <c r="M71" s="381"/>
      <c r="N71" s="381"/>
      <c r="O71" s="416"/>
      <c r="P71" s="416"/>
      <c r="Q71" s="416"/>
      <c r="R71" s="416"/>
      <c r="S71" s="416"/>
      <c r="T71" s="416"/>
      <c r="U71" s="417"/>
      <c r="V71" s="417"/>
      <c r="W71" s="417"/>
      <c r="X71" s="417"/>
    </row>
    <row r="72" spans="2:24" ht="21.75" hidden="1" customHeight="1">
      <c r="B72" s="415">
        <v>48</v>
      </c>
      <c r="C72" s="415"/>
      <c r="D72" s="381" t="str">
        <f>IF(('事業計画③設備機器・年間削減額(入力)'!B54)=0,"",'事業計画③設備機器・年間削減額(入力)'!B54)</f>
        <v/>
      </c>
      <c r="E72" s="381"/>
      <c r="F72" s="381"/>
      <c r="G72" s="381"/>
      <c r="H72" s="381"/>
      <c r="I72" s="381"/>
      <c r="J72" s="381"/>
      <c r="K72" s="381"/>
      <c r="L72" s="381"/>
      <c r="M72" s="381"/>
      <c r="N72" s="381"/>
      <c r="O72" s="416"/>
      <c r="P72" s="416"/>
      <c r="Q72" s="416"/>
      <c r="R72" s="416"/>
      <c r="S72" s="416"/>
      <c r="T72" s="416"/>
      <c r="U72" s="417"/>
      <c r="V72" s="417"/>
      <c r="W72" s="417"/>
      <c r="X72" s="417"/>
    </row>
    <row r="73" spans="2:24" ht="21.75" hidden="1" customHeight="1">
      <c r="B73" s="415">
        <v>49</v>
      </c>
      <c r="C73" s="415"/>
      <c r="D73" s="381" t="str">
        <f>IF(('事業計画③設備機器・年間削減額(入力)'!B55)=0,"",'事業計画③設備機器・年間削減額(入力)'!B55)</f>
        <v/>
      </c>
      <c r="E73" s="381"/>
      <c r="F73" s="381"/>
      <c r="G73" s="381"/>
      <c r="H73" s="381"/>
      <c r="I73" s="381"/>
      <c r="J73" s="381"/>
      <c r="K73" s="381"/>
      <c r="L73" s="381"/>
      <c r="M73" s="381"/>
      <c r="N73" s="381"/>
      <c r="O73" s="416"/>
      <c r="P73" s="416"/>
      <c r="Q73" s="416"/>
      <c r="R73" s="416"/>
      <c r="S73" s="416"/>
      <c r="T73" s="416"/>
      <c r="U73" s="417"/>
      <c r="V73" s="417"/>
      <c r="W73" s="417"/>
      <c r="X73" s="417"/>
    </row>
    <row r="74" spans="2:24" ht="21.75" hidden="1" customHeight="1">
      <c r="B74" s="415">
        <v>50</v>
      </c>
      <c r="C74" s="415"/>
      <c r="D74" s="381" t="str">
        <f>IF(('事業計画③設備機器・年間削減額(入力)'!B56)=0,"",'事業計画③設備機器・年間削減額(入力)'!B56)</f>
        <v/>
      </c>
      <c r="E74" s="381"/>
      <c r="F74" s="381"/>
      <c r="G74" s="381"/>
      <c r="H74" s="381"/>
      <c r="I74" s="381"/>
      <c r="J74" s="381"/>
      <c r="K74" s="381"/>
      <c r="L74" s="381"/>
      <c r="M74" s="381"/>
      <c r="N74" s="381"/>
      <c r="O74" s="416"/>
      <c r="P74" s="416"/>
      <c r="Q74" s="416"/>
      <c r="R74" s="416"/>
      <c r="S74" s="416"/>
      <c r="T74" s="416"/>
      <c r="U74" s="417"/>
      <c r="V74" s="417"/>
      <c r="W74" s="417"/>
      <c r="X74" s="417"/>
    </row>
    <row r="75" spans="2:24" ht="21.75" hidden="1" customHeight="1">
      <c r="B75" s="415">
        <v>51</v>
      </c>
      <c r="C75" s="415"/>
      <c r="D75" s="381" t="str">
        <f>IF(('事業計画③設備機器・年間削減額(入力)'!B57)=0,"",'事業計画③設備機器・年間削減額(入力)'!B57)</f>
        <v/>
      </c>
      <c r="E75" s="381"/>
      <c r="F75" s="381"/>
      <c r="G75" s="381"/>
      <c r="H75" s="381"/>
      <c r="I75" s="381"/>
      <c r="J75" s="381"/>
      <c r="K75" s="381"/>
      <c r="L75" s="381"/>
      <c r="M75" s="381"/>
      <c r="N75" s="381"/>
      <c r="O75" s="416"/>
      <c r="P75" s="416"/>
      <c r="Q75" s="416"/>
      <c r="R75" s="416"/>
      <c r="S75" s="416"/>
      <c r="T75" s="416"/>
      <c r="U75" s="417"/>
      <c r="V75" s="417"/>
      <c r="W75" s="417"/>
      <c r="X75" s="417"/>
    </row>
    <row r="76" spans="2:24" ht="21.75" hidden="1" customHeight="1">
      <c r="B76" s="415">
        <v>52</v>
      </c>
      <c r="C76" s="415"/>
      <c r="D76" s="381" t="str">
        <f>IF(('事業計画③設備機器・年間削減額(入力)'!B58)=0,"",'事業計画③設備機器・年間削減額(入力)'!B58)</f>
        <v/>
      </c>
      <c r="E76" s="381"/>
      <c r="F76" s="381"/>
      <c r="G76" s="381"/>
      <c r="H76" s="381"/>
      <c r="I76" s="381"/>
      <c r="J76" s="381"/>
      <c r="K76" s="381"/>
      <c r="L76" s="381"/>
      <c r="M76" s="381"/>
      <c r="N76" s="381"/>
      <c r="O76" s="416"/>
      <c r="P76" s="416"/>
      <c r="Q76" s="416"/>
      <c r="R76" s="416"/>
      <c r="S76" s="416"/>
      <c r="T76" s="416"/>
      <c r="U76" s="417"/>
      <c r="V76" s="417"/>
      <c r="W76" s="417"/>
      <c r="X76" s="417"/>
    </row>
    <row r="77" spans="2:24" ht="21.75" hidden="1" customHeight="1">
      <c r="B77" s="415">
        <v>53</v>
      </c>
      <c r="C77" s="415"/>
      <c r="D77" s="381" t="str">
        <f>IF(('事業計画③設備機器・年間削減額(入力)'!B59)=0,"",'事業計画③設備機器・年間削減額(入力)'!B59)</f>
        <v/>
      </c>
      <c r="E77" s="381"/>
      <c r="F77" s="381"/>
      <c r="G77" s="381"/>
      <c r="H77" s="381"/>
      <c r="I77" s="381"/>
      <c r="J77" s="381"/>
      <c r="K77" s="381"/>
      <c r="L77" s="381"/>
      <c r="M77" s="381"/>
      <c r="N77" s="381"/>
      <c r="O77" s="416"/>
      <c r="P77" s="416"/>
      <c r="Q77" s="416"/>
      <c r="R77" s="416"/>
      <c r="S77" s="416"/>
      <c r="T77" s="416"/>
      <c r="U77" s="417"/>
      <c r="V77" s="417"/>
      <c r="W77" s="417"/>
      <c r="X77" s="417"/>
    </row>
    <row r="78" spans="2:24" ht="21.75" hidden="1" customHeight="1">
      <c r="B78" s="415">
        <v>54</v>
      </c>
      <c r="C78" s="415"/>
      <c r="D78" s="381" t="str">
        <f>IF(('事業計画③設備機器・年間削減額(入力)'!B60)=0,"",'事業計画③設備機器・年間削減額(入力)'!B60)</f>
        <v/>
      </c>
      <c r="E78" s="381"/>
      <c r="F78" s="381"/>
      <c r="G78" s="381"/>
      <c r="H78" s="381"/>
      <c r="I78" s="381"/>
      <c r="J78" s="381"/>
      <c r="K78" s="381"/>
      <c r="L78" s="381"/>
      <c r="M78" s="381"/>
      <c r="N78" s="381"/>
      <c r="O78" s="416"/>
      <c r="P78" s="416"/>
      <c r="Q78" s="416"/>
      <c r="R78" s="416"/>
      <c r="S78" s="416"/>
      <c r="T78" s="416"/>
      <c r="U78" s="417"/>
      <c r="V78" s="417"/>
      <c r="W78" s="417"/>
      <c r="X78" s="417"/>
    </row>
    <row r="79" spans="2:24" ht="21.75" hidden="1" customHeight="1">
      <c r="B79" s="415">
        <v>55</v>
      </c>
      <c r="C79" s="415"/>
      <c r="D79" s="381" t="str">
        <f>IF(('事業計画③設備機器・年間削減額(入力)'!B61)=0,"",'事業計画③設備機器・年間削減額(入力)'!B61)</f>
        <v/>
      </c>
      <c r="E79" s="381"/>
      <c r="F79" s="381"/>
      <c r="G79" s="381"/>
      <c r="H79" s="381"/>
      <c r="I79" s="381"/>
      <c r="J79" s="381"/>
      <c r="K79" s="381"/>
      <c r="L79" s="381"/>
      <c r="M79" s="381"/>
      <c r="N79" s="381"/>
      <c r="O79" s="416"/>
      <c r="P79" s="416"/>
      <c r="Q79" s="416"/>
      <c r="R79" s="416"/>
      <c r="S79" s="416"/>
      <c r="T79" s="416"/>
      <c r="U79" s="417"/>
      <c r="V79" s="417"/>
      <c r="W79" s="417"/>
      <c r="X79" s="417"/>
    </row>
    <row r="80" spans="2:24" ht="21.75" hidden="1" customHeight="1">
      <c r="B80" s="415">
        <v>56</v>
      </c>
      <c r="C80" s="415"/>
      <c r="D80" s="381" t="str">
        <f>IF(('事業計画③設備機器・年間削減額(入力)'!B62)=0,"",'事業計画③設備機器・年間削減額(入力)'!B62)</f>
        <v/>
      </c>
      <c r="E80" s="381"/>
      <c r="F80" s="381"/>
      <c r="G80" s="381"/>
      <c r="H80" s="381"/>
      <c r="I80" s="381"/>
      <c r="J80" s="381"/>
      <c r="K80" s="381"/>
      <c r="L80" s="381"/>
      <c r="M80" s="381"/>
      <c r="N80" s="381"/>
      <c r="O80" s="416"/>
      <c r="P80" s="416"/>
      <c r="Q80" s="416"/>
      <c r="R80" s="416"/>
      <c r="S80" s="416"/>
      <c r="T80" s="416"/>
      <c r="U80" s="417"/>
      <c r="V80" s="417"/>
      <c r="W80" s="417"/>
      <c r="X80" s="417"/>
    </row>
    <row r="81" spans="2:24" ht="21.75" hidden="1" customHeight="1">
      <c r="B81" s="415">
        <v>57</v>
      </c>
      <c r="C81" s="415"/>
      <c r="D81" s="381" t="str">
        <f>IF(('事業計画③設備機器・年間削減額(入力)'!B63)=0,"",'事業計画③設備機器・年間削減額(入力)'!B63)</f>
        <v/>
      </c>
      <c r="E81" s="381"/>
      <c r="F81" s="381"/>
      <c r="G81" s="381"/>
      <c r="H81" s="381"/>
      <c r="I81" s="381"/>
      <c r="J81" s="381"/>
      <c r="K81" s="381"/>
      <c r="L81" s="381"/>
      <c r="M81" s="381"/>
      <c r="N81" s="381"/>
      <c r="O81" s="416"/>
      <c r="P81" s="416"/>
      <c r="Q81" s="416"/>
      <c r="R81" s="416"/>
      <c r="S81" s="416"/>
      <c r="T81" s="416"/>
      <c r="U81" s="417"/>
      <c r="V81" s="417"/>
      <c r="W81" s="417"/>
      <c r="X81" s="417"/>
    </row>
    <row r="82" spans="2:24" ht="21.75" hidden="1" customHeight="1">
      <c r="B82" s="415">
        <v>58</v>
      </c>
      <c r="C82" s="415"/>
      <c r="D82" s="381" t="str">
        <f>IF(('事業計画③設備機器・年間削減額(入力)'!B64)=0,"",'事業計画③設備機器・年間削減額(入力)'!B64)</f>
        <v/>
      </c>
      <c r="E82" s="381"/>
      <c r="F82" s="381"/>
      <c r="G82" s="381"/>
      <c r="H82" s="381"/>
      <c r="I82" s="381"/>
      <c r="J82" s="381"/>
      <c r="K82" s="381"/>
      <c r="L82" s="381"/>
      <c r="M82" s="381"/>
      <c r="N82" s="381"/>
      <c r="O82" s="416"/>
      <c r="P82" s="416"/>
      <c r="Q82" s="416"/>
      <c r="R82" s="416"/>
      <c r="S82" s="416"/>
      <c r="T82" s="416"/>
      <c r="U82" s="417"/>
      <c r="V82" s="417"/>
      <c r="W82" s="417"/>
      <c r="X82" s="417"/>
    </row>
    <row r="83" spans="2:24" ht="21.75" hidden="1" customHeight="1">
      <c r="B83" s="415">
        <v>59</v>
      </c>
      <c r="C83" s="415"/>
      <c r="D83" s="381" t="str">
        <f>IF(('事業計画③設備機器・年間削減額(入力)'!B65)=0,"",'事業計画③設備機器・年間削減額(入力)'!B65)</f>
        <v/>
      </c>
      <c r="E83" s="381"/>
      <c r="F83" s="381"/>
      <c r="G83" s="381"/>
      <c r="H83" s="381"/>
      <c r="I83" s="381"/>
      <c r="J83" s="381"/>
      <c r="K83" s="381"/>
      <c r="L83" s="381"/>
      <c r="M83" s="381"/>
      <c r="N83" s="381"/>
      <c r="O83" s="416"/>
      <c r="P83" s="416"/>
      <c r="Q83" s="416"/>
      <c r="R83" s="416"/>
      <c r="S83" s="416"/>
      <c r="T83" s="416"/>
      <c r="U83" s="417"/>
      <c r="V83" s="417"/>
      <c r="W83" s="417"/>
      <c r="X83" s="417"/>
    </row>
    <row r="84" spans="2:24" ht="21.75" hidden="1" customHeight="1">
      <c r="B84" s="415">
        <v>60</v>
      </c>
      <c r="C84" s="415"/>
      <c r="D84" s="381" t="str">
        <f>IF(('事業計画③設備機器・年間削減額(入力)'!B66)=0,"",'事業計画③設備機器・年間削減額(入力)'!B66)</f>
        <v/>
      </c>
      <c r="E84" s="381"/>
      <c r="F84" s="381"/>
      <c r="G84" s="381"/>
      <c r="H84" s="381"/>
      <c r="I84" s="381"/>
      <c r="J84" s="381"/>
      <c r="K84" s="381"/>
      <c r="L84" s="381"/>
      <c r="M84" s="381"/>
      <c r="N84" s="381"/>
      <c r="O84" s="416"/>
      <c r="P84" s="416"/>
      <c r="Q84" s="416"/>
      <c r="R84" s="416"/>
      <c r="S84" s="416"/>
      <c r="T84" s="416"/>
      <c r="U84" s="417"/>
      <c r="V84" s="417"/>
      <c r="W84" s="417"/>
      <c r="X84" s="417"/>
    </row>
    <row r="85" spans="2:24" ht="21.75" hidden="1" customHeight="1">
      <c r="B85" s="415">
        <v>61</v>
      </c>
      <c r="C85" s="415"/>
      <c r="D85" s="381" t="str">
        <f>IF(('事業計画③設備機器・年間削減額(入力)'!B67)=0,"",'事業計画③設備機器・年間削減額(入力)'!B67)</f>
        <v/>
      </c>
      <c r="E85" s="381"/>
      <c r="F85" s="381"/>
      <c r="G85" s="381"/>
      <c r="H85" s="381"/>
      <c r="I85" s="381"/>
      <c r="J85" s="381"/>
      <c r="K85" s="381"/>
      <c r="L85" s="381"/>
      <c r="M85" s="381"/>
      <c r="N85" s="381"/>
      <c r="O85" s="416"/>
      <c r="P85" s="416"/>
      <c r="Q85" s="416"/>
      <c r="R85" s="416"/>
      <c r="S85" s="416"/>
      <c r="T85" s="416"/>
      <c r="U85" s="417"/>
      <c r="V85" s="417"/>
      <c r="W85" s="417"/>
      <c r="X85" s="417"/>
    </row>
    <row r="86" spans="2:24" ht="21.75" hidden="1" customHeight="1">
      <c r="B86" s="415">
        <v>62</v>
      </c>
      <c r="C86" s="415"/>
      <c r="D86" s="381" t="str">
        <f>IF(('事業計画③設備機器・年間削減額(入力)'!B68)=0,"",'事業計画③設備機器・年間削減額(入力)'!B68)</f>
        <v/>
      </c>
      <c r="E86" s="381"/>
      <c r="F86" s="381"/>
      <c r="G86" s="381"/>
      <c r="H86" s="381"/>
      <c r="I86" s="381"/>
      <c r="J86" s="381"/>
      <c r="K86" s="381"/>
      <c r="L86" s="381"/>
      <c r="M86" s="381"/>
      <c r="N86" s="381"/>
      <c r="O86" s="416"/>
      <c r="P86" s="416"/>
      <c r="Q86" s="416"/>
      <c r="R86" s="416"/>
      <c r="S86" s="416"/>
      <c r="T86" s="416"/>
      <c r="U86" s="417"/>
      <c r="V86" s="417"/>
      <c r="W86" s="417"/>
      <c r="X86" s="417"/>
    </row>
    <row r="87" spans="2:24" ht="21.75" hidden="1" customHeight="1">
      <c r="B87" s="415">
        <v>63</v>
      </c>
      <c r="C87" s="415"/>
      <c r="D87" s="381" t="str">
        <f>IF(('事業計画③設備機器・年間削減額(入力)'!B69)=0,"",'事業計画③設備機器・年間削減額(入力)'!B69)</f>
        <v/>
      </c>
      <c r="E87" s="381"/>
      <c r="F87" s="381"/>
      <c r="G87" s="381"/>
      <c r="H87" s="381"/>
      <c r="I87" s="381"/>
      <c r="J87" s="381"/>
      <c r="K87" s="381"/>
      <c r="L87" s="381"/>
      <c r="M87" s="381"/>
      <c r="N87" s="381"/>
      <c r="O87" s="416"/>
      <c r="P87" s="416"/>
      <c r="Q87" s="416"/>
      <c r="R87" s="416"/>
      <c r="S87" s="416"/>
      <c r="T87" s="416"/>
      <c r="U87" s="417"/>
      <c r="V87" s="417"/>
      <c r="W87" s="417"/>
      <c r="X87" s="417"/>
    </row>
    <row r="88" spans="2:24" ht="21.75" hidden="1" customHeight="1">
      <c r="B88" s="415">
        <v>64</v>
      </c>
      <c r="C88" s="415"/>
      <c r="D88" s="381" t="str">
        <f>IF(('事業計画③設備機器・年間削減額(入力)'!B70)=0,"",'事業計画③設備機器・年間削減額(入力)'!B70)</f>
        <v/>
      </c>
      <c r="E88" s="381"/>
      <c r="F88" s="381"/>
      <c r="G88" s="381"/>
      <c r="H88" s="381"/>
      <c r="I88" s="381"/>
      <c r="J88" s="381"/>
      <c r="K88" s="381"/>
      <c r="L88" s="381"/>
      <c r="M88" s="381"/>
      <c r="N88" s="381"/>
      <c r="O88" s="416"/>
      <c r="P88" s="416"/>
      <c r="Q88" s="416"/>
      <c r="R88" s="416"/>
      <c r="S88" s="416"/>
      <c r="T88" s="416"/>
      <c r="U88" s="417"/>
      <c r="V88" s="417"/>
      <c r="W88" s="417"/>
      <c r="X88" s="417"/>
    </row>
    <row r="89" spans="2:24" ht="21.75" hidden="1" customHeight="1">
      <c r="B89" s="415">
        <v>65</v>
      </c>
      <c r="C89" s="415"/>
      <c r="D89" s="381" t="str">
        <f>IF(('事業計画③設備機器・年間削減額(入力)'!B71)=0,"",'事業計画③設備機器・年間削減額(入力)'!B71)</f>
        <v/>
      </c>
      <c r="E89" s="381"/>
      <c r="F89" s="381"/>
      <c r="G89" s="381"/>
      <c r="H89" s="381"/>
      <c r="I89" s="381"/>
      <c r="J89" s="381"/>
      <c r="K89" s="381"/>
      <c r="L89" s="381"/>
      <c r="M89" s="381"/>
      <c r="N89" s="381"/>
      <c r="O89" s="416"/>
      <c r="P89" s="416"/>
      <c r="Q89" s="416"/>
      <c r="R89" s="416"/>
      <c r="S89" s="416"/>
      <c r="T89" s="416"/>
      <c r="U89" s="417"/>
      <c r="V89" s="417"/>
      <c r="W89" s="417"/>
      <c r="X89" s="417"/>
    </row>
    <row r="90" spans="2:24" ht="21.75" hidden="1" customHeight="1">
      <c r="B90" s="415">
        <v>66</v>
      </c>
      <c r="C90" s="415"/>
      <c r="D90" s="381" t="str">
        <f>IF(('事業計画③設備機器・年間削減額(入力)'!B72)=0,"",'事業計画③設備機器・年間削減額(入力)'!B72)</f>
        <v/>
      </c>
      <c r="E90" s="381"/>
      <c r="F90" s="381"/>
      <c r="G90" s="381"/>
      <c r="H90" s="381"/>
      <c r="I90" s="381"/>
      <c r="J90" s="381"/>
      <c r="K90" s="381"/>
      <c r="L90" s="381"/>
      <c r="M90" s="381"/>
      <c r="N90" s="381"/>
      <c r="O90" s="416"/>
      <c r="P90" s="416"/>
      <c r="Q90" s="416"/>
      <c r="R90" s="416"/>
      <c r="S90" s="416"/>
      <c r="T90" s="416"/>
      <c r="U90" s="417"/>
      <c r="V90" s="417"/>
      <c r="W90" s="417"/>
      <c r="X90" s="417"/>
    </row>
    <row r="91" spans="2:24" ht="21.75" hidden="1" customHeight="1">
      <c r="B91" s="415">
        <v>67</v>
      </c>
      <c r="C91" s="415"/>
      <c r="D91" s="381" t="str">
        <f>IF(('事業計画③設備機器・年間削減額(入力)'!B73)=0,"",'事業計画③設備機器・年間削減額(入力)'!B73)</f>
        <v/>
      </c>
      <c r="E91" s="381"/>
      <c r="F91" s="381"/>
      <c r="G91" s="381"/>
      <c r="H91" s="381"/>
      <c r="I91" s="381"/>
      <c r="J91" s="381"/>
      <c r="K91" s="381"/>
      <c r="L91" s="381"/>
      <c r="M91" s="381"/>
      <c r="N91" s="381"/>
      <c r="O91" s="416"/>
      <c r="P91" s="416"/>
      <c r="Q91" s="416"/>
      <c r="R91" s="416"/>
      <c r="S91" s="416"/>
      <c r="T91" s="416"/>
      <c r="U91" s="417"/>
      <c r="V91" s="417"/>
      <c r="W91" s="417"/>
      <c r="X91" s="417"/>
    </row>
    <row r="92" spans="2:24" ht="21.75" hidden="1" customHeight="1">
      <c r="B92" s="415">
        <v>68</v>
      </c>
      <c r="C92" s="415"/>
      <c r="D92" s="381" t="str">
        <f>IF(('事業計画③設備機器・年間削減額(入力)'!B74)=0,"",'事業計画③設備機器・年間削減額(入力)'!B74)</f>
        <v/>
      </c>
      <c r="E92" s="381"/>
      <c r="F92" s="381"/>
      <c r="G92" s="381"/>
      <c r="H92" s="381"/>
      <c r="I92" s="381"/>
      <c r="J92" s="381"/>
      <c r="K92" s="381"/>
      <c r="L92" s="381"/>
      <c r="M92" s="381"/>
      <c r="N92" s="381"/>
      <c r="O92" s="416"/>
      <c r="P92" s="416"/>
      <c r="Q92" s="416"/>
      <c r="R92" s="416"/>
      <c r="S92" s="416"/>
      <c r="T92" s="416"/>
      <c r="U92" s="417"/>
      <c r="V92" s="417"/>
      <c r="W92" s="417"/>
      <c r="X92" s="417"/>
    </row>
    <row r="93" spans="2:24" ht="21.75" hidden="1" customHeight="1">
      <c r="B93" s="415">
        <v>69</v>
      </c>
      <c r="C93" s="415"/>
      <c r="D93" s="381" t="str">
        <f>IF(('事業計画③設備機器・年間削減額(入力)'!B75)=0,"",'事業計画③設備機器・年間削減額(入力)'!B75)</f>
        <v/>
      </c>
      <c r="E93" s="381"/>
      <c r="F93" s="381"/>
      <c r="G93" s="381"/>
      <c r="H93" s="381"/>
      <c r="I93" s="381"/>
      <c r="J93" s="381"/>
      <c r="K93" s="381"/>
      <c r="L93" s="381"/>
      <c r="M93" s="381"/>
      <c r="N93" s="381"/>
      <c r="O93" s="416"/>
      <c r="P93" s="416"/>
      <c r="Q93" s="416"/>
      <c r="R93" s="416"/>
      <c r="S93" s="416"/>
      <c r="T93" s="416"/>
      <c r="U93" s="417"/>
      <c r="V93" s="417"/>
      <c r="W93" s="417"/>
      <c r="X93" s="417"/>
    </row>
    <row r="94" spans="2:24" ht="21.75" hidden="1" customHeight="1">
      <c r="B94" s="415">
        <v>70</v>
      </c>
      <c r="C94" s="415"/>
      <c r="D94" s="381" t="str">
        <f>IF(('事業計画③設備機器・年間削減額(入力)'!B76)=0,"",'事業計画③設備機器・年間削減額(入力)'!B76)</f>
        <v/>
      </c>
      <c r="E94" s="381"/>
      <c r="F94" s="381"/>
      <c r="G94" s="381"/>
      <c r="H94" s="381"/>
      <c r="I94" s="381"/>
      <c r="J94" s="381"/>
      <c r="K94" s="381"/>
      <c r="L94" s="381"/>
      <c r="M94" s="381"/>
      <c r="N94" s="381"/>
      <c r="O94" s="416"/>
      <c r="P94" s="416"/>
      <c r="Q94" s="416"/>
      <c r="R94" s="416"/>
      <c r="S94" s="416"/>
      <c r="T94" s="416"/>
      <c r="U94" s="417"/>
      <c r="V94" s="417"/>
      <c r="W94" s="417"/>
      <c r="X94" s="417"/>
    </row>
    <row r="95" spans="2:24" ht="21.75" hidden="1" customHeight="1">
      <c r="B95" s="415">
        <v>71</v>
      </c>
      <c r="C95" s="415"/>
      <c r="D95" s="381" t="str">
        <f>IF(('事業計画③設備機器・年間削減額(入力)'!B77)=0,"",'事業計画③設備機器・年間削減額(入力)'!B77)</f>
        <v/>
      </c>
      <c r="E95" s="381"/>
      <c r="F95" s="381"/>
      <c r="G95" s="381"/>
      <c r="H95" s="381"/>
      <c r="I95" s="381"/>
      <c r="J95" s="381"/>
      <c r="K95" s="381"/>
      <c r="L95" s="381"/>
      <c r="M95" s="381"/>
      <c r="N95" s="381"/>
      <c r="O95" s="416"/>
      <c r="P95" s="416"/>
      <c r="Q95" s="416"/>
      <c r="R95" s="416"/>
      <c r="S95" s="416"/>
      <c r="T95" s="416"/>
      <c r="U95" s="417"/>
      <c r="V95" s="417"/>
      <c r="W95" s="417"/>
      <c r="X95" s="417"/>
    </row>
    <row r="96" spans="2:24" ht="21.75" hidden="1" customHeight="1">
      <c r="B96" s="415">
        <v>72</v>
      </c>
      <c r="C96" s="415"/>
      <c r="D96" s="381" t="str">
        <f>IF(('事業計画③設備機器・年間削減額(入力)'!B78)=0,"",'事業計画③設備機器・年間削減額(入力)'!B78)</f>
        <v/>
      </c>
      <c r="E96" s="381"/>
      <c r="F96" s="381"/>
      <c r="G96" s="381"/>
      <c r="H96" s="381"/>
      <c r="I96" s="381"/>
      <c r="J96" s="381"/>
      <c r="K96" s="381"/>
      <c r="L96" s="381"/>
      <c r="M96" s="381"/>
      <c r="N96" s="381"/>
      <c r="O96" s="416"/>
      <c r="P96" s="416"/>
      <c r="Q96" s="416"/>
      <c r="R96" s="416"/>
      <c r="S96" s="416"/>
      <c r="T96" s="416"/>
      <c r="U96" s="417"/>
      <c r="V96" s="417"/>
      <c r="W96" s="417"/>
      <c r="X96" s="417"/>
    </row>
    <row r="97" spans="2:24" ht="21.75" hidden="1" customHeight="1">
      <c r="B97" s="415">
        <v>73</v>
      </c>
      <c r="C97" s="415"/>
      <c r="D97" s="381" t="str">
        <f>IF(('事業計画③設備機器・年間削減額(入力)'!B79)=0,"",'事業計画③設備機器・年間削減額(入力)'!B79)</f>
        <v/>
      </c>
      <c r="E97" s="381"/>
      <c r="F97" s="381"/>
      <c r="G97" s="381"/>
      <c r="H97" s="381"/>
      <c r="I97" s="381"/>
      <c r="J97" s="381"/>
      <c r="K97" s="381"/>
      <c r="L97" s="381"/>
      <c r="M97" s="381"/>
      <c r="N97" s="381"/>
      <c r="O97" s="416"/>
      <c r="P97" s="416"/>
      <c r="Q97" s="416"/>
      <c r="R97" s="416"/>
      <c r="S97" s="416"/>
      <c r="T97" s="416"/>
      <c r="U97" s="417"/>
      <c r="V97" s="417"/>
      <c r="W97" s="417"/>
      <c r="X97" s="417"/>
    </row>
    <row r="98" spans="2:24" ht="21.75" hidden="1" customHeight="1">
      <c r="B98" s="415">
        <v>74</v>
      </c>
      <c r="C98" s="415"/>
      <c r="D98" s="381" t="str">
        <f>IF(('事業計画③設備機器・年間削減額(入力)'!B80)=0,"",'事業計画③設備機器・年間削減額(入力)'!B80)</f>
        <v/>
      </c>
      <c r="E98" s="381"/>
      <c r="F98" s="381"/>
      <c r="G98" s="381"/>
      <c r="H98" s="381"/>
      <c r="I98" s="381"/>
      <c r="J98" s="381"/>
      <c r="K98" s="381"/>
      <c r="L98" s="381"/>
      <c r="M98" s="381"/>
      <c r="N98" s="381"/>
      <c r="O98" s="416"/>
      <c r="P98" s="416"/>
      <c r="Q98" s="416"/>
      <c r="R98" s="416"/>
      <c r="S98" s="416"/>
      <c r="T98" s="416"/>
      <c r="U98" s="417"/>
      <c r="V98" s="417"/>
      <c r="W98" s="417"/>
      <c r="X98" s="417"/>
    </row>
    <row r="99" spans="2:24" ht="21.75" hidden="1" customHeight="1">
      <c r="B99" s="415">
        <v>75</v>
      </c>
      <c r="C99" s="415"/>
      <c r="D99" s="381" t="str">
        <f>IF(('事業計画③設備機器・年間削減額(入力)'!B81)=0,"",'事業計画③設備機器・年間削減額(入力)'!B81)</f>
        <v/>
      </c>
      <c r="E99" s="381"/>
      <c r="F99" s="381"/>
      <c r="G99" s="381"/>
      <c r="H99" s="381"/>
      <c r="I99" s="381"/>
      <c r="J99" s="381"/>
      <c r="K99" s="381"/>
      <c r="L99" s="381"/>
      <c r="M99" s="381"/>
      <c r="N99" s="381"/>
      <c r="O99" s="416"/>
      <c r="P99" s="416"/>
      <c r="Q99" s="416"/>
      <c r="R99" s="416"/>
      <c r="S99" s="416"/>
      <c r="T99" s="416"/>
      <c r="U99" s="417"/>
      <c r="V99" s="417"/>
      <c r="W99" s="417"/>
      <c r="X99" s="417"/>
    </row>
    <row r="100" spans="2:24" ht="21.75" hidden="1" customHeight="1">
      <c r="B100" s="415">
        <v>76</v>
      </c>
      <c r="C100" s="415"/>
      <c r="D100" s="381" t="str">
        <f>IF(('事業計画③設備機器・年間削減額(入力)'!B82)=0,"",'事業計画③設備機器・年間削減額(入力)'!B82)</f>
        <v/>
      </c>
      <c r="E100" s="381"/>
      <c r="F100" s="381"/>
      <c r="G100" s="381"/>
      <c r="H100" s="381"/>
      <c r="I100" s="381"/>
      <c r="J100" s="381"/>
      <c r="K100" s="381"/>
      <c r="L100" s="381"/>
      <c r="M100" s="381"/>
      <c r="N100" s="381"/>
      <c r="O100" s="416"/>
      <c r="P100" s="416"/>
      <c r="Q100" s="416"/>
      <c r="R100" s="416"/>
      <c r="S100" s="416"/>
      <c r="T100" s="416"/>
      <c r="U100" s="417"/>
      <c r="V100" s="417"/>
      <c r="W100" s="417"/>
      <c r="X100" s="417"/>
    </row>
    <row r="101" spans="2:24" ht="21.75" hidden="1" customHeight="1">
      <c r="B101" s="415">
        <v>77</v>
      </c>
      <c r="C101" s="415"/>
      <c r="D101" s="381" t="str">
        <f>IF(('事業計画③設備機器・年間削減額(入力)'!B83)=0,"",'事業計画③設備機器・年間削減額(入力)'!B83)</f>
        <v/>
      </c>
      <c r="E101" s="381"/>
      <c r="F101" s="381"/>
      <c r="G101" s="381"/>
      <c r="H101" s="381"/>
      <c r="I101" s="381"/>
      <c r="J101" s="381"/>
      <c r="K101" s="381"/>
      <c r="L101" s="381"/>
      <c r="M101" s="381"/>
      <c r="N101" s="381"/>
      <c r="O101" s="416"/>
      <c r="P101" s="416"/>
      <c r="Q101" s="416"/>
      <c r="R101" s="416"/>
      <c r="S101" s="416"/>
      <c r="T101" s="416"/>
      <c r="U101" s="417"/>
      <c r="V101" s="417"/>
      <c r="W101" s="417"/>
      <c r="X101" s="417"/>
    </row>
    <row r="102" spans="2:24" ht="21.75" hidden="1" customHeight="1">
      <c r="B102" s="415">
        <v>78</v>
      </c>
      <c r="C102" s="415"/>
      <c r="D102" s="381" t="str">
        <f>IF(('事業計画③設備機器・年間削減額(入力)'!B84)=0,"",'事業計画③設備機器・年間削減額(入力)'!B84)</f>
        <v/>
      </c>
      <c r="E102" s="381"/>
      <c r="F102" s="381"/>
      <c r="G102" s="381"/>
      <c r="H102" s="381"/>
      <c r="I102" s="381"/>
      <c r="J102" s="381"/>
      <c r="K102" s="381"/>
      <c r="L102" s="381"/>
      <c r="M102" s="381"/>
      <c r="N102" s="381"/>
      <c r="O102" s="416"/>
      <c r="P102" s="416"/>
      <c r="Q102" s="416"/>
      <c r="R102" s="416"/>
      <c r="S102" s="416"/>
      <c r="T102" s="416"/>
      <c r="U102" s="417"/>
      <c r="V102" s="417"/>
      <c r="W102" s="417"/>
      <c r="X102" s="417"/>
    </row>
    <row r="103" spans="2:24" ht="21.75" hidden="1" customHeight="1">
      <c r="B103" s="415">
        <v>79</v>
      </c>
      <c r="C103" s="415"/>
      <c r="D103" s="381" t="str">
        <f>IF(('事業計画③設備機器・年間削減額(入力)'!B85)=0,"",'事業計画③設備機器・年間削減額(入力)'!B85)</f>
        <v/>
      </c>
      <c r="E103" s="381"/>
      <c r="F103" s="381"/>
      <c r="G103" s="381"/>
      <c r="H103" s="381"/>
      <c r="I103" s="381"/>
      <c r="J103" s="381"/>
      <c r="K103" s="381"/>
      <c r="L103" s="381"/>
      <c r="M103" s="381"/>
      <c r="N103" s="381"/>
      <c r="O103" s="416"/>
      <c r="P103" s="416"/>
      <c r="Q103" s="416"/>
      <c r="R103" s="416"/>
      <c r="S103" s="416"/>
      <c r="T103" s="416"/>
      <c r="U103" s="417"/>
      <c r="V103" s="417"/>
      <c r="W103" s="417"/>
      <c r="X103" s="417"/>
    </row>
    <row r="104" spans="2:24" ht="21.75" hidden="1" customHeight="1">
      <c r="B104" s="415">
        <v>80</v>
      </c>
      <c r="C104" s="415"/>
      <c r="D104" s="381" t="str">
        <f>IF(('事業計画③設備機器・年間削減額(入力)'!B86)=0,"",'事業計画③設備機器・年間削減額(入力)'!B86)</f>
        <v/>
      </c>
      <c r="E104" s="381"/>
      <c r="F104" s="381"/>
      <c r="G104" s="381"/>
      <c r="H104" s="381"/>
      <c r="I104" s="381"/>
      <c r="J104" s="381"/>
      <c r="K104" s="381"/>
      <c r="L104" s="381"/>
      <c r="M104" s="381"/>
      <c r="N104" s="381"/>
      <c r="O104" s="416"/>
      <c r="P104" s="416"/>
      <c r="Q104" s="416"/>
      <c r="R104" s="416"/>
      <c r="S104" s="416"/>
      <c r="T104" s="416"/>
      <c r="U104" s="417"/>
      <c r="V104" s="417"/>
      <c r="W104" s="417"/>
      <c r="X104" s="417"/>
    </row>
    <row r="105" spans="2:24" ht="21.75" hidden="1" customHeight="1">
      <c r="B105" s="415">
        <v>81</v>
      </c>
      <c r="C105" s="415"/>
      <c r="D105" s="381" t="str">
        <f>IF(('事業計画③設備機器・年間削減額(入力)'!B87)=0,"",'事業計画③設備機器・年間削減額(入力)'!B87)</f>
        <v/>
      </c>
      <c r="E105" s="381"/>
      <c r="F105" s="381"/>
      <c r="G105" s="381"/>
      <c r="H105" s="381"/>
      <c r="I105" s="381"/>
      <c r="J105" s="381"/>
      <c r="K105" s="381"/>
      <c r="L105" s="381"/>
      <c r="M105" s="381"/>
      <c r="N105" s="381"/>
      <c r="O105" s="416"/>
      <c r="P105" s="416"/>
      <c r="Q105" s="416"/>
      <c r="R105" s="416"/>
      <c r="S105" s="416"/>
      <c r="T105" s="416"/>
      <c r="U105" s="417"/>
      <c r="V105" s="417"/>
      <c r="W105" s="417"/>
      <c r="X105" s="417"/>
    </row>
    <row r="106" spans="2:24" ht="21.75" hidden="1" customHeight="1">
      <c r="B106" s="415">
        <v>82</v>
      </c>
      <c r="C106" s="415"/>
      <c r="D106" s="381" t="str">
        <f>IF(('事業計画③設備機器・年間削減額(入力)'!B88)=0,"",'事業計画③設備機器・年間削減額(入力)'!B88)</f>
        <v/>
      </c>
      <c r="E106" s="381"/>
      <c r="F106" s="381"/>
      <c r="G106" s="381"/>
      <c r="H106" s="381"/>
      <c r="I106" s="381"/>
      <c r="J106" s="381"/>
      <c r="K106" s="381"/>
      <c r="L106" s="381"/>
      <c r="M106" s="381"/>
      <c r="N106" s="381"/>
      <c r="O106" s="416"/>
      <c r="P106" s="416"/>
      <c r="Q106" s="416"/>
      <c r="R106" s="416"/>
      <c r="S106" s="416"/>
      <c r="T106" s="416"/>
      <c r="U106" s="417"/>
      <c r="V106" s="417"/>
      <c r="W106" s="417"/>
      <c r="X106" s="417"/>
    </row>
    <row r="107" spans="2:24" ht="21.75" hidden="1" customHeight="1">
      <c r="B107" s="415">
        <v>83</v>
      </c>
      <c r="C107" s="415"/>
      <c r="D107" s="381" t="str">
        <f>IF(('事業計画③設備機器・年間削減額(入力)'!B89)=0,"",'事業計画③設備機器・年間削減額(入力)'!B89)</f>
        <v/>
      </c>
      <c r="E107" s="381"/>
      <c r="F107" s="381"/>
      <c r="G107" s="381"/>
      <c r="H107" s="381"/>
      <c r="I107" s="381"/>
      <c r="J107" s="381"/>
      <c r="K107" s="381"/>
      <c r="L107" s="381"/>
      <c r="M107" s="381"/>
      <c r="N107" s="381"/>
      <c r="O107" s="416"/>
      <c r="P107" s="416"/>
      <c r="Q107" s="416"/>
      <c r="R107" s="416"/>
      <c r="S107" s="416"/>
      <c r="T107" s="416"/>
      <c r="U107" s="417"/>
      <c r="V107" s="417"/>
      <c r="W107" s="417"/>
      <c r="X107" s="417"/>
    </row>
    <row r="108" spans="2:24" ht="21.75" hidden="1" customHeight="1">
      <c r="B108" s="415">
        <v>84</v>
      </c>
      <c r="C108" s="415"/>
      <c r="D108" s="381" t="str">
        <f>IF(('事業計画③設備機器・年間削減額(入力)'!B90)=0,"",'事業計画③設備機器・年間削減額(入力)'!B90)</f>
        <v/>
      </c>
      <c r="E108" s="381"/>
      <c r="F108" s="381"/>
      <c r="G108" s="381"/>
      <c r="H108" s="381"/>
      <c r="I108" s="381"/>
      <c r="J108" s="381"/>
      <c r="K108" s="381"/>
      <c r="L108" s="381"/>
      <c r="M108" s="381"/>
      <c r="N108" s="381"/>
      <c r="O108" s="416"/>
      <c r="P108" s="416"/>
      <c r="Q108" s="416"/>
      <c r="R108" s="416"/>
      <c r="S108" s="416"/>
      <c r="T108" s="416"/>
      <c r="U108" s="417"/>
      <c r="V108" s="417"/>
      <c r="W108" s="417"/>
      <c r="X108" s="417"/>
    </row>
    <row r="109" spans="2:24" ht="21.75" hidden="1" customHeight="1">
      <c r="B109" s="415">
        <v>85</v>
      </c>
      <c r="C109" s="415"/>
      <c r="D109" s="381" t="str">
        <f>IF(('事業計画③設備機器・年間削減額(入力)'!B91)=0,"",'事業計画③設備機器・年間削減額(入力)'!B91)</f>
        <v/>
      </c>
      <c r="E109" s="381"/>
      <c r="F109" s="381"/>
      <c r="G109" s="381"/>
      <c r="H109" s="381"/>
      <c r="I109" s="381"/>
      <c r="J109" s="381"/>
      <c r="K109" s="381"/>
      <c r="L109" s="381"/>
      <c r="M109" s="381"/>
      <c r="N109" s="381"/>
      <c r="O109" s="416"/>
      <c r="P109" s="416"/>
      <c r="Q109" s="416"/>
      <c r="R109" s="416"/>
      <c r="S109" s="416"/>
      <c r="T109" s="416"/>
      <c r="U109" s="417"/>
      <c r="V109" s="417"/>
      <c r="W109" s="417"/>
      <c r="X109" s="417"/>
    </row>
    <row r="110" spans="2:24" ht="21.75" hidden="1" customHeight="1">
      <c r="B110" s="415">
        <v>86</v>
      </c>
      <c r="C110" s="415"/>
      <c r="D110" s="381" t="str">
        <f>IF(('事業計画③設備機器・年間削減額(入力)'!B92)=0,"",'事業計画③設備機器・年間削減額(入力)'!B92)</f>
        <v/>
      </c>
      <c r="E110" s="381"/>
      <c r="F110" s="381"/>
      <c r="G110" s="381"/>
      <c r="H110" s="381"/>
      <c r="I110" s="381"/>
      <c r="J110" s="381"/>
      <c r="K110" s="381"/>
      <c r="L110" s="381"/>
      <c r="M110" s="381"/>
      <c r="N110" s="381"/>
      <c r="O110" s="416"/>
      <c r="P110" s="416"/>
      <c r="Q110" s="416"/>
      <c r="R110" s="416"/>
      <c r="S110" s="416"/>
      <c r="T110" s="416"/>
      <c r="U110" s="417"/>
      <c r="V110" s="417"/>
      <c r="W110" s="417"/>
      <c r="X110" s="417"/>
    </row>
    <row r="111" spans="2:24" ht="21.75" hidden="1" customHeight="1">
      <c r="B111" s="415">
        <v>87</v>
      </c>
      <c r="C111" s="415"/>
      <c r="D111" s="381" t="str">
        <f>IF(('事業計画③設備機器・年間削減額(入力)'!B93)=0,"",'事業計画③設備機器・年間削減額(入力)'!B93)</f>
        <v/>
      </c>
      <c r="E111" s="381"/>
      <c r="F111" s="381"/>
      <c r="G111" s="381"/>
      <c r="H111" s="381"/>
      <c r="I111" s="381"/>
      <c r="J111" s="381"/>
      <c r="K111" s="381"/>
      <c r="L111" s="381"/>
      <c r="M111" s="381"/>
      <c r="N111" s="381"/>
      <c r="O111" s="416"/>
      <c r="P111" s="416"/>
      <c r="Q111" s="416"/>
      <c r="R111" s="416"/>
      <c r="S111" s="416"/>
      <c r="T111" s="416"/>
      <c r="U111" s="417"/>
      <c r="V111" s="417"/>
      <c r="W111" s="417"/>
      <c r="X111" s="417"/>
    </row>
    <row r="112" spans="2:24" ht="21.75" hidden="1" customHeight="1">
      <c r="B112" s="415">
        <v>88</v>
      </c>
      <c r="C112" s="415"/>
      <c r="D112" s="381" t="str">
        <f>IF(('事業計画③設備機器・年間削減額(入力)'!B94)=0,"",'事業計画③設備機器・年間削減額(入力)'!B94)</f>
        <v/>
      </c>
      <c r="E112" s="381"/>
      <c r="F112" s="381"/>
      <c r="G112" s="381"/>
      <c r="H112" s="381"/>
      <c r="I112" s="381"/>
      <c r="J112" s="381"/>
      <c r="K112" s="381"/>
      <c r="L112" s="381"/>
      <c r="M112" s="381"/>
      <c r="N112" s="381"/>
      <c r="O112" s="416"/>
      <c r="P112" s="416"/>
      <c r="Q112" s="416"/>
      <c r="R112" s="416"/>
      <c r="S112" s="416"/>
      <c r="T112" s="416"/>
      <c r="U112" s="417"/>
      <c r="V112" s="417"/>
      <c r="W112" s="417"/>
      <c r="X112" s="417"/>
    </row>
    <row r="113" spans="1:24" ht="21.75" hidden="1" customHeight="1">
      <c r="B113" s="415">
        <v>89</v>
      </c>
      <c r="C113" s="415"/>
      <c r="D113" s="381" t="str">
        <f>IF(('事業計画③設備機器・年間削減額(入力)'!B95)=0,"",'事業計画③設備機器・年間削減額(入力)'!B95)</f>
        <v/>
      </c>
      <c r="E113" s="381"/>
      <c r="F113" s="381"/>
      <c r="G113" s="381"/>
      <c r="H113" s="381"/>
      <c r="I113" s="381"/>
      <c r="J113" s="381"/>
      <c r="K113" s="381"/>
      <c r="L113" s="381"/>
      <c r="M113" s="381"/>
      <c r="N113" s="381"/>
      <c r="O113" s="416"/>
      <c r="P113" s="416"/>
      <c r="Q113" s="416"/>
      <c r="R113" s="416"/>
      <c r="S113" s="416"/>
      <c r="T113" s="416"/>
      <c r="U113" s="417"/>
      <c r="V113" s="417"/>
      <c r="W113" s="417"/>
      <c r="X113" s="417"/>
    </row>
    <row r="114" spans="1:24" ht="21.75" hidden="1" customHeight="1">
      <c r="B114" s="415">
        <v>90</v>
      </c>
      <c r="C114" s="415"/>
      <c r="D114" s="381" t="str">
        <f>IF(('事業計画③設備機器・年間削減額(入力)'!B96)=0,"",'事業計画③設備機器・年間削減額(入力)'!B96)</f>
        <v/>
      </c>
      <c r="E114" s="381"/>
      <c r="F114" s="381"/>
      <c r="G114" s="381"/>
      <c r="H114" s="381"/>
      <c r="I114" s="381"/>
      <c r="J114" s="381"/>
      <c r="K114" s="381"/>
      <c r="L114" s="381"/>
      <c r="M114" s="381"/>
      <c r="N114" s="381"/>
      <c r="O114" s="416"/>
      <c r="P114" s="416"/>
      <c r="Q114" s="416"/>
      <c r="R114" s="416"/>
      <c r="S114" s="416"/>
      <c r="T114" s="416"/>
      <c r="U114" s="417"/>
      <c r="V114" s="417"/>
      <c r="W114" s="417"/>
      <c r="X114" s="417"/>
    </row>
    <row r="115" spans="1:24" ht="21.75" hidden="1" customHeight="1">
      <c r="B115" s="415">
        <v>91</v>
      </c>
      <c r="C115" s="415"/>
      <c r="D115" s="381" t="str">
        <f>IF(('事業計画③設備機器・年間削減額(入力)'!B97)=0,"",'事業計画③設備機器・年間削減額(入力)'!B97)</f>
        <v/>
      </c>
      <c r="E115" s="381"/>
      <c r="F115" s="381"/>
      <c r="G115" s="381"/>
      <c r="H115" s="381"/>
      <c r="I115" s="381"/>
      <c r="J115" s="381"/>
      <c r="K115" s="381"/>
      <c r="L115" s="381"/>
      <c r="M115" s="381"/>
      <c r="N115" s="381"/>
      <c r="O115" s="416"/>
      <c r="P115" s="416"/>
      <c r="Q115" s="416"/>
      <c r="R115" s="416"/>
      <c r="S115" s="416"/>
      <c r="T115" s="416"/>
      <c r="U115" s="417"/>
      <c r="V115" s="417"/>
      <c r="W115" s="417"/>
      <c r="X115" s="417"/>
    </row>
    <row r="116" spans="1:24" ht="21.75" hidden="1" customHeight="1">
      <c r="B116" s="415">
        <v>92</v>
      </c>
      <c r="C116" s="415"/>
      <c r="D116" s="381" t="str">
        <f>IF(('事業計画③設備機器・年間削減額(入力)'!B98)=0,"",'事業計画③設備機器・年間削減額(入力)'!B98)</f>
        <v/>
      </c>
      <c r="E116" s="381"/>
      <c r="F116" s="381"/>
      <c r="G116" s="381"/>
      <c r="H116" s="381"/>
      <c r="I116" s="381"/>
      <c r="J116" s="381"/>
      <c r="K116" s="381"/>
      <c r="L116" s="381"/>
      <c r="M116" s="381"/>
      <c r="N116" s="381"/>
      <c r="O116" s="416"/>
      <c r="P116" s="416"/>
      <c r="Q116" s="416"/>
      <c r="R116" s="416"/>
      <c r="S116" s="416"/>
      <c r="T116" s="416"/>
      <c r="U116" s="417"/>
      <c r="V116" s="417"/>
      <c r="W116" s="417"/>
      <c r="X116" s="417"/>
    </row>
    <row r="117" spans="1:24" ht="21.75" hidden="1" customHeight="1">
      <c r="B117" s="415">
        <v>93</v>
      </c>
      <c r="C117" s="415"/>
      <c r="D117" s="381" t="str">
        <f>IF(('事業計画③設備機器・年間削減額(入力)'!B99)=0,"",'事業計画③設備機器・年間削減額(入力)'!B99)</f>
        <v/>
      </c>
      <c r="E117" s="381"/>
      <c r="F117" s="381"/>
      <c r="G117" s="381"/>
      <c r="H117" s="381"/>
      <c r="I117" s="381"/>
      <c r="J117" s="381"/>
      <c r="K117" s="381"/>
      <c r="L117" s="381"/>
      <c r="M117" s="381"/>
      <c r="N117" s="381"/>
      <c r="O117" s="416"/>
      <c r="P117" s="416"/>
      <c r="Q117" s="416"/>
      <c r="R117" s="416"/>
      <c r="S117" s="416"/>
      <c r="T117" s="416"/>
      <c r="U117" s="417"/>
      <c r="V117" s="417"/>
      <c r="W117" s="417"/>
      <c r="X117" s="417"/>
    </row>
    <row r="118" spans="1:24" ht="21.75" hidden="1" customHeight="1">
      <c r="B118" s="415">
        <v>94</v>
      </c>
      <c r="C118" s="415"/>
      <c r="D118" s="381" t="str">
        <f>IF(('事業計画③設備機器・年間削減額(入力)'!B100)=0,"",'事業計画③設備機器・年間削減額(入力)'!B100)</f>
        <v/>
      </c>
      <c r="E118" s="381"/>
      <c r="F118" s="381"/>
      <c r="G118" s="381"/>
      <c r="H118" s="381"/>
      <c r="I118" s="381"/>
      <c r="J118" s="381"/>
      <c r="K118" s="381"/>
      <c r="L118" s="381"/>
      <c r="M118" s="381"/>
      <c r="N118" s="381"/>
      <c r="O118" s="416"/>
      <c r="P118" s="416"/>
      <c r="Q118" s="416"/>
      <c r="R118" s="416"/>
      <c r="S118" s="416"/>
      <c r="T118" s="416"/>
      <c r="U118" s="417"/>
      <c r="V118" s="417"/>
      <c r="W118" s="417"/>
      <c r="X118" s="417"/>
    </row>
    <row r="119" spans="1:24" ht="21.75" hidden="1" customHeight="1">
      <c r="B119" s="415">
        <v>95</v>
      </c>
      <c r="C119" s="415"/>
      <c r="D119" s="381" t="str">
        <f>IF(('事業計画③設備機器・年間削減額(入力)'!B101)=0,"",'事業計画③設備機器・年間削減額(入力)'!B101)</f>
        <v/>
      </c>
      <c r="E119" s="381"/>
      <c r="F119" s="381"/>
      <c r="G119" s="381"/>
      <c r="H119" s="381"/>
      <c r="I119" s="381"/>
      <c r="J119" s="381"/>
      <c r="K119" s="381"/>
      <c r="L119" s="381"/>
      <c r="M119" s="381"/>
      <c r="N119" s="381"/>
      <c r="O119" s="416"/>
      <c r="P119" s="416"/>
      <c r="Q119" s="416"/>
      <c r="R119" s="416"/>
      <c r="S119" s="416"/>
      <c r="T119" s="416"/>
      <c r="U119" s="417"/>
      <c r="V119" s="417"/>
      <c r="W119" s="417"/>
      <c r="X119" s="417"/>
    </row>
    <row r="120" spans="1:24" ht="21.75" hidden="1" customHeight="1">
      <c r="B120" s="415">
        <v>96</v>
      </c>
      <c r="C120" s="415"/>
      <c r="D120" s="381" t="str">
        <f>IF(('事業計画③設備機器・年間削減額(入力)'!B102)=0,"",'事業計画③設備機器・年間削減額(入力)'!B102)</f>
        <v/>
      </c>
      <c r="E120" s="381"/>
      <c r="F120" s="381"/>
      <c r="G120" s="381"/>
      <c r="H120" s="381"/>
      <c r="I120" s="381"/>
      <c r="J120" s="381"/>
      <c r="K120" s="381"/>
      <c r="L120" s="381"/>
      <c r="M120" s="381"/>
      <c r="N120" s="381"/>
      <c r="O120" s="416"/>
      <c r="P120" s="416"/>
      <c r="Q120" s="416"/>
      <c r="R120" s="416"/>
      <c r="S120" s="416"/>
      <c r="T120" s="416"/>
      <c r="U120" s="417"/>
      <c r="V120" s="417"/>
      <c r="W120" s="417"/>
      <c r="X120" s="417"/>
    </row>
    <row r="121" spans="1:24" ht="21.75" hidden="1" customHeight="1">
      <c r="B121" s="415">
        <v>97</v>
      </c>
      <c r="C121" s="415"/>
      <c r="D121" s="381" t="str">
        <f>IF(('事業計画③設備機器・年間削減額(入力)'!B103)=0,"",'事業計画③設備機器・年間削減額(入力)'!B103)</f>
        <v/>
      </c>
      <c r="E121" s="381"/>
      <c r="F121" s="381"/>
      <c r="G121" s="381"/>
      <c r="H121" s="381"/>
      <c r="I121" s="381"/>
      <c r="J121" s="381"/>
      <c r="K121" s="381"/>
      <c r="L121" s="381"/>
      <c r="M121" s="381"/>
      <c r="N121" s="381"/>
      <c r="O121" s="416"/>
      <c r="P121" s="416"/>
      <c r="Q121" s="416"/>
      <c r="R121" s="416"/>
      <c r="S121" s="416"/>
      <c r="T121" s="416"/>
      <c r="U121" s="417"/>
      <c r="V121" s="417"/>
      <c r="W121" s="417"/>
      <c r="X121" s="417"/>
    </row>
    <row r="122" spans="1:24" ht="21.75" hidden="1" customHeight="1">
      <c r="B122" s="415">
        <v>98</v>
      </c>
      <c r="C122" s="415"/>
      <c r="D122" s="381" t="str">
        <f>IF(('事業計画③設備機器・年間削減額(入力)'!B104)=0,"",'事業計画③設備機器・年間削減額(入力)'!B104)</f>
        <v/>
      </c>
      <c r="E122" s="381"/>
      <c r="F122" s="381"/>
      <c r="G122" s="381"/>
      <c r="H122" s="381"/>
      <c r="I122" s="381"/>
      <c r="J122" s="381"/>
      <c r="K122" s="381"/>
      <c r="L122" s="381"/>
      <c r="M122" s="381"/>
      <c r="N122" s="381"/>
      <c r="O122" s="416"/>
      <c r="P122" s="416"/>
      <c r="Q122" s="416"/>
      <c r="R122" s="416"/>
      <c r="S122" s="416"/>
      <c r="T122" s="416"/>
      <c r="U122" s="417"/>
      <c r="V122" s="417"/>
      <c r="W122" s="417"/>
      <c r="X122" s="417"/>
    </row>
    <row r="123" spans="1:24" ht="21.75" hidden="1" customHeight="1">
      <c r="B123" s="415">
        <v>99</v>
      </c>
      <c r="C123" s="415"/>
      <c r="D123" s="381" t="str">
        <f>IF(('事業計画③設備機器・年間削減額(入力)'!B105)=0,"",'事業計画③設備機器・年間削減額(入力)'!B105)</f>
        <v/>
      </c>
      <c r="E123" s="381"/>
      <c r="F123" s="381"/>
      <c r="G123" s="381"/>
      <c r="H123" s="381"/>
      <c r="I123" s="381"/>
      <c r="J123" s="381"/>
      <c r="K123" s="381"/>
      <c r="L123" s="381"/>
      <c r="M123" s="381"/>
      <c r="N123" s="381"/>
      <c r="O123" s="416"/>
      <c r="P123" s="416"/>
      <c r="Q123" s="416"/>
      <c r="R123" s="416"/>
      <c r="S123" s="416"/>
      <c r="T123" s="416"/>
      <c r="U123" s="417"/>
      <c r="V123" s="417"/>
      <c r="W123" s="417"/>
      <c r="X123" s="417"/>
    </row>
    <row r="124" spans="1:24" ht="21.75" hidden="1" customHeight="1">
      <c r="B124" s="415">
        <v>100</v>
      </c>
      <c r="C124" s="415"/>
      <c r="D124" s="381" t="str">
        <f>IF(('事業計画③設備機器・年間削減額(入力)'!B106)=0,"",'事業計画③設備機器・年間削減額(入力)'!B106)</f>
        <v/>
      </c>
      <c r="E124" s="381"/>
      <c r="F124" s="381"/>
      <c r="G124" s="381"/>
      <c r="H124" s="381"/>
      <c r="I124" s="381"/>
      <c r="J124" s="381"/>
      <c r="K124" s="381"/>
      <c r="L124" s="381"/>
      <c r="M124" s="381"/>
      <c r="N124" s="381"/>
      <c r="O124" s="416"/>
      <c r="P124" s="416"/>
      <c r="Q124" s="416"/>
      <c r="R124" s="416"/>
      <c r="S124" s="416"/>
      <c r="T124" s="416"/>
      <c r="U124" s="417"/>
      <c r="V124" s="417"/>
      <c r="W124" s="417"/>
      <c r="X124" s="417"/>
    </row>
    <row r="125" spans="1:24" ht="31.5" customHeight="1">
      <c r="A125" s="91"/>
      <c r="B125" s="420" t="s">
        <v>197</v>
      </c>
      <c r="C125" s="420"/>
      <c r="D125" s="420"/>
      <c r="E125" s="420"/>
      <c r="F125" s="420"/>
      <c r="G125" s="420"/>
      <c r="H125" s="420"/>
      <c r="I125" s="420"/>
      <c r="J125" s="420"/>
      <c r="K125" s="420"/>
      <c r="L125" s="420"/>
      <c r="M125" s="420"/>
      <c r="N125" s="420"/>
      <c r="O125" s="420"/>
      <c r="P125" s="420"/>
      <c r="Q125" s="420"/>
      <c r="R125" s="420"/>
      <c r="S125" s="420"/>
      <c r="T125" s="420"/>
      <c r="U125" s="420"/>
      <c r="V125" s="420"/>
      <c r="W125" s="420"/>
      <c r="X125" s="420"/>
    </row>
    <row r="126" spans="1:24" ht="8.1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row>
    <row r="127" spans="1:24" ht="16" customHeight="1">
      <c r="A127" s="95" t="s">
        <v>199</v>
      </c>
      <c r="B127" s="91"/>
      <c r="C127" s="91"/>
      <c r="D127" s="91"/>
      <c r="E127" s="91"/>
      <c r="F127" s="91"/>
      <c r="G127" s="91"/>
      <c r="H127" s="91"/>
      <c r="I127" s="91"/>
      <c r="J127" s="91"/>
      <c r="K127" s="91"/>
      <c r="L127" s="91"/>
      <c r="M127" s="91"/>
      <c r="N127" s="91"/>
      <c r="O127" s="91"/>
      <c r="P127" s="91"/>
      <c r="Q127" s="91"/>
      <c r="R127" s="91"/>
      <c r="S127" s="91"/>
      <c r="T127" s="91"/>
      <c r="U127" s="91"/>
      <c r="V127" s="91"/>
      <c r="W127" s="91"/>
      <c r="X127" s="91"/>
    </row>
    <row r="128" spans="1:24" ht="16" customHeight="1">
      <c r="A128" s="211" t="s">
        <v>198</v>
      </c>
      <c r="B128" s="91"/>
      <c r="C128" s="91"/>
      <c r="D128" s="91"/>
      <c r="E128" s="91"/>
      <c r="F128" s="91"/>
      <c r="G128" s="91"/>
      <c r="H128" s="91"/>
      <c r="I128" s="91"/>
      <c r="J128" s="91"/>
      <c r="K128" s="91"/>
      <c r="L128" s="91"/>
      <c r="M128" s="91"/>
      <c r="N128" s="91"/>
      <c r="O128" s="91"/>
      <c r="P128" s="91"/>
      <c r="Q128" s="91"/>
      <c r="R128" s="91"/>
      <c r="S128" s="91"/>
      <c r="T128" s="91"/>
      <c r="U128" s="91"/>
      <c r="V128" s="91"/>
      <c r="W128" s="91"/>
      <c r="X128" s="91"/>
    </row>
    <row r="129" spans="2:24">
      <c r="B129" s="402"/>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4"/>
    </row>
    <row r="130" spans="2:24">
      <c r="B130" s="405"/>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7"/>
    </row>
    <row r="131" spans="2:24">
      <c r="B131" s="405"/>
      <c r="C131" s="406"/>
      <c r="D131" s="406"/>
      <c r="E131" s="406"/>
      <c r="F131" s="406"/>
      <c r="G131" s="406"/>
      <c r="H131" s="406"/>
      <c r="I131" s="406"/>
      <c r="J131" s="406"/>
      <c r="K131" s="406"/>
      <c r="L131" s="406"/>
      <c r="M131" s="406"/>
      <c r="N131" s="406"/>
      <c r="O131" s="406"/>
      <c r="P131" s="406"/>
      <c r="Q131" s="406"/>
      <c r="R131" s="406"/>
      <c r="S131" s="406"/>
      <c r="T131" s="406"/>
      <c r="U131" s="406"/>
      <c r="V131" s="406"/>
      <c r="W131" s="406"/>
      <c r="X131" s="407"/>
    </row>
    <row r="132" spans="2:24">
      <c r="B132" s="408"/>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10"/>
    </row>
  </sheetData>
  <sheetProtection algorithmName="SHA-512" hashValue="BBOS8LPc2cVELi+w+CCczUSHWdb5UGmGglzUSX9D/PQmmOrxbQ5MjkE15u/My5wDputwQEaa8h34At+14YHLcw==" saltValue="R3xmPEKcRyRx7s40YSz/BA==" spinCount="100000" sheet="1" objects="1" scenarios="1" formatCells="0"/>
  <mergeCells count="425">
    <mergeCell ref="B32:C32"/>
    <mergeCell ref="D32:N32"/>
    <mergeCell ref="O32:T32"/>
    <mergeCell ref="U32:X32"/>
    <mergeCell ref="B129:X132"/>
    <mergeCell ref="B125:X125"/>
    <mergeCell ref="B33:C33"/>
    <mergeCell ref="D33:N33"/>
    <mergeCell ref="O33:T33"/>
    <mergeCell ref="U33:X33"/>
    <mergeCell ref="B34:C34"/>
    <mergeCell ref="D34:N34"/>
    <mergeCell ref="O34:T34"/>
    <mergeCell ref="U34:X34"/>
    <mergeCell ref="B35:C35"/>
    <mergeCell ref="D35:N35"/>
    <mergeCell ref="O35:T35"/>
    <mergeCell ref="U35:X35"/>
    <mergeCell ref="B36:C36"/>
    <mergeCell ref="D36:N36"/>
    <mergeCell ref="B38:C38"/>
    <mergeCell ref="D38:N38"/>
    <mergeCell ref="O38:T38"/>
    <mergeCell ref="U38:X38"/>
    <mergeCell ref="B29:C29"/>
    <mergeCell ref="D29:N29"/>
    <mergeCell ref="O29:T29"/>
    <mergeCell ref="U29:X29"/>
    <mergeCell ref="B30:C30"/>
    <mergeCell ref="D30:N30"/>
    <mergeCell ref="O30:T30"/>
    <mergeCell ref="U30:X30"/>
    <mergeCell ref="B31:C31"/>
    <mergeCell ref="D31:N31"/>
    <mergeCell ref="O31:T31"/>
    <mergeCell ref="U31:X31"/>
    <mergeCell ref="D25:N25"/>
    <mergeCell ref="O25:T25"/>
    <mergeCell ref="U25:X25"/>
    <mergeCell ref="B28:C28"/>
    <mergeCell ref="D28:N28"/>
    <mergeCell ref="O28:T28"/>
    <mergeCell ref="U28:X28"/>
    <mergeCell ref="B26:C26"/>
    <mergeCell ref="D26:N26"/>
    <mergeCell ref="O26:T26"/>
    <mergeCell ref="B25:C25"/>
    <mergeCell ref="U26:X26"/>
    <mergeCell ref="B27:C27"/>
    <mergeCell ref="D27:N27"/>
    <mergeCell ref="O27:T27"/>
    <mergeCell ref="U27:X27"/>
    <mergeCell ref="I13:K13"/>
    <mergeCell ref="L13:X13"/>
    <mergeCell ref="I14:K14"/>
    <mergeCell ref="L14:X14"/>
    <mergeCell ref="A17:X17"/>
    <mergeCell ref="A20:X20"/>
    <mergeCell ref="A21:Y21"/>
    <mergeCell ref="U24:X24"/>
    <mergeCell ref="O24:T24"/>
    <mergeCell ref="D24:N24"/>
    <mergeCell ref="B24:C24"/>
    <mergeCell ref="B19:F19"/>
    <mergeCell ref="G19:H19"/>
    <mergeCell ref="I19:Q19"/>
    <mergeCell ref="H10:J10"/>
    <mergeCell ref="K10:X10"/>
    <mergeCell ref="R5:X5"/>
    <mergeCell ref="H8:J8"/>
    <mergeCell ref="K8:X8"/>
    <mergeCell ref="H9:J9"/>
    <mergeCell ref="K9:X9"/>
    <mergeCell ref="I12:K12"/>
    <mergeCell ref="L12:X12"/>
    <mergeCell ref="B39:C39"/>
    <mergeCell ref="D39:N39"/>
    <mergeCell ref="O39:T39"/>
    <mergeCell ref="U39:X39"/>
    <mergeCell ref="O36:T36"/>
    <mergeCell ref="U36:X36"/>
    <mergeCell ref="B37:C37"/>
    <mergeCell ref="D37:N37"/>
    <mergeCell ref="O37:T37"/>
    <mergeCell ref="U37:X37"/>
    <mergeCell ref="B42:C42"/>
    <mergeCell ref="D42:N42"/>
    <mergeCell ref="O42:T42"/>
    <mergeCell ref="U42:X42"/>
    <mergeCell ref="B43:C43"/>
    <mergeCell ref="D43:N43"/>
    <mergeCell ref="O43:T43"/>
    <mergeCell ref="U43:X43"/>
    <mergeCell ref="B40:C40"/>
    <mergeCell ref="D40:N40"/>
    <mergeCell ref="O40:T40"/>
    <mergeCell ref="U40:X40"/>
    <mergeCell ref="B41:C41"/>
    <mergeCell ref="D41:N41"/>
    <mergeCell ref="O41:T41"/>
    <mergeCell ref="U41:X41"/>
    <mergeCell ref="B46:C46"/>
    <mergeCell ref="D46:N46"/>
    <mergeCell ref="O46:T46"/>
    <mergeCell ref="U46:X46"/>
    <mergeCell ref="B47:C47"/>
    <mergeCell ref="D47:N47"/>
    <mergeCell ref="O47:T47"/>
    <mergeCell ref="U47:X47"/>
    <mergeCell ref="B44:C44"/>
    <mergeCell ref="D44:N44"/>
    <mergeCell ref="O44:T44"/>
    <mergeCell ref="U44:X44"/>
    <mergeCell ref="B45:C45"/>
    <mergeCell ref="D45:N45"/>
    <mergeCell ref="O45:T45"/>
    <mergeCell ref="U45:X45"/>
    <mergeCell ref="B50:C50"/>
    <mergeCell ref="D50:N50"/>
    <mergeCell ref="O50:T50"/>
    <mergeCell ref="U50:X50"/>
    <mergeCell ref="B51:C51"/>
    <mergeCell ref="D51:N51"/>
    <mergeCell ref="O51:T51"/>
    <mergeCell ref="U51:X51"/>
    <mergeCell ref="B48:C48"/>
    <mergeCell ref="D48:N48"/>
    <mergeCell ref="O48:T48"/>
    <mergeCell ref="U48:X48"/>
    <mergeCell ref="B49:C49"/>
    <mergeCell ref="D49:N49"/>
    <mergeCell ref="O49:T49"/>
    <mergeCell ref="U49:X49"/>
    <mergeCell ref="B54:C54"/>
    <mergeCell ref="D54:N54"/>
    <mergeCell ref="O54:T54"/>
    <mergeCell ref="U54:X54"/>
    <mergeCell ref="B55:C55"/>
    <mergeCell ref="D55:N55"/>
    <mergeCell ref="O55:T55"/>
    <mergeCell ref="U55:X55"/>
    <mergeCell ref="B52:C52"/>
    <mergeCell ref="D52:N52"/>
    <mergeCell ref="O52:T52"/>
    <mergeCell ref="U52:X52"/>
    <mergeCell ref="B53:C53"/>
    <mergeCell ref="D53:N53"/>
    <mergeCell ref="O53:T53"/>
    <mergeCell ref="U53:X53"/>
    <mergeCell ref="B58:C58"/>
    <mergeCell ref="D58:N58"/>
    <mergeCell ref="O58:T58"/>
    <mergeCell ref="U58:X58"/>
    <mergeCell ref="B59:C59"/>
    <mergeCell ref="D59:N59"/>
    <mergeCell ref="O59:T59"/>
    <mergeCell ref="U59:X59"/>
    <mergeCell ref="B56:C56"/>
    <mergeCell ref="D56:N56"/>
    <mergeCell ref="O56:T56"/>
    <mergeCell ref="U56:X56"/>
    <mergeCell ref="B57:C57"/>
    <mergeCell ref="D57:N57"/>
    <mergeCell ref="O57:T57"/>
    <mergeCell ref="U57:X57"/>
    <mergeCell ref="B62:C62"/>
    <mergeCell ref="D62:N62"/>
    <mergeCell ref="O62:T62"/>
    <mergeCell ref="U62:X62"/>
    <mergeCell ref="B63:C63"/>
    <mergeCell ref="D63:N63"/>
    <mergeCell ref="O63:T63"/>
    <mergeCell ref="U63:X63"/>
    <mergeCell ref="B60:C60"/>
    <mergeCell ref="D60:N60"/>
    <mergeCell ref="O60:T60"/>
    <mergeCell ref="U60:X60"/>
    <mergeCell ref="B61:C61"/>
    <mergeCell ref="D61:N61"/>
    <mergeCell ref="O61:T61"/>
    <mergeCell ref="U61:X61"/>
    <mergeCell ref="B66:C66"/>
    <mergeCell ref="D66:N66"/>
    <mergeCell ref="O66:T66"/>
    <mergeCell ref="U66:X66"/>
    <mergeCell ref="B67:C67"/>
    <mergeCell ref="D67:N67"/>
    <mergeCell ref="O67:T67"/>
    <mergeCell ref="U67:X67"/>
    <mergeCell ref="B64:C64"/>
    <mergeCell ref="D64:N64"/>
    <mergeCell ref="O64:T64"/>
    <mergeCell ref="U64:X64"/>
    <mergeCell ref="B65:C65"/>
    <mergeCell ref="D65:N65"/>
    <mergeCell ref="O65:T65"/>
    <mergeCell ref="U65:X65"/>
    <mergeCell ref="B70:C70"/>
    <mergeCell ref="D70:N70"/>
    <mergeCell ref="O70:T70"/>
    <mergeCell ref="U70:X70"/>
    <mergeCell ref="B71:C71"/>
    <mergeCell ref="D71:N71"/>
    <mergeCell ref="O71:T71"/>
    <mergeCell ref="U71:X71"/>
    <mergeCell ref="B68:C68"/>
    <mergeCell ref="D68:N68"/>
    <mergeCell ref="O68:T68"/>
    <mergeCell ref="U68:X68"/>
    <mergeCell ref="B69:C69"/>
    <mergeCell ref="D69:N69"/>
    <mergeCell ref="O69:T69"/>
    <mergeCell ref="U69:X69"/>
    <mergeCell ref="B74:C74"/>
    <mergeCell ref="D74:N74"/>
    <mergeCell ref="O74:T74"/>
    <mergeCell ref="U74:X74"/>
    <mergeCell ref="B75:C75"/>
    <mergeCell ref="D75:N75"/>
    <mergeCell ref="O75:T75"/>
    <mergeCell ref="U75:X75"/>
    <mergeCell ref="B72:C72"/>
    <mergeCell ref="D72:N72"/>
    <mergeCell ref="O72:T72"/>
    <mergeCell ref="U72:X72"/>
    <mergeCell ref="B73:C73"/>
    <mergeCell ref="D73:N73"/>
    <mergeCell ref="O73:T73"/>
    <mergeCell ref="U73:X73"/>
    <mergeCell ref="B78:C78"/>
    <mergeCell ref="D78:N78"/>
    <mergeCell ref="O78:T78"/>
    <mergeCell ref="U78:X78"/>
    <mergeCell ref="B79:C79"/>
    <mergeCell ref="D79:N79"/>
    <mergeCell ref="O79:T79"/>
    <mergeCell ref="U79:X79"/>
    <mergeCell ref="B76:C76"/>
    <mergeCell ref="D76:N76"/>
    <mergeCell ref="O76:T76"/>
    <mergeCell ref="U76:X76"/>
    <mergeCell ref="B77:C77"/>
    <mergeCell ref="D77:N77"/>
    <mergeCell ref="O77:T77"/>
    <mergeCell ref="U77:X77"/>
    <mergeCell ref="B82:C82"/>
    <mergeCell ref="D82:N82"/>
    <mergeCell ref="O82:T82"/>
    <mergeCell ref="U82:X82"/>
    <mergeCell ref="B83:C83"/>
    <mergeCell ref="D83:N83"/>
    <mergeCell ref="O83:T83"/>
    <mergeCell ref="U83:X83"/>
    <mergeCell ref="B80:C80"/>
    <mergeCell ref="D80:N80"/>
    <mergeCell ref="O80:T80"/>
    <mergeCell ref="U80:X80"/>
    <mergeCell ref="B81:C81"/>
    <mergeCell ref="D81:N81"/>
    <mergeCell ref="O81:T81"/>
    <mergeCell ref="U81:X81"/>
    <mergeCell ref="B86:C86"/>
    <mergeCell ref="D86:N86"/>
    <mergeCell ref="O86:T86"/>
    <mergeCell ref="U86:X86"/>
    <mergeCell ref="B87:C87"/>
    <mergeCell ref="D87:N87"/>
    <mergeCell ref="O87:T87"/>
    <mergeCell ref="U87:X87"/>
    <mergeCell ref="B84:C84"/>
    <mergeCell ref="D84:N84"/>
    <mergeCell ref="O84:T84"/>
    <mergeCell ref="U84:X84"/>
    <mergeCell ref="B85:C85"/>
    <mergeCell ref="D85:N85"/>
    <mergeCell ref="O85:T85"/>
    <mergeCell ref="U85:X85"/>
    <mergeCell ref="B90:C90"/>
    <mergeCell ref="D90:N90"/>
    <mergeCell ref="O90:T90"/>
    <mergeCell ref="U90:X90"/>
    <mergeCell ref="B91:C91"/>
    <mergeCell ref="D91:N91"/>
    <mergeCell ref="O91:T91"/>
    <mergeCell ref="U91:X91"/>
    <mergeCell ref="B88:C88"/>
    <mergeCell ref="D88:N88"/>
    <mergeCell ref="O88:T88"/>
    <mergeCell ref="U88:X88"/>
    <mergeCell ref="B89:C89"/>
    <mergeCell ref="D89:N89"/>
    <mergeCell ref="O89:T89"/>
    <mergeCell ref="U89:X89"/>
    <mergeCell ref="B94:C94"/>
    <mergeCell ref="D94:N94"/>
    <mergeCell ref="O94:T94"/>
    <mergeCell ref="U94:X94"/>
    <mergeCell ref="B95:C95"/>
    <mergeCell ref="D95:N95"/>
    <mergeCell ref="O95:T95"/>
    <mergeCell ref="U95:X95"/>
    <mergeCell ref="B92:C92"/>
    <mergeCell ref="D92:N92"/>
    <mergeCell ref="O92:T92"/>
    <mergeCell ref="U92:X92"/>
    <mergeCell ref="B93:C93"/>
    <mergeCell ref="D93:N93"/>
    <mergeCell ref="O93:T93"/>
    <mergeCell ref="U93:X93"/>
    <mergeCell ref="B98:C98"/>
    <mergeCell ref="D98:N98"/>
    <mergeCell ref="O98:T98"/>
    <mergeCell ref="U98:X98"/>
    <mergeCell ref="B99:C99"/>
    <mergeCell ref="D99:N99"/>
    <mergeCell ref="O99:T99"/>
    <mergeCell ref="U99:X99"/>
    <mergeCell ref="B96:C96"/>
    <mergeCell ref="D96:N96"/>
    <mergeCell ref="O96:T96"/>
    <mergeCell ref="U96:X96"/>
    <mergeCell ref="B97:C97"/>
    <mergeCell ref="D97:N97"/>
    <mergeCell ref="O97:T97"/>
    <mergeCell ref="U97:X97"/>
    <mergeCell ref="B100:C100"/>
    <mergeCell ref="D100:N100"/>
    <mergeCell ref="O100:T100"/>
    <mergeCell ref="U100:X100"/>
    <mergeCell ref="B110:C110"/>
    <mergeCell ref="D110:N110"/>
    <mergeCell ref="O110:T110"/>
    <mergeCell ref="U110:X110"/>
    <mergeCell ref="B101:C101"/>
    <mergeCell ref="D101:N101"/>
    <mergeCell ref="O101:T101"/>
    <mergeCell ref="U101:X101"/>
    <mergeCell ref="B102:C102"/>
    <mergeCell ref="D102:N102"/>
    <mergeCell ref="O102:T102"/>
    <mergeCell ref="U102:X102"/>
    <mergeCell ref="B103:C103"/>
    <mergeCell ref="D103:N103"/>
    <mergeCell ref="O103:T103"/>
    <mergeCell ref="U103:X103"/>
    <mergeCell ref="B104:C104"/>
    <mergeCell ref="D104:N104"/>
    <mergeCell ref="O104:T104"/>
    <mergeCell ref="U104:X104"/>
    <mergeCell ref="B124:C124"/>
    <mergeCell ref="D124:N124"/>
    <mergeCell ref="O124:T124"/>
    <mergeCell ref="U124:X124"/>
    <mergeCell ref="B121:C121"/>
    <mergeCell ref="D121:N121"/>
    <mergeCell ref="O121:T121"/>
    <mergeCell ref="U121:X121"/>
    <mergeCell ref="B122:C122"/>
    <mergeCell ref="D122:N122"/>
    <mergeCell ref="O122:T122"/>
    <mergeCell ref="U122:X122"/>
    <mergeCell ref="B123:C123"/>
    <mergeCell ref="D123:N123"/>
    <mergeCell ref="O123:T123"/>
    <mergeCell ref="U123:X123"/>
    <mergeCell ref="B119:C119"/>
    <mergeCell ref="D119:N119"/>
    <mergeCell ref="O119:T119"/>
    <mergeCell ref="U119:X119"/>
    <mergeCell ref="B120:C120"/>
    <mergeCell ref="D120:N120"/>
    <mergeCell ref="O120:T120"/>
    <mergeCell ref="U120:X120"/>
    <mergeCell ref="B111:C111"/>
    <mergeCell ref="D111:N111"/>
    <mergeCell ref="O111:T111"/>
    <mergeCell ref="U111:X111"/>
    <mergeCell ref="B114:C114"/>
    <mergeCell ref="D114:N114"/>
    <mergeCell ref="O114:T114"/>
    <mergeCell ref="U114:X114"/>
    <mergeCell ref="B115:C115"/>
    <mergeCell ref="D115:N115"/>
    <mergeCell ref="O115:T115"/>
    <mergeCell ref="U115:X115"/>
    <mergeCell ref="B118:C118"/>
    <mergeCell ref="D118:N118"/>
    <mergeCell ref="O118:T118"/>
    <mergeCell ref="U118:X118"/>
    <mergeCell ref="B107:C107"/>
    <mergeCell ref="D107:N107"/>
    <mergeCell ref="O107:T107"/>
    <mergeCell ref="U107:X107"/>
    <mergeCell ref="B108:C108"/>
    <mergeCell ref="D108:N108"/>
    <mergeCell ref="O108:T108"/>
    <mergeCell ref="U108:X108"/>
    <mergeCell ref="B105:C105"/>
    <mergeCell ref="D105:N105"/>
    <mergeCell ref="O105:T105"/>
    <mergeCell ref="U105:X105"/>
    <mergeCell ref="B106:C106"/>
    <mergeCell ref="D106:N106"/>
    <mergeCell ref="O106:T106"/>
    <mergeCell ref="U106:X106"/>
    <mergeCell ref="B116:C116"/>
    <mergeCell ref="D116:N116"/>
    <mergeCell ref="O116:T116"/>
    <mergeCell ref="U116:X116"/>
    <mergeCell ref="B117:C117"/>
    <mergeCell ref="D117:N117"/>
    <mergeCell ref="O117:T117"/>
    <mergeCell ref="U117:X117"/>
    <mergeCell ref="B109:C109"/>
    <mergeCell ref="D109:N109"/>
    <mergeCell ref="O109:T109"/>
    <mergeCell ref="U109:X109"/>
    <mergeCell ref="B113:C113"/>
    <mergeCell ref="D113:N113"/>
    <mergeCell ref="O113:T113"/>
    <mergeCell ref="U113:X113"/>
    <mergeCell ref="B112:C112"/>
    <mergeCell ref="D112:N112"/>
    <mergeCell ref="O112:T112"/>
    <mergeCell ref="U112:X112"/>
  </mergeCells>
  <phoneticPr fontId="2"/>
  <dataValidations count="1">
    <dataValidation type="list" allowBlank="1" showInputMessage="1" showErrorMessage="1" sqref="U25:X124" xr:uid="{00000000-0002-0000-0F00-000000000000}">
      <formula1>$AX$2:$AX$4</formula1>
    </dataValidation>
  </dataValidations>
  <printOptions horizontalCentered="1"/>
  <pageMargins left="0.70866141732283472" right="0.70866141732283472" top="0.74803149606299213" bottom="0.39370078740157483" header="0.31496062992125984" footer="0.31496062992125984"/>
  <pageSetup paperSize="9" scale="9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1:AK43"/>
  <sheetViews>
    <sheetView showGridLines="0" view="pageBreakPreview" zoomScale="75" zoomScaleNormal="100" zoomScaleSheetLayoutView="75" workbookViewId="0"/>
  </sheetViews>
  <sheetFormatPr defaultColWidth="3.08203125" defaultRowHeight="14"/>
  <cols>
    <col min="1" max="1" width="3.08203125" style="86" customWidth="1"/>
    <col min="2" max="7" width="3.08203125" style="86"/>
    <col min="8" max="8" width="2.83203125" style="86" customWidth="1"/>
    <col min="9" max="9" width="3.08203125" style="86" customWidth="1"/>
    <col min="10" max="10" width="3" style="86" customWidth="1"/>
    <col min="11" max="24" width="3.08203125" style="86"/>
    <col min="25" max="25" width="0.83203125" style="86" customWidth="1"/>
    <col min="26" max="16384" width="3.08203125" style="86"/>
  </cols>
  <sheetData>
    <row r="1" spans="1:37" ht="10" customHeight="1"/>
    <row r="2" spans="1:37" ht="10" customHeight="1"/>
    <row r="3" spans="1:37">
      <c r="A3" s="86" t="s">
        <v>225</v>
      </c>
    </row>
    <row r="4" spans="1:37" ht="10" customHeight="1"/>
    <row r="6" spans="1:37">
      <c r="R6" s="421" t="str">
        <f>IF(実績報告日="","",実績報告日)</f>
        <v/>
      </c>
      <c r="S6" s="421"/>
      <c r="T6" s="421"/>
      <c r="U6" s="421"/>
      <c r="V6" s="421"/>
      <c r="W6" s="421"/>
      <c r="X6" s="421"/>
      <c r="AK6" s="24"/>
    </row>
    <row r="7" spans="1:37" ht="20.149999999999999" customHeight="1">
      <c r="A7" s="86" t="s">
        <v>96</v>
      </c>
      <c r="E7" s="87"/>
    </row>
    <row r="10" spans="1:37" ht="21" customHeight="1">
      <c r="H10" s="251" t="s">
        <v>0</v>
      </c>
      <c r="I10" s="251"/>
      <c r="J10" s="251"/>
      <c r="K10" s="254" t="str">
        <f>IF(住所="","",住所)</f>
        <v/>
      </c>
      <c r="L10" s="254"/>
      <c r="M10" s="254"/>
      <c r="N10" s="254"/>
      <c r="O10" s="254"/>
      <c r="P10" s="254"/>
      <c r="Q10" s="254"/>
      <c r="R10" s="254"/>
      <c r="S10" s="254"/>
      <c r="T10" s="254"/>
      <c r="U10" s="254"/>
      <c r="V10" s="254"/>
      <c r="W10" s="254"/>
      <c r="X10" s="254"/>
    </row>
    <row r="11" spans="1:37" ht="21" customHeight="1">
      <c r="H11" s="251" t="s">
        <v>11</v>
      </c>
      <c r="I11" s="251"/>
      <c r="J11" s="251"/>
      <c r="K11" s="254" t="str">
        <f>IF(名称="","",名称)</f>
        <v/>
      </c>
      <c r="L11" s="254"/>
      <c r="M11" s="254"/>
      <c r="N11" s="254"/>
      <c r="O11" s="254"/>
      <c r="P11" s="254"/>
      <c r="Q11" s="254"/>
      <c r="R11" s="254"/>
      <c r="S11" s="254"/>
      <c r="T11" s="254"/>
      <c r="U11" s="254"/>
      <c r="V11" s="254"/>
      <c r="W11" s="254"/>
      <c r="X11" s="254"/>
    </row>
    <row r="12" spans="1:37" ht="21" customHeight="1">
      <c r="H12" s="251" t="s">
        <v>14</v>
      </c>
      <c r="I12" s="251"/>
      <c r="J12" s="251"/>
      <c r="K12" s="255" t="str">
        <f>IF(代表者氏名="","",代表者役職&amp;"　"&amp;代表者氏名&amp;"")</f>
        <v/>
      </c>
      <c r="L12" s="255"/>
      <c r="M12" s="255"/>
      <c r="N12" s="255"/>
      <c r="O12" s="255"/>
      <c r="P12" s="255"/>
      <c r="Q12" s="255"/>
      <c r="R12" s="255"/>
      <c r="S12" s="255"/>
      <c r="T12" s="255"/>
      <c r="U12" s="255"/>
      <c r="V12" s="255"/>
      <c r="W12" s="255"/>
      <c r="X12" s="255"/>
    </row>
    <row r="13" spans="1:37" ht="10" customHeight="1"/>
    <row r="14" spans="1:37" ht="21" customHeight="1">
      <c r="I14" s="254" t="s">
        <v>6</v>
      </c>
      <c r="J14" s="254"/>
      <c r="K14" s="254"/>
      <c r="L14" s="254" t="str">
        <f>IF(担当者氏名="","",担当者役職&amp;"　"&amp;担当者氏名)</f>
        <v/>
      </c>
      <c r="M14" s="254"/>
      <c r="N14" s="254"/>
      <c r="O14" s="254"/>
      <c r="P14" s="254"/>
      <c r="Q14" s="254"/>
      <c r="R14" s="254"/>
      <c r="S14" s="254"/>
      <c r="T14" s="254"/>
      <c r="U14" s="254"/>
      <c r="V14" s="254"/>
      <c r="W14" s="254"/>
      <c r="X14" s="254"/>
    </row>
    <row r="15" spans="1:37" ht="21" customHeight="1">
      <c r="I15" s="254" t="s">
        <v>5</v>
      </c>
      <c r="J15" s="254"/>
      <c r="K15" s="254"/>
      <c r="L15" s="254" t="str">
        <f>IF(担当者電話番号="","",担当者電話番号)</f>
        <v/>
      </c>
      <c r="M15" s="254"/>
      <c r="N15" s="254"/>
      <c r="O15" s="254"/>
      <c r="P15" s="254"/>
      <c r="Q15" s="254"/>
      <c r="R15" s="254"/>
      <c r="S15" s="254"/>
      <c r="T15" s="254"/>
      <c r="U15" s="254"/>
      <c r="V15" s="254"/>
      <c r="W15" s="254"/>
      <c r="X15" s="254"/>
    </row>
    <row r="16" spans="1:37" ht="21" customHeight="1">
      <c r="I16" s="254" t="s">
        <v>9</v>
      </c>
      <c r="J16" s="254"/>
      <c r="K16" s="254"/>
      <c r="L16" s="254" t="str">
        <f>IF(ISBLANK(メールアドレス),"",メールアドレス)</f>
        <v/>
      </c>
      <c r="M16" s="254"/>
      <c r="N16" s="254"/>
      <c r="O16" s="254"/>
      <c r="P16" s="254"/>
      <c r="Q16" s="254"/>
      <c r="R16" s="254"/>
      <c r="S16" s="254"/>
      <c r="T16" s="254"/>
      <c r="U16" s="254"/>
      <c r="V16" s="254"/>
      <c r="W16" s="254"/>
      <c r="X16" s="254"/>
    </row>
    <row r="17" spans="1:25" ht="36.75" customHeight="1"/>
    <row r="18" spans="1:25" ht="34.5" customHeight="1">
      <c r="A18" s="251" t="s">
        <v>200</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row>
    <row r="19" spans="1:25">
      <c r="B19" s="419" t="str">
        <f>IF(当初交付決定日="","",当初交付決定日)</f>
        <v/>
      </c>
      <c r="C19" s="419"/>
      <c r="D19" s="419"/>
      <c r="E19" s="419"/>
      <c r="F19" s="419"/>
      <c r="G19" s="412" t="s">
        <v>503</v>
      </c>
      <c r="H19" s="412"/>
      <c r="I19" s="413" t="str">
        <f>IF(当初文書番号="","",当初文書番号)</f>
        <v/>
      </c>
      <c r="J19" s="413"/>
      <c r="K19" s="413"/>
      <c r="L19" s="413"/>
      <c r="M19" s="413"/>
      <c r="N19" s="413"/>
      <c r="O19" s="413"/>
      <c r="P19" s="413"/>
      <c r="Q19" s="413"/>
      <c r="R19" s="86" t="s">
        <v>504</v>
      </c>
    </row>
    <row r="20" spans="1:25" ht="31.5" customHeight="1">
      <c r="A20" s="249" t="s">
        <v>511</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row>
    <row r="22" spans="1:25">
      <c r="A22" s="257" t="s">
        <v>13</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row>
    <row r="23" spans="1:25" ht="10" customHeight="1">
      <c r="A23" s="88"/>
      <c r="B23" s="88"/>
      <c r="C23" s="88"/>
      <c r="D23" s="88"/>
      <c r="E23" s="88"/>
      <c r="F23" s="88"/>
      <c r="G23" s="88"/>
      <c r="H23" s="88"/>
      <c r="I23" s="88"/>
      <c r="J23" s="88"/>
      <c r="K23" s="88"/>
      <c r="L23" s="88"/>
      <c r="M23" s="88"/>
      <c r="N23" s="88"/>
      <c r="O23" s="88"/>
      <c r="P23" s="88"/>
      <c r="Q23" s="88"/>
      <c r="R23" s="88"/>
      <c r="S23" s="88"/>
      <c r="T23" s="88"/>
      <c r="U23" s="88"/>
      <c r="V23" s="88"/>
      <c r="W23" s="88"/>
      <c r="X23" s="88"/>
      <c r="Y23" s="88"/>
    </row>
    <row r="24" spans="1:25" ht="18.75" customHeight="1">
      <c r="A24" s="28" t="s">
        <v>201</v>
      </c>
      <c r="B24" s="88"/>
      <c r="C24" s="88"/>
      <c r="D24" s="88"/>
      <c r="E24" s="88"/>
      <c r="F24" s="88"/>
      <c r="G24" s="88"/>
      <c r="H24" s="88"/>
      <c r="I24" s="88"/>
      <c r="J24" s="88"/>
      <c r="K24" s="88"/>
      <c r="L24" s="88"/>
      <c r="M24" s="88"/>
      <c r="N24" s="88"/>
      <c r="O24" s="88"/>
      <c r="P24" s="88"/>
      <c r="Q24" s="88"/>
      <c r="R24" s="88"/>
      <c r="S24" s="88"/>
      <c r="T24" s="88"/>
      <c r="U24" s="88"/>
      <c r="V24" s="88"/>
      <c r="W24" s="88"/>
      <c r="X24" s="88"/>
      <c r="Y24" s="88"/>
    </row>
    <row r="25" spans="1:25" ht="21.75" customHeight="1">
      <c r="A25" s="28"/>
      <c r="B25" s="28"/>
      <c r="C25" s="28" t="s">
        <v>202</v>
      </c>
      <c r="D25" s="28"/>
      <c r="E25" s="28"/>
      <c r="F25" s="28"/>
      <c r="G25" s="28"/>
      <c r="H25" s="28"/>
      <c r="I25" s="28"/>
      <c r="J25" s="28"/>
      <c r="K25" s="28"/>
      <c r="L25" s="28"/>
      <c r="M25" s="28"/>
      <c r="N25" s="28"/>
      <c r="O25" s="28"/>
      <c r="P25" s="28"/>
      <c r="Q25" s="28"/>
      <c r="R25" s="28"/>
      <c r="S25" s="28"/>
      <c r="T25" s="28"/>
      <c r="U25" s="28"/>
      <c r="V25" s="28"/>
      <c r="W25" s="28"/>
      <c r="X25" s="28"/>
      <c r="Y25" s="88"/>
    </row>
    <row r="26" spans="1:25" ht="16.5" customHeight="1">
      <c r="A26" s="28"/>
      <c r="B26" s="28"/>
      <c r="C26" s="28" t="s">
        <v>142</v>
      </c>
      <c r="D26" s="28"/>
      <c r="E26" s="28"/>
      <c r="F26" s="28"/>
      <c r="G26" s="30" t="s">
        <v>454</v>
      </c>
      <c r="H26" s="28"/>
      <c r="I26" s="28"/>
      <c r="J26" s="28"/>
      <c r="M26" s="424" t="str">
        <f>IF(第■回="","",第■回)</f>
        <v/>
      </c>
      <c r="N26" s="424"/>
      <c r="O26" s="28"/>
      <c r="P26" s="28"/>
      <c r="Q26" s="28"/>
      <c r="R26" s="28"/>
      <c r="S26" s="28"/>
      <c r="T26" s="28"/>
      <c r="U26" s="28"/>
      <c r="V26" s="28"/>
      <c r="W26" s="28"/>
      <c r="X26" s="28"/>
      <c r="Y26" s="88"/>
    </row>
    <row r="27" spans="1:25" ht="16.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88"/>
    </row>
    <row r="28" spans="1:25" ht="16.5" customHeight="1">
      <c r="A28" s="28" t="s">
        <v>203</v>
      </c>
      <c r="B28" s="28"/>
      <c r="C28" s="28"/>
      <c r="D28" s="28"/>
      <c r="E28" s="28"/>
      <c r="F28" s="28"/>
      <c r="G28" s="28"/>
      <c r="H28" s="423" t="str">
        <f>IF(事業終了日="","",事業終了日)</f>
        <v/>
      </c>
      <c r="I28" s="423"/>
      <c r="J28" s="423"/>
      <c r="K28" s="423"/>
      <c r="L28" s="423"/>
      <c r="M28" s="423"/>
      <c r="N28" s="28"/>
      <c r="O28" s="28"/>
      <c r="P28" s="28"/>
      <c r="Q28" s="28"/>
      <c r="R28" s="28"/>
      <c r="S28" s="28"/>
      <c r="T28" s="28"/>
      <c r="U28" s="28"/>
      <c r="V28" s="28"/>
      <c r="W28" s="28"/>
      <c r="X28" s="28"/>
      <c r="Y28" s="88"/>
    </row>
    <row r="29" spans="1:25" ht="16.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88"/>
    </row>
    <row r="30" spans="1:25" ht="16.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88"/>
    </row>
    <row r="31" spans="1:25" ht="18.75" customHeight="1">
      <c r="A31" s="28" t="s">
        <v>204</v>
      </c>
      <c r="B31" s="28"/>
      <c r="C31" s="28"/>
      <c r="D31" s="28"/>
      <c r="E31" s="28"/>
      <c r="F31" s="28"/>
      <c r="G31" s="28"/>
      <c r="H31" s="28" t="s">
        <v>144</v>
      </c>
      <c r="I31" s="422" t="str">
        <f>IF(実績_補助金額="","",実績_補助金額)</f>
        <v/>
      </c>
      <c r="J31" s="422"/>
      <c r="K31" s="422"/>
      <c r="L31" s="422"/>
      <c r="M31" s="422"/>
      <c r="N31" s="89" t="s">
        <v>145</v>
      </c>
      <c r="O31" s="89"/>
      <c r="P31" s="28"/>
      <c r="Q31" s="28"/>
      <c r="R31" s="28"/>
      <c r="S31" s="28"/>
      <c r="T31" s="28"/>
      <c r="U31" s="28"/>
      <c r="V31" s="28"/>
      <c r="W31" s="28"/>
      <c r="X31" s="28"/>
      <c r="Y31" s="88"/>
    </row>
    <row r="32" spans="1:25" ht="10"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88"/>
    </row>
    <row r="43" spans="2:24">
      <c r="B43" s="90"/>
      <c r="C43" s="90"/>
      <c r="D43" s="90"/>
      <c r="E43" s="90"/>
      <c r="F43" s="90"/>
      <c r="G43" s="90"/>
      <c r="H43" s="90"/>
      <c r="I43" s="90"/>
      <c r="J43" s="90"/>
      <c r="K43" s="90"/>
      <c r="L43" s="90"/>
      <c r="M43" s="90"/>
      <c r="N43" s="90"/>
      <c r="O43" s="90"/>
      <c r="P43" s="90"/>
      <c r="Q43" s="90"/>
      <c r="R43" s="90"/>
      <c r="S43" s="90"/>
      <c r="T43" s="90"/>
      <c r="U43" s="90"/>
      <c r="V43" s="90"/>
      <c r="W43" s="90"/>
      <c r="X43" s="90"/>
    </row>
  </sheetData>
  <sheetProtection algorithmName="SHA-512" hashValue="bLpaRGPmjQhjxapUeyZwIPRws5dXXAJQFkBkmCUHfFOW3GxO6pv2spnf2EHAdiKecETzTQFhlXaCZihdapW0Zg==" saltValue="YDyGMa9PnYQHhtcgJSQzZg==" spinCount="100000" sheet="1" objects="1" scenarios="1" formatCells="0"/>
  <mergeCells count="22">
    <mergeCell ref="A18:X18"/>
    <mergeCell ref="A20:X20"/>
    <mergeCell ref="A22:Y22"/>
    <mergeCell ref="I31:M31"/>
    <mergeCell ref="H28:M28"/>
    <mergeCell ref="M26:N26"/>
    <mergeCell ref="B19:F19"/>
    <mergeCell ref="G19:H19"/>
    <mergeCell ref="I19:Q19"/>
    <mergeCell ref="I14:K14"/>
    <mergeCell ref="L14:X14"/>
    <mergeCell ref="I15:K15"/>
    <mergeCell ref="L15:X15"/>
    <mergeCell ref="I16:K16"/>
    <mergeCell ref="L16:X16"/>
    <mergeCell ref="H12:J12"/>
    <mergeCell ref="K12:X12"/>
    <mergeCell ref="R6:X6"/>
    <mergeCell ref="H10:J10"/>
    <mergeCell ref="K10:X10"/>
    <mergeCell ref="H11:J11"/>
    <mergeCell ref="K11:X11"/>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1:AF34"/>
  <sheetViews>
    <sheetView showGridLines="0" view="pageBreakPreview" zoomScale="75" zoomScaleNormal="100" zoomScaleSheetLayoutView="75" workbookViewId="0"/>
  </sheetViews>
  <sheetFormatPr defaultColWidth="3.08203125" defaultRowHeight="13"/>
  <cols>
    <col min="1" max="16384" width="3.08203125" style="46"/>
  </cols>
  <sheetData>
    <row r="1" spans="2:24">
      <c r="X1" s="98" t="str">
        <f>IF(名称="","","名称："&amp;名称)</f>
        <v/>
      </c>
    </row>
    <row r="2" spans="2:24">
      <c r="M2" s="85"/>
      <c r="N2" s="85"/>
      <c r="O2" s="85"/>
      <c r="P2" s="85"/>
      <c r="Q2" s="85"/>
      <c r="R2" s="85"/>
      <c r="S2" s="85"/>
      <c r="T2" s="85"/>
      <c r="U2" s="85"/>
      <c r="V2" s="85"/>
      <c r="W2" s="85"/>
      <c r="X2" s="85"/>
    </row>
    <row r="3" spans="2:24" ht="16">
      <c r="B3" s="99" t="s">
        <v>313</v>
      </c>
    </row>
    <row r="5" spans="2:24" ht="30" customHeight="1">
      <c r="B5" s="308" t="s">
        <v>29</v>
      </c>
      <c r="C5" s="309"/>
      <c r="D5" s="309"/>
      <c r="E5" s="315" t="str">
        <f>IF(主たる業種="","",主たる業種)</f>
        <v/>
      </c>
      <c r="F5" s="316"/>
      <c r="G5" s="316"/>
      <c r="H5" s="317"/>
      <c r="I5" s="100"/>
      <c r="J5" s="308" t="s">
        <v>30</v>
      </c>
      <c r="K5" s="309"/>
      <c r="L5" s="310"/>
      <c r="M5" s="315" t="str">
        <f>IF(従業員数="","",従業員数)</f>
        <v/>
      </c>
      <c r="N5" s="316"/>
      <c r="O5" s="101" t="s">
        <v>34</v>
      </c>
      <c r="P5" s="102"/>
      <c r="Q5" s="308" t="s">
        <v>31</v>
      </c>
      <c r="R5" s="309"/>
      <c r="S5" s="310"/>
      <c r="T5" s="306" t="str">
        <f>IF(資本金等="","",資本金等)</f>
        <v/>
      </c>
      <c r="U5" s="307"/>
      <c r="V5" s="307"/>
      <c r="W5" s="311" t="s">
        <v>35</v>
      </c>
      <c r="X5" s="312"/>
    </row>
    <row r="6" spans="2:24" ht="10" customHeight="1"/>
    <row r="7" spans="2:24" ht="10" customHeight="1"/>
    <row r="8" spans="2:24" ht="21" customHeight="1">
      <c r="B8" s="275" t="s">
        <v>130</v>
      </c>
      <c r="C8" s="276"/>
      <c r="D8" s="276"/>
      <c r="E8" s="276"/>
      <c r="F8" s="276"/>
      <c r="G8" s="276"/>
      <c r="H8" s="434" t="str">
        <f>IF(事業概要="","",事業概要)</f>
        <v/>
      </c>
      <c r="I8" s="434"/>
      <c r="J8" s="434"/>
      <c r="K8" s="434"/>
      <c r="L8" s="434"/>
      <c r="M8" s="434"/>
      <c r="N8" s="434"/>
      <c r="O8" s="434"/>
      <c r="P8" s="434"/>
      <c r="Q8" s="434"/>
      <c r="R8" s="434"/>
      <c r="S8" s="434"/>
      <c r="T8" s="434"/>
      <c r="U8" s="434"/>
      <c r="V8" s="434"/>
      <c r="W8" s="434"/>
      <c r="X8" s="434"/>
    </row>
    <row r="9" spans="2:24" ht="21" customHeight="1">
      <c r="B9" s="276"/>
      <c r="C9" s="276"/>
      <c r="D9" s="276"/>
      <c r="E9" s="276"/>
      <c r="F9" s="276"/>
      <c r="G9" s="276"/>
      <c r="H9" s="434"/>
      <c r="I9" s="434"/>
      <c r="J9" s="434"/>
      <c r="K9" s="434"/>
      <c r="L9" s="434"/>
      <c r="M9" s="434"/>
      <c r="N9" s="434"/>
      <c r="O9" s="434"/>
      <c r="P9" s="434"/>
      <c r="Q9" s="434"/>
      <c r="R9" s="434"/>
      <c r="S9" s="434"/>
      <c r="T9" s="434"/>
      <c r="U9" s="434"/>
      <c r="V9" s="434"/>
      <c r="W9" s="434"/>
      <c r="X9" s="434"/>
    </row>
    <row r="10" spans="2:24" ht="21" customHeight="1">
      <c r="B10" s="276"/>
      <c r="C10" s="276"/>
      <c r="D10" s="276"/>
      <c r="E10" s="276"/>
      <c r="F10" s="276"/>
      <c r="G10" s="276"/>
      <c r="H10" s="434"/>
      <c r="I10" s="434"/>
      <c r="J10" s="434"/>
      <c r="K10" s="434"/>
      <c r="L10" s="434"/>
      <c r="M10" s="434"/>
      <c r="N10" s="434"/>
      <c r="O10" s="434"/>
      <c r="P10" s="434"/>
      <c r="Q10" s="434"/>
      <c r="R10" s="434"/>
      <c r="S10" s="434"/>
      <c r="T10" s="434"/>
      <c r="U10" s="434"/>
      <c r="V10" s="434"/>
      <c r="W10" s="434"/>
      <c r="X10" s="434"/>
    </row>
    <row r="12" spans="2:24" ht="20" customHeight="1">
      <c r="B12" s="272" t="s">
        <v>353</v>
      </c>
      <c r="C12" s="272"/>
      <c r="D12" s="272"/>
      <c r="E12" s="272"/>
      <c r="F12" s="272"/>
      <c r="G12" s="272"/>
      <c r="H12" s="435" t="s">
        <v>45</v>
      </c>
      <c r="I12" s="435"/>
      <c r="J12" s="435"/>
      <c r="K12" s="435"/>
      <c r="L12" s="435"/>
      <c r="M12" s="435"/>
      <c r="N12" s="102" t="s">
        <v>20</v>
      </c>
      <c r="O12" s="273" t="str">
        <f>IF(事業終了日="","",事業終了日)</f>
        <v/>
      </c>
      <c r="P12" s="273"/>
      <c r="Q12" s="273"/>
      <c r="R12" s="273"/>
      <c r="S12" s="273"/>
      <c r="T12" s="273"/>
    </row>
    <row r="14" spans="2:24" ht="30" customHeight="1">
      <c r="B14" s="276" t="s">
        <v>47</v>
      </c>
      <c r="C14" s="276"/>
      <c r="D14" s="276"/>
      <c r="E14" s="276"/>
      <c r="F14" s="276"/>
      <c r="G14" s="276"/>
      <c r="H14" s="276"/>
      <c r="I14" s="276"/>
      <c r="J14" s="276"/>
      <c r="K14" s="276"/>
      <c r="L14" s="276"/>
      <c r="M14" s="276"/>
      <c r="N14" s="276"/>
      <c r="O14" s="276"/>
      <c r="P14" s="276"/>
      <c r="Q14" s="276"/>
      <c r="R14" s="276"/>
      <c r="S14" s="276"/>
      <c r="T14" s="276"/>
      <c r="U14" s="276"/>
      <c r="V14" s="276"/>
      <c r="W14" s="276"/>
      <c r="X14" s="276"/>
    </row>
    <row r="15" spans="2:24" ht="30" customHeight="1">
      <c r="B15" s="297" t="s">
        <v>48</v>
      </c>
      <c r="C15" s="297"/>
      <c r="D15" s="297"/>
      <c r="E15" s="297"/>
      <c r="F15" s="297"/>
      <c r="G15" s="297"/>
      <c r="H15" s="428" t="str">
        <f>IF(コロナ融資の利用="","",コロナ融資の利用)</f>
        <v/>
      </c>
      <c r="I15" s="428"/>
      <c r="J15" s="428"/>
      <c r="K15" s="429"/>
      <c r="L15" s="429"/>
      <c r="M15" s="429"/>
      <c r="N15" s="429"/>
      <c r="O15" s="429"/>
      <c r="P15" s="429"/>
      <c r="Q15" s="429"/>
      <c r="R15" s="429"/>
      <c r="S15" s="429"/>
      <c r="T15" s="429"/>
      <c r="U15" s="429"/>
      <c r="V15" s="429"/>
      <c r="W15" s="429"/>
      <c r="X15" s="429"/>
    </row>
    <row r="16" spans="2:24" ht="30" customHeight="1">
      <c r="B16" s="297" t="s">
        <v>49</v>
      </c>
      <c r="C16" s="297"/>
      <c r="D16" s="297"/>
      <c r="E16" s="297"/>
      <c r="F16" s="297"/>
      <c r="G16" s="297"/>
      <c r="H16" s="430" t="str">
        <f>IF(コロナ融資名="","",コロナ融資名)</f>
        <v/>
      </c>
      <c r="I16" s="430"/>
      <c r="J16" s="430"/>
      <c r="K16" s="430"/>
      <c r="L16" s="430"/>
      <c r="M16" s="430"/>
      <c r="N16" s="430"/>
      <c r="O16" s="430"/>
      <c r="P16" s="430"/>
      <c r="Q16" s="430"/>
      <c r="R16" s="430"/>
      <c r="S16" s="430"/>
      <c r="T16" s="430"/>
      <c r="U16" s="430"/>
      <c r="V16" s="430"/>
      <c r="W16" s="430"/>
      <c r="X16" s="430"/>
    </row>
    <row r="17" spans="1:32" ht="30" customHeight="1">
      <c r="B17" s="293" t="s">
        <v>21</v>
      </c>
      <c r="C17" s="293"/>
      <c r="D17" s="293"/>
      <c r="E17" s="293"/>
      <c r="F17" s="293"/>
      <c r="G17" s="293"/>
      <c r="H17" s="426" t="str">
        <f>IF(補助率="","",補助率)</f>
        <v/>
      </c>
      <c r="I17" s="426"/>
      <c r="J17" s="426"/>
      <c r="K17" s="427"/>
      <c r="L17" s="427"/>
      <c r="M17" s="427"/>
      <c r="N17" s="427"/>
      <c r="O17" s="427"/>
      <c r="P17" s="427"/>
      <c r="Q17" s="427"/>
      <c r="R17" s="427"/>
      <c r="S17" s="427"/>
      <c r="T17" s="427"/>
      <c r="U17" s="427"/>
      <c r="V17" s="427"/>
      <c r="W17" s="427"/>
      <c r="X17" s="427"/>
    </row>
    <row r="19" spans="1:32" ht="30" customHeight="1">
      <c r="B19" s="289" t="s">
        <v>627</v>
      </c>
      <c r="C19" s="289"/>
      <c r="D19" s="289"/>
      <c r="E19" s="289"/>
      <c r="F19" s="289"/>
      <c r="G19" s="289"/>
      <c r="H19" s="270" t="s">
        <v>126</v>
      </c>
      <c r="I19" s="270"/>
      <c r="J19" s="270"/>
      <c r="K19" s="270"/>
      <c r="L19" s="270"/>
      <c r="M19" s="270"/>
      <c r="N19" s="292" t="s">
        <v>127</v>
      </c>
      <c r="O19" s="292"/>
      <c r="P19" s="292"/>
      <c r="Q19" s="292"/>
      <c r="R19" s="292"/>
      <c r="S19" s="292"/>
      <c r="T19" s="85"/>
      <c r="U19" s="85"/>
      <c r="V19" s="85"/>
      <c r="W19" s="85"/>
    </row>
    <row r="20" spans="1:32" ht="30" customHeight="1">
      <c r="B20" s="267" t="str">
        <f>IF(実績_補助対象経費=0,"",実績_補助対象経費)</f>
        <v/>
      </c>
      <c r="C20" s="267"/>
      <c r="D20" s="267"/>
      <c r="E20" s="267"/>
      <c r="F20" s="267"/>
      <c r="G20" s="267"/>
      <c r="H20" s="267" t="str">
        <f>IF(実績_補助対象経費="","",ROUNDDOWN(B20*補助率,0))</f>
        <v/>
      </c>
      <c r="I20" s="267"/>
      <c r="J20" s="267"/>
      <c r="K20" s="267"/>
      <c r="L20" s="267"/>
      <c r="M20" s="267"/>
      <c r="N20" s="425" t="str">
        <f>IF(実績_補助対象経費="","",IF(H20&gt;補助金額,補助金額,IF(H20&gt;=3000000,3000000,IF(H20&lt;200000,"補助限度額未達",ROUNDDOWN(H20,-3)))))</f>
        <v/>
      </c>
      <c r="O20" s="425"/>
      <c r="P20" s="425"/>
      <c r="Q20" s="425"/>
      <c r="R20" s="425"/>
      <c r="S20" s="425"/>
    </row>
    <row r="21" spans="1:32">
      <c r="B21" s="46" t="s">
        <v>135</v>
      </c>
      <c r="P21" s="85"/>
      <c r="Q21" s="85"/>
    </row>
    <row r="22" spans="1:32">
      <c r="P22" s="85"/>
      <c r="Q22" s="85"/>
    </row>
    <row r="23" spans="1:32" ht="21" customHeight="1">
      <c r="B23" s="103" t="s">
        <v>69</v>
      </c>
      <c r="C23" s="85"/>
      <c r="D23" s="85"/>
      <c r="E23" s="85"/>
      <c r="F23" s="85"/>
      <c r="G23" s="85"/>
      <c r="H23" s="85"/>
      <c r="I23" s="85"/>
      <c r="J23" s="85"/>
      <c r="K23" s="85"/>
      <c r="L23" s="85"/>
      <c r="M23" s="85"/>
      <c r="N23" s="85"/>
      <c r="O23" s="85"/>
      <c r="P23" s="85"/>
      <c r="Q23" s="85"/>
      <c r="R23" s="85"/>
      <c r="S23" s="85"/>
    </row>
    <row r="24" spans="1:32" ht="30" customHeight="1">
      <c r="B24" s="266" t="s">
        <v>50</v>
      </c>
      <c r="C24" s="266"/>
      <c r="D24" s="266"/>
      <c r="E24" s="266"/>
      <c r="F24" s="266"/>
      <c r="G24" s="266"/>
      <c r="H24" s="270" t="s">
        <v>51</v>
      </c>
      <c r="I24" s="270"/>
      <c r="J24" s="270"/>
      <c r="K24" s="270"/>
      <c r="L24" s="270"/>
      <c r="M24" s="270"/>
      <c r="N24" s="268" t="s">
        <v>612</v>
      </c>
      <c r="O24" s="305"/>
      <c r="P24" s="305"/>
      <c r="Q24" s="305"/>
      <c r="R24" s="305"/>
      <c r="S24" s="305"/>
    </row>
    <row r="25" spans="1:32" ht="30" customHeight="1">
      <c r="B25" s="267" t="str">
        <f>IF('事業計画②総コスト、エネコス(入力）'!F8="","",'事業計画②総コスト、エネコス(入力）'!F8)</f>
        <v/>
      </c>
      <c r="C25" s="267"/>
      <c r="D25" s="267"/>
      <c r="E25" s="267"/>
      <c r="F25" s="267"/>
      <c r="G25" s="267"/>
      <c r="H25" s="267" t="str">
        <f>IF('事業計画②総コスト、エネコス(入力）'!F20="","",'事業計画②総コスト、エネコス(入力）'!F20)</f>
        <v/>
      </c>
      <c r="I25" s="267"/>
      <c r="J25" s="267"/>
      <c r="K25" s="267"/>
      <c r="L25" s="267"/>
      <c r="M25" s="267"/>
      <c r="N25" s="269" t="str">
        <f>IF(OR(総コスト="",エネコス=""),"",ROUND(エネコス/総コスト,3))</f>
        <v/>
      </c>
      <c r="O25" s="269"/>
      <c r="P25" s="269"/>
      <c r="Q25" s="269"/>
      <c r="R25" s="269"/>
      <c r="S25" s="269"/>
      <c r="AC25" s="85"/>
    </row>
    <row r="26" spans="1:32" ht="21" customHeight="1">
      <c r="C26" s="85"/>
      <c r="D26" s="85"/>
      <c r="E26" s="85"/>
      <c r="F26" s="85"/>
      <c r="G26" s="85"/>
      <c r="H26" s="85"/>
      <c r="I26" s="85"/>
      <c r="J26" s="85"/>
      <c r="K26" s="85"/>
      <c r="L26" s="85"/>
      <c r="M26" s="85"/>
      <c r="N26" s="85"/>
      <c r="O26" s="85"/>
      <c r="P26" s="85"/>
      <c r="Q26" s="85"/>
      <c r="R26" s="85"/>
      <c r="S26" s="85"/>
      <c r="AC26" s="85"/>
    </row>
    <row r="27" spans="1:32" ht="21" customHeight="1">
      <c r="B27" s="104" t="s">
        <v>73</v>
      </c>
      <c r="C27" s="85"/>
      <c r="D27" s="85"/>
      <c r="E27" s="85"/>
      <c r="F27" s="85"/>
      <c r="G27" s="85"/>
      <c r="H27" s="85"/>
      <c r="I27" s="85"/>
      <c r="J27" s="85"/>
      <c r="K27" s="85"/>
      <c r="L27" s="85"/>
      <c r="M27" s="85"/>
      <c r="N27" s="85"/>
      <c r="O27" s="85"/>
      <c r="P27" s="85"/>
      <c r="Q27" s="85"/>
      <c r="R27" s="85"/>
      <c r="S27" s="85"/>
      <c r="AC27" s="85"/>
    </row>
    <row r="28" spans="1:32" ht="30" customHeight="1">
      <c r="B28" s="270" t="s">
        <v>52</v>
      </c>
      <c r="C28" s="270"/>
      <c r="D28" s="270"/>
      <c r="E28" s="270"/>
      <c r="F28" s="270"/>
      <c r="G28" s="270"/>
      <c r="H28" s="270"/>
      <c r="I28" s="270"/>
      <c r="J28" s="270"/>
      <c r="K28" s="270"/>
      <c r="L28" s="270"/>
      <c r="M28" s="270"/>
      <c r="N28" s="271" t="str">
        <f>IF(実績_年間削減額=0,"",実績_年間削減額)</f>
        <v/>
      </c>
      <c r="O28" s="271"/>
      <c r="P28" s="271"/>
      <c r="Q28" s="271"/>
      <c r="R28" s="271"/>
      <c r="S28" s="271"/>
      <c r="AF28" s="85"/>
    </row>
    <row r="29" spans="1:32" ht="39" customHeight="1">
      <c r="B29" s="266" t="s">
        <v>53</v>
      </c>
      <c r="C29" s="266"/>
      <c r="D29" s="266"/>
      <c r="E29" s="266"/>
      <c r="F29" s="266"/>
      <c r="G29" s="266"/>
      <c r="H29" s="266"/>
      <c r="I29" s="266"/>
      <c r="J29" s="266"/>
      <c r="K29" s="268" t="s">
        <v>614</v>
      </c>
      <c r="L29" s="268"/>
      <c r="M29" s="268"/>
      <c r="N29" s="268"/>
      <c r="O29" s="268"/>
      <c r="P29" s="268"/>
      <c r="Q29" s="268"/>
      <c r="R29" s="268"/>
      <c r="S29" s="268"/>
    </row>
    <row r="30" spans="1:32" ht="30" customHeight="1">
      <c r="B30" s="267" t="str">
        <f>IF(実績_年間削減額="","",エネコス-実績_年間削減額)</f>
        <v/>
      </c>
      <c r="C30" s="267"/>
      <c r="D30" s="267"/>
      <c r="E30" s="267"/>
      <c r="F30" s="267"/>
      <c r="G30" s="267"/>
      <c r="H30" s="267"/>
      <c r="I30" s="267"/>
      <c r="J30" s="267"/>
      <c r="K30" s="269" t="str">
        <f>IF(実績_年間削減額="","",ROUND((エネコス-B30)/エネコス,3))</f>
        <v/>
      </c>
      <c r="L30" s="269"/>
      <c r="M30" s="269"/>
      <c r="N30" s="269"/>
      <c r="O30" s="269"/>
      <c r="P30" s="269"/>
      <c r="Q30" s="269"/>
      <c r="R30" s="269"/>
      <c r="S30" s="269"/>
    </row>
    <row r="31" spans="1:32" ht="21" customHeight="1">
      <c r="C31" s="85"/>
      <c r="D31" s="85"/>
      <c r="E31" s="85"/>
      <c r="F31" s="85"/>
      <c r="G31" s="85"/>
      <c r="H31" s="85"/>
      <c r="I31" s="85"/>
      <c r="J31" s="85"/>
      <c r="K31" s="85"/>
      <c r="L31" s="85"/>
      <c r="M31" s="85"/>
      <c r="N31" s="85"/>
      <c r="O31" s="85"/>
      <c r="P31" s="85"/>
      <c r="Q31" s="85"/>
      <c r="R31" s="85"/>
      <c r="S31" s="85"/>
    </row>
    <row r="32" spans="1:32">
      <c r="A32" s="239" t="str">
        <f>IF($O$12&gt;'事業計画①事業概要(入力)'!$O$12,"（県使用欄）","")</f>
        <v/>
      </c>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row>
    <row r="33" spans="1:25" ht="21" customHeight="1">
      <c r="A33" s="431" t="str">
        <f>IF($O$12&gt;'事業計画①事業概要(入力)'!$O$12,"報告日：令和　　年　　月　　日","")</f>
        <v/>
      </c>
      <c r="B33" s="431"/>
      <c r="C33" s="431"/>
      <c r="D33" s="431"/>
      <c r="E33" s="431"/>
      <c r="F33" s="431"/>
      <c r="G33" s="431"/>
      <c r="H33" s="431"/>
      <c r="I33" s="431"/>
      <c r="J33" s="431"/>
      <c r="K33" s="432"/>
      <c r="L33" s="432"/>
      <c r="M33" s="432"/>
      <c r="N33" s="432"/>
      <c r="O33" s="432"/>
      <c r="P33" s="432"/>
      <c r="Q33" s="432"/>
      <c r="R33" s="432"/>
      <c r="S33" s="432"/>
      <c r="T33" s="432"/>
      <c r="U33" s="432"/>
      <c r="V33" s="432"/>
      <c r="W33" s="432"/>
      <c r="X33" s="432"/>
      <c r="Y33" s="432"/>
    </row>
    <row r="34" spans="1:25" ht="21" customHeight="1">
      <c r="A34" s="433" t="str">
        <f>IF($O$12&gt;'事業計画①事業概要(入力)'!$O$12,"指示日：令和　　年　　月　　日","")</f>
        <v/>
      </c>
      <c r="B34" s="433"/>
      <c r="C34" s="433"/>
      <c r="D34" s="433"/>
      <c r="E34" s="433"/>
      <c r="F34" s="433"/>
      <c r="G34" s="433"/>
      <c r="H34" s="433"/>
      <c r="I34" s="433"/>
      <c r="J34" s="433"/>
      <c r="K34" s="432"/>
      <c r="L34" s="432"/>
      <c r="M34" s="432"/>
      <c r="N34" s="432"/>
      <c r="O34" s="432"/>
      <c r="P34" s="432"/>
      <c r="Q34" s="432"/>
      <c r="R34" s="432"/>
      <c r="S34" s="432"/>
      <c r="T34" s="432"/>
      <c r="U34" s="432"/>
      <c r="V34" s="432"/>
      <c r="W34" s="432"/>
      <c r="X34" s="432"/>
      <c r="Y34" s="432"/>
    </row>
  </sheetData>
  <sheetProtection algorithmName="SHA-512" hashValue="nN1hz0TMD9AQtL/noZZjY2cRXulLpKiWzXKAV5XWTSU5XcTu95xU4KPQ3EcEOmXdaQ89mqOUGdvXKOGa8/nWzg==" saltValue="HKc299rDe9iWwMBM3PrUmA==" spinCount="100000" sheet="1" objects="1" scenarios="1" formatCells="0"/>
  <mergeCells count="43">
    <mergeCell ref="A33:J33"/>
    <mergeCell ref="K33:Y33"/>
    <mergeCell ref="A34:J34"/>
    <mergeCell ref="K34:Y34"/>
    <mergeCell ref="W5:X5"/>
    <mergeCell ref="B8:G10"/>
    <mergeCell ref="H8:X10"/>
    <mergeCell ref="B12:G12"/>
    <mergeCell ref="H12:M12"/>
    <mergeCell ref="O12:T12"/>
    <mergeCell ref="B5:D5"/>
    <mergeCell ref="E5:H5"/>
    <mergeCell ref="J5:L5"/>
    <mergeCell ref="M5:N5"/>
    <mergeCell ref="Q5:S5"/>
    <mergeCell ref="T5:V5"/>
    <mergeCell ref="B14:X14"/>
    <mergeCell ref="B15:G15"/>
    <mergeCell ref="H15:J15"/>
    <mergeCell ref="K15:X15"/>
    <mergeCell ref="B16:G16"/>
    <mergeCell ref="H16:X16"/>
    <mergeCell ref="B17:G17"/>
    <mergeCell ref="H17:J17"/>
    <mergeCell ref="K17:X17"/>
    <mergeCell ref="B19:G19"/>
    <mergeCell ref="H19:M19"/>
    <mergeCell ref="N19:S19"/>
    <mergeCell ref="B20:G20"/>
    <mergeCell ref="H20:M20"/>
    <mergeCell ref="N20:S20"/>
    <mergeCell ref="B24:G24"/>
    <mergeCell ref="H24:M24"/>
    <mergeCell ref="N24:S24"/>
    <mergeCell ref="B30:J30"/>
    <mergeCell ref="K30:S30"/>
    <mergeCell ref="B25:G25"/>
    <mergeCell ref="H25:M25"/>
    <mergeCell ref="N25:S25"/>
    <mergeCell ref="B28:M28"/>
    <mergeCell ref="N28:S28"/>
    <mergeCell ref="B29:J29"/>
    <mergeCell ref="K29:S29"/>
  </mergeCells>
  <phoneticPr fontId="2"/>
  <conditionalFormatting sqref="A31:Y31">
    <cfRule type="expression" dxfId="56" priority="2">
      <formula>$A$32=""</formula>
    </cfRule>
  </conditionalFormatting>
  <conditionalFormatting sqref="A33:Y34">
    <cfRule type="expression" dxfId="55" priority="1">
      <formula>$A$32=""</formula>
    </cfRule>
  </conditionalFormatting>
  <pageMargins left="0.7" right="0.7" top="0.73" bottom="0.39"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pageSetUpPr fitToPage="1"/>
  </sheetPr>
  <dimension ref="A1:J29"/>
  <sheetViews>
    <sheetView showGridLines="0" view="pageBreakPreview" zoomScale="75" zoomScaleNormal="100" zoomScaleSheetLayoutView="75" workbookViewId="0"/>
  </sheetViews>
  <sheetFormatPr defaultColWidth="9" defaultRowHeight="18"/>
  <cols>
    <col min="1" max="1" width="3.08203125" style="2" customWidth="1"/>
    <col min="2" max="2" width="9" style="2"/>
    <col min="3" max="3" width="17.25" style="2" bestFit="1" customWidth="1"/>
    <col min="4" max="4" width="23.5" style="2" bestFit="1" customWidth="1"/>
    <col min="5" max="12" width="3.08203125" style="2" customWidth="1"/>
    <col min="13" max="16384" width="9" style="2"/>
  </cols>
  <sheetData>
    <row r="1" spans="1:10" ht="22.5">
      <c r="A1"/>
      <c r="B1"/>
      <c r="C1"/>
      <c r="D1"/>
      <c r="E1"/>
      <c r="F1"/>
      <c r="G1"/>
      <c r="H1"/>
      <c r="I1"/>
      <c r="J1" s="13" t="str">
        <f>IF(名称="","","名称："&amp;名称)</f>
        <v/>
      </c>
    </row>
    <row r="2" spans="1:10" ht="22.5">
      <c r="A2"/>
      <c r="B2" s="18" t="s">
        <v>586</v>
      </c>
      <c r="C2"/>
      <c r="D2"/>
      <c r="E2"/>
      <c r="F2"/>
      <c r="G2"/>
      <c r="H2"/>
      <c r="I2"/>
      <c r="J2"/>
    </row>
    <row r="3" spans="1:10" ht="30" customHeight="1">
      <c r="A3"/>
      <c r="B3"/>
      <c r="C3"/>
      <c r="D3"/>
      <c r="E3"/>
      <c r="F3"/>
      <c r="G3"/>
      <c r="H3"/>
      <c r="I3"/>
      <c r="J3"/>
    </row>
    <row r="4" spans="1:10" ht="10" customHeight="1">
      <c r="A4"/>
      <c r="B4"/>
      <c r="C4"/>
      <c r="D4"/>
      <c r="E4"/>
      <c r="F4"/>
      <c r="G4"/>
      <c r="H4"/>
      <c r="I4"/>
      <c r="J4"/>
    </row>
    <row r="5" spans="1:10" ht="30" customHeight="1">
      <c r="A5"/>
      <c r="B5"/>
      <c r="C5"/>
      <c r="D5"/>
      <c r="E5"/>
      <c r="F5"/>
      <c r="G5"/>
      <c r="H5"/>
      <c r="I5"/>
      <c r="J5"/>
    </row>
    <row r="6" spans="1:10" ht="10" customHeight="1">
      <c r="A6"/>
      <c r="B6"/>
      <c r="C6"/>
      <c r="D6"/>
      <c r="E6"/>
      <c r="F6"/>
      <c r="G6"/>
      <c r="H6"/>
      <c r="I6"/>
      <c r="J6"/>
    </row>
    <row r="7" spans="1:10">
      <c r="A7"/>
      <c r="B7"/>
      <c r="C7"/>
      <c r="D7"/>
      <c r="E7"/>
      <c r="F7"/>
      <c r="G7"/>
      <c r="H7"/>
      <c r="I7"/>
      <c r="J7"/>
    </row>
    <row r="8" spans="1:10" ht="36" customHeight="1">
      <c r="A8"/>
      <c r="B8"/>
      <c r="C8"/>
      <c r="D8"/>
      <c r="E8"/>
      <c r="F8"/>
      <c r="G8"/>
      <c r="H8"/>
      <c r="I8"/>
      <c r="J8"/>
    </row>
    <row r="9" spans="1:10" ht="36" customHeight="1">
      <c r="A9"/>
      <c r="B9"/>
      <c r="C9"/>
      <c r="D9"/>
      <c r="E9"/>
      <c r="F9"/>
      <c r="G9"/>
      <c r="H9"/>
      <c r="I9"/>
      <c r="J9"/>
    </row>
    <row r="10" spans="1:10" ht="36" customHeight="1">
      <c r="A10"/>
      <c r="B10"/>
      <c r="C10"/>
      <c r="D10"/>
      <c r="E10"/>
      <c r="F10"/>
      <c r="G10"/>
      <c r="H10"/>
      <c r="I10"/>
      <c r="J10"/>
    </row>
    <row r="11" spans="1:10" ht="10" customHeight="1">
      <c r="A11"/>
      <c r="B11"/>
      <c r="C11"/>
      <c r="D11"/>
      <c r="E11"/>
      <c r="F11"/>
      <c r="G11"/>
      <c r="H11"/>
      <c r="I11"/>
      <c r="J11"/>
    </row>
    <row r="12" spans="1:10">
      <c r="A12"/>
      <c r="B12"/>
      <c r="C12"/>
      <c r="D12"/>
      <c r="E12"/>
      <c r="F12"/>
      <c r="G12"/>
      <c r="H12"/>
      <c r="I12"/>
      <c r="J12"/>
    </row>
    <row r="13" spans="1:10" ht="54" customHeight="1">
      <c r="A13"/>
      <c r="B13"/>
      <c r="C13"/>
      <c r="D13"/>
      <c r="E13"/>
      <c r="F13"/>
      <c r="G13"/>
      <c r="H13"/>
      <c r="I13"/>
      <c r="J13"/>
    </row>
    <row r="14" spans="1:10">
      <c r="A14"/>
      <c r="B14"/>
      <c r="C14"/>
      <c r="D14"/>
      <c r="E14"/>
      <c r="F14"/>
      <c r="G14"/>
      <c r="H14"/>
      <c r="I14"/>
      <c r="J14"/>
    </row>
    <row r="15" spans="1:10" ht="30" customHeight="1">
      <c r="A15"/>
      <c r="B15"/>
      <c r="C15"/>
      <c r="D15"/>
      <c r="E15"/>
      <c r="F15"/>
      <c r="G15"/>
      <c r="H15"/>
      <c r="I15"/>
      <c r="J15"/>
    </row>
    <row r="16" spans="1:10" ht="10" customHeight="1">
      <c r="A16"/>
      <c r="B16"/>
      <c r="C16"/>
      <c r="D16"/>
      <c r="E16"/>
      <c r="F16"/>
      <c r="G16"/>
      <c r="H16"/>
      <c r="I16"/>
      <c r="J16"/>
    </row>
    <row r="17" spans="1:10" ht="30" customHeight="1">
      <c r="A17"/>
      <c r="B17"/>
      <c r="C17"/>
      <c r="D17"/>
      <c r="E17"/>
      <c r="F17"/>
      <c r="G17"/>
      <c r="H17"/>
      <c r="I17"/>
      <c r="J17"/>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A23"/>
      <c r="B23"/>
      <c r="C23"/>
      <c r="D23"/>
      <c r="E23"/>
      <c r="F23"/>
      <c r="G23"/>
      <c r="H23"/>
      <c r="I23"/>
      <c r="J23"/>
    </row>
    <row r="24" spans="1:10">
      <c r="A24"/>
      <c r="B24"/>
      <c r="C24"/>
      <c r="D24"/>
      <c r="E24"/>
      <c r="F24"/>
      <c r="G24"/>
      <c r="H24"/>
      <c r="I24"/>
      <c r="J24"/>
    </row>
    <row r="25" spans="1:10">
      <c r="A25"/>
      <c r="B25"/>
      <c r="C25"/>
      <c r="D25"/>
      <c r="E25"/>
      <c r="F25"/>
      <c r="G25"/>
      <c r="H25"/>
      <c r="I25"/>
      <c r="J25"/>
    </row>
    <row r="26" spans="1:10">
      <c r="A26"/>
      <c r="B26"/>
      <c r="C26"/>
      <c r="D26"/>
      <c r="E26"/>
      <c r="F26"/>
      <c r="G26"/>
      <c r="H26"/>
      <c r="I26"/>
      <c r="J26"/>
    </row>
    <row r="27" spans="1:10">
      <c r="A27"/>
      <c r="B27"/>
      <c r="C27"/>
      <c r="D27"/>
      <c r="E27"/>
      <c r="F27"/>
      <c r="G27"/>
      <c r="H27"/>
      <c r="I27"/>
      <c r="J27"/>
    </row>
    <row r="28" spans="1:10">
      <c r="A28"/>
      <c r="B28"/>
      <c r="C28"/>
      <c r="D28"/>
      <c r="E28"/>
      <c r="F28"/>
      <c r="G28"/>
      <c r="H28"/>
      <c r="I28"/>
      <c r="J28"/>
    </row>
    <row r="29" spans="1:10">
      <c r="A29"/>
      <c r="B29"/>
      <c r="C29"/>
      <c r="D29"/>
      <c r="E29"/>
      <c r="F29"/>
      <c r="G29"/>
      <c r="H29"/>
      <c r="I29"/>
      <c r="J29"/>
    </row>
  </sheetData>
  <sheetProtection algorithmName="SHA-512" hashValue="hzMr65xX5E+C3bERI3gaNPoZJzDtm7vp1w65bZiJuD3az/fJoWFF9grgeaKgd4hhQzfo+7qXUIIBIQglH6B+zA==" saltValue="DsTCqWr1WoMgJFCorQOjdw==" spinCount="100000" sheet="1" objects="1" scenarios="1" formatCells="0"/>
  <phoneticPr fontId="2"/>
  <printOptions horizontalCentered="1" verticalCentered="1"/>
  <pageMargins left="0.70866141732283472" right="0.70866141732283472" top="0.39370078740157483" bottom="0.39370078740157483" header="0.31496062992125984" footer="0.31496062992125984"/>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G1" workbookViewId="0">
      <selection activeCell="M3" sqref="M3"/>
    </sheetView>
  </sheetViews>
  <sheetFormatPr defaultRowHeight="18"/>
  <cols>
    <col min="1" max="1" width="11" bestFit="1" customWidth="1"/>
    <col min="4" max="4" width="17.25" bestFit="1" customWidth="1"/>
    <col min="7" max="8" width="11" bestFit="1" customWidth="1"/>
    <col min="9" max="9" width="20.25" customWidth="1"/>
    <col min="10" max="10" width="14" customWidth="1"/>
    <col min="11" max="11" width="13.75" customWidth="1"/>
    <col min="12" max="12" width="7.5" customWidth="1"/>
    <col min="13" max="13" width="14.33203125" customWidth="1"/>
    <col min="14" max="14" width="10" bestFit="1" customWidth="1"/>
  </cols>
  <sheetData>
    <row r="1" spans="1:19" ht="37.5" customHeight="1">
      <c r="B1" s="3" t="s">
        <v>125</v>
      </c>
      <c r="C1" s="3" t="s">
        <v>83</v>
      </c>
      <c r="D1" s="3" t="s">
        <v>1</v>
      </c>
      <c r="E1" s="3" t="s">
        <v>122</v>
      </c>
      <c r="F1" s="3" t="s">
        <v>7</v>
      </c>
      <c r="G1" s="3" t="s">
        <v>123</v>
      </c>
      <c r="H1" s="3" t="s">
        <v>124</v>
      </c>
      <c r="I1" s="3" t="s">
        <v>131</v>
      </c>
      <c r="J1" s="16" t="s">
        <v>136</v>
      </c>
      <c r="K1" s="3" t="s">
        <v>132</v>
      </c>
      <c r="L1" s="3" t="s">
        <v>133</v>
      </c>
      <c r="M1" s="16" t="s">
        <v>137</v>
      </c>
      <c r="N1" s="3" t="s">
        <v>134</v>
      </c>
      <c r="O1" s="3" t="s">
        <v>112</v>
      </c>
      <c r="P1" s="3" t="s">
        <v>26</v>
      </c>
      <c r="Q1" s="3" t="s">
        <v>114</v>
      </c>
      <c r="R1" s="3" t="s">
        <v>115</v>
      </c>
      <c r="S1" s="3" t="s">
        <v>138</v>
      </c>
    </row>
    <row r="2" spans="1:19">
      <c r="A2" t="s">
        <v>128</v>
      </c>
      <c r="B2" t="str">
        <f>IF(第■回="","",第■回)</f>
        <v/>
      </c>
      <c r="C2" t="str">
        <f>IF(郵便番号="","",郵便番号)</f>
        <v/>
      </c>
      <c r="D2" t="str">
        <f>IF(住所="","",住所)</f>
        <v/>
      </c>
      <c r="E2" t="str">
        <f>IF(ﾌﾘｶﾞﾅ="","",ﾌﾘｶﾞﾅ)</f>
        <v/>
      </c>
      <c r="F2" t="str">
        <f>IF(名称="","",名称)</f>
        <v/>
      </c>
      <c r="G2" t="str">
        <f>IF(代表者役職="","",代表者役職)</f>
        <v/>
      </c>
      <c r="H2" t="str">
        <f>IF(代表者氏名="","",代表者氏名)</f>
        <v/>
      </c>
      <c r="I2" t="str">
        <f>IF(事業概要="","",事業概要)</f>
        <v/>
      </c>
      <c r="J2" s="14" t="str">
        <f>IF(申請時_年間削減額="","",申請時_年間削減額)</f>
        <v/>
      </c>
      <c r="K2" s="14" t="str">
        <f>IF(補助対象経費="","",補助対象経費)</f>
        <v/>
      </c>
      <c r="L2" s="15" t="str">
        <f>IF(補助率="","",補助率)</f>
        <v/>
      </c>
      <c r="M2" s="14" t="str">
        <f>IF(補助対象経費×補助率="","",補助対象経費×補助率)</f>
        <v/>
      </c>
      <c r="N2" s="14" t="str">
        <f>IF(補助金額="","",補助金額)</f>
        <v/>
      </c>
      <c r="O2" s="14" t="str">
        <f>IF(金融機関名="","",金融機関名)</f>
        <v/>
      </c>
      <c r="P2" s="14" t="str">
        <f>IF(支店名="","",支店名)</f>
        <v/>
      </c>
      <c r="Q2" s="14" t="str">
        <f>IF(預金種別="","",預金種別)</f>
        <v/>
      </c>
      <c r="R2" s="14" t="str">
        <f>IF(口座番号="","",口座番号)</f>
        <v/>
      </c>
      <c r="S2" s="14" t="str">
        <f>IF(口座名義="","",口座名義)</f>
        <v/>
      </c>
    </row>
    <row r="3" spans="1:19">
      <c r="A3" t="s">
        <v>129</v>
      </c>
      <c r="B3" t="str">
        <f>IF(第■回="","",第■回)</f>
        <v/>
      </c>
      <c r="C3" t="str">
        <f>IF(郵便番号="","",郵便番号)</f>
        <v/>
      </c>
      <c r="D3" t="str">
        <f>IF(住所="","",住所)</f>
        <v/>
      </c>
      <c r="E3" t="str">
        <f>IF(ﾌﾘｶﾞﾅ="","",ﾌﾘｶﾞﾅ)</f>
        <v/>
      </c>
      <c r="F3" t="str">
        <f>IF(名称="","",名称)</f>
        <v/>
      </c>
      <c r="G3" t="str">
        <f>IF(代表者役職="","",代表者役職)</f>
        <v/>
      </c>
      <c r="H3" t="str">
        <f>IF(代表者氏名="","",代表者氏名)</f>
        <v/>
      </c>
      <c r="I3" t="str">
        <f>IF(事業概要="","",事業概要)</f>
        <v/>
      </c>
      <c r="J3" s="14" t="str">
        <f>IF(実績_年間削減額="","",実績_年間削減額)</f>
        <v/>
      </c>
      <c r="K3" s="14" t="str">
        <f>IF(実績_補助対象経費="","",実績_補助対象経費)</f>
        <v/>
      </c>
      <c r="L3" s="15" t="str">
        <f>IF(実績_補助率="","",実績_補助率)</f>
        <v/>
      </c>
      <c r="M3" s="14" t="str">
        <f>IF(実績_補助対象経費×補助率="","",実績_補助対象経費×補助率)</f>
        <v/>
      </c>
      <c r="N3" s="14" t="str">
        <f>IF(実績_補助金額="","",実績_補助金額)</f>
        <v/>
      </c>
      <c r="O3" s="14" t="str">
        <f>IF(金融機関名="","",金融機関名)</f>
        <v/>
      </c>
      <c r="P3" s="14" t="str">
        <f>IF(支店名="","",支店名)</f>
        <v/>
      </c>
      <c r="Q3" s="14" t="str">
        <f>IF(預金種別="","",預金種別)</f>
        <v/>
      </c>
      <c r="R3" s="14" t="str">
        <f>IF(口座番号="","",口座番号)</f>
        <v/>
      </c>
      <c r="S3" s="14" t="str">
        <f>IF(口座名義="","",口座名義)</f>
        <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pageSetUpPr fitToPage="1"/>
  </sheetPr>
  <dimension ref="A1:Q113"/>
  <sheetViews>
    <sheetView showGridLines="0" view="pageBreakPreview" zoomScale="75" zoomScaleNormal="100" zoomScaleSheetLayoutView="75" workbookViewId="0">
      <pane xSplit="2" ySplit="6" topLeftCell="C7" activePane="bottomRight" state="frozen"/>
      <selection pane="topRight" activeCell="C1" sqref="C1"/>
      <selection pane="bottomLeft" activeCell="A8" sqref="A8"/>
      <selection pane="bottomRight"/>
    </sheetView>
  </sheetViews>
  <sheetFormatPr defaultColWidth="8.58203125" defaultRowHeight="13"/>
  <cols>
    <col min="1" max="1" width="5.83203125" style="85" customWidth="1"/>
    <col min="2" max="2" width="25.5" style="85" bestFit="1" customWidth="1"/>
    <col min="3" max="3" width="8.58203125" style="85"/>
    <col min="4" max="5" width="13" style="85" bestFit="1" customWidth="1"/>
    <col min="6" max="7" width="13" style="85" customWidth="1"/>
    <col min="8" max="8" width="17.25" style="85" bestFit="1" customWidth="1"/>
    <col min="9" max="9" width="16.58203125" style="85" customWidth="1"/>
    <col min="10" max="10" width="8.83203125" style="85" customWidth="1"/>
    <col min="11" max="11" width="22.58203125" style="85" customWidth="1"/>
    <col min="12" max="12" width="5.25" style="85" customWidth="1"/>
    <col min="13" max="13" width="29.58203125" style="85" bestFit="1" customWidth="1"/>
    <col min="14" max="14" width="21.33203125" style="85" bestFit="1" customWidth="1"/>
    <col min="15" max="15" width="13" style="85" bestFit="1" customWidth="1"/>
    <col min="16" max="16" width="9.5" style="85" bestFit="1" customWidth="1"/>
    <col min="17" max="16384" width="8.58203125" style="85"/>
  </cols>
  <sheetData>
    <row r="1" spans="1:16" ht="18.75" customHeight="1">
      <c r="I1" s="436" t="str">
        <f>IF(名称="","","名称："&amp;名称)</f>
        <v/>
      </c>
      <c r="J1" s="436"/>
      <c r="K1" s="436"/>
    </row>
    <row r="2" spans="1:16" ht="10" customHeight="1">
      <c r="A2" s="129"/>
    </row>
    <row r="3" spans="1:16" ht="18.5">
      <c r="A3" s="212" t="s">
        <v>314</v>
      </c>
      <c r="I3" s="437" t="str">
        <f>IF(AND(SUM(L7:L106)&gt;0,A111=""),"廃棄方法が未記載です！","")</f>
        <v/>
      </c>
      <c r="J3" s="437"/>
      <c r="K3" s="437"/>
    </row>
    <row r="4" spans="1:16" ht="10" customHeight="1">
      <c r="A4" s="129"/>
    </row>
    <row r="5" spans="1:16" ht="54" customHeight="1">
      <c r="A5" s="351" t="s">
        <v>57</v>
      </c>
      <c r="B5" s="351" t="s">
        <v>54</v>
      </c>
      <c r="C5" s="351" t="s">
        <v>38</v>
      </c>
      <c r="D5" s="342" t="s">
        <v>56</v>
      </c>
      <c r="E5" s="347" t="s">
        <v>328</v>
      </c>
      <c r="F5" s="347" t="s">
        <v>334</v>
      </c>
      <c r="G5" s="347" t="s">
        <v>329</v>
      </c>
      <c r="H5" s="349" t="s">
        <v>587</v>
      </c>
      <c r="I5" s="349" t="s">
        <v>588</v>
      </c>
      <c r="J5" s="438" t="s">
        <v>330</v>
      </c>
      <c r="K5" s="439"/>
    </row>
    <row r="6" spans="1:16" ht="30" customHeight="1">
      <c r="A6" s="352"/>
      <c r="B6" s="352"/>
      <c r="C6" s="352"/>
      <c r="D6" s="343"/>
      <c r="E6" s="348"/>
      <c r="F6" s="348"/>
      <c r="G6" s="348"/>
      <c r="H6" s="350"/>
      <c r="I6" s="350"/>
      <c r="J6" s="213" t="s">
        <v>354</v>
      </c>
      <c r="K6" s="214" t="s">
        <v>346</v>
      </c>
    </row>
    <row r="7" spans="1:16" ht="27" customHeight="1">
      <c r="A7" s="136">
        <v>1</v>
      </c>
      <c r="B7" s="137"/>
      <c r="C7" s="138"/>
      <c r="D7" s="139"/>
      <c r="E7" s="140" t="str">
        <f>IF(OR(ISBLANK(C7),ISBLANK(D7)),"",C7*D7)</f>
        <v/>
      </c>
      <c r="F7" s="215"/>
      <c r="G7" s="140" t="str">
        <f>IF(J7="×",0,IF(OR(ISBLANK(E7),ISBLANK(F7)),"",E7-F7))</f>
        <v/>
      </c>
      <c r="H7" s="142"/>
      <c r="I7" s="137"/>
      <c r="J7" s="216"/>
      <c r="K7" s="217"/>
      <c r="L7" s="85" t="str">
        <f>IF(K7="その他",1,"")</f>
        <v/>
      </c>
    </row>
    <row r="8" spans="1:16" ht="27" customHeight="1">
      <c r="A8" s="136">
        <v>2</v>
      </c>
      <c r="B8" s="137"/>
      <c r="C8" s="138"/>
      <c r="D8" s="139"/>
      <c r="E8" s="140" t="str">
        <f t="shared" ref="E8:E71" si="0">IF(OR(ISBLANK(C8),ISBLANK(D8)),"",C8*D8)</f>
        <v/>
      </c>
      <c r="F8" s="215"/>
      <c r="G8" s="140" t="str">
        <f t="shared" ref="G8:G71" si="1">IF(J8="×",0,IF(OR(ISBLANK(E8),ISBLANK(F8)),"",E8-F8))</f>
        <v/>
      </c>
      <c r="H8" s="142"/>
      <c r="I8" s="137"/>
      <c r="J8" s="216"/>
      <c r="K8" s="217"/>
      <c r="L8" s="85" t="str">
        <f t="shared" ref="L8:L71" si="2">IF(K8="その他",1,"")</f>
        <v/>
      </c>
    </row>
    <row r="9" spans="1:16" ht="27" customHeight="1">
      <c r="A9" s="136">
        <v>3</v>
      </c>
      <c r="B9" s="137"/>
      <c r="C9" s="138"/>
      <c r="D9" s="139"/>
      <c r="E9" s="140" t="str">
        <f t="shared" si="0"/>
        <v/>
      </c>
      <c r="F9" s="215"/>
      <c r="G9" s="140" t="str">
        <f t="shared" si="1"/>
        <v/>
      </c>
      <c r="H9" s="142"/>
      <c r="I9" s="137"/>
      <c r="J9" s="216"/>
      <c r="K9" s="217"/>
      <c r="L9" s="85" t="str">
        <f t="shared" si="2"/>
        <v/>
      </c>
      <c r="M9" s="218"/>
    </row>
    <row r="10" spans="1:16" ht="27" customHeight="1">
      <c r="A10" s="136">
        <v>4</v>
      </c>
      <c r="B10" s="137"/>
      <c r="C10" s="138"/>
      <c r="D10" s="139"/>
      <c r="E10" s="140" t="str">
        <f t="shared" si="0"/>
        <v/>
      </c>
      <c r="F10" s="215"/>
      <c r="G10" s="140" t="str">
        <f t="shared" si="1"/>
        <v/>
      </c>
      <c r="H10" s="142"/>
      <c r="I10" s="137"/>
      <c r="J10" s="216"/>
      <c r="K10" s="217"/>
      <c r="L10" s="85" t="str">
        <f t="shared" si="2"/>
        <v/>
      </c>
    </row>
    <row r="11" spans="1:16" ht="27" customHeight="1">
      <c r="A11" s="136">
        <v>5</v>
      </c>
      <c r="B11" s="137"/>
      <c r="C11" s="138"/>
      <c r="D11" s="139"/>
      <c r="E11" s="140" t="str">
        <f t="shared" si="0"/>
        <v/>
      </c>
      <c r="F11" s="215"/>
      <c r="G11" s="140" t="str">
        <f t="shared" si="1"/>
        <v/>
      </c>
      <c r="H11" s="142"/>
      <c r="I11" s="137"/>
      <c r="J11" s="216"/>
      <c r="K11" s="217"/>
      <c r="L11" s="85" t="str">
        <f t="shared" si="2"/>
        <v/>
      </c>
    </row>
    <row r="12" spans="1:16" ht="27" hidden="1" customHeight="1">
      <c r="A12" s="136">
        <v>6</v>
      </c>
      <c r="B12" s="137"/>
      <c r="C12" s="138"/>
      <c r="D12" s="139"/>
      <c r="E12" s="140" t="str">
        <f t="shared" si="0"/>
        <v/>
      </c>
      <c r="F12" s="215"/>
      <c r="G12" s="140" t="str">
        <f t="shared" si="1"/>
        <v/>
      </c>
      <c r="H12" s="142"/>
      <c r="I12" s="137"/>
      <c r="J12" s="216"/>
      <c r="K12" s="217"/>
      <c r="L12" s="85" t="str">
        <f t="shared" si="2"/>
        <v/>
      </c>
    </row>
    <row r="13" spans="1:16" ht="27" hidden="1" customHeight="1">
      <c r="A13" s="136">
        <v>7</v>
      </c>
      <c r="B13" s="137"/>
      <c r="C13" s="138"/>
      <c r="D13" s="139"/>
      <c r="E13" s="140" t="str">
        <f t="shared" si="0"/>
        <v/>
      </c>
      <c r="F13" s="215"/>
      <c r="G13" s="140" t="str">
        <f t="shared" si="1"/>
        <v/>
      </c>
      <c r="H13" s="142"/>
      <c r="I13" s="137"/>
      <c r="J13" s="216"/>
      <c r="K13" s="217"/>
      <c r="L13" s="85" t="str">
        <f t="shared" si="2"/>
        <v/>
      </c>
      <c r="P13" s="148"/>
    </row>
    <row r="14" spans="1:16" ht="27" hidden="1" customHeight="1">
      <c r="A14" s="136">
        <v>8</v>
      </c>
      <c r="B14" s="137"/>
      <c r="C14" s="138"/>
      <c r="D14" s="139"/>
      <c r="E14" s="140" t="str">
        <f t="shared" si="0"/>
        <v/>
      </c>
      <c r="F14" s="215"/>
      <c r="G14" s="140" t="str">
        <f t="shared" si="1"/>
        <v/>
      </c>
      <c r="H14" s="142"/>
      <c r="I14" s="137"/>
      <c r="J14" s="216"/>
      <c r="K14" s="217"/>
      <c r="L14" s="85" t="str">
        <f t="shared" si="2"/>
        <v/>
      </c>
    </row>
    <row r="15" spans="1:16" ht="27" hidden="1" customHeight="1">
      <c r="A15" s="136">
        <v>9</v>
      </c>
      <c r="B15" s="137"/>
      <c r="C15" s="138"/>
      <c r="D15" s="139"/>
      <c r="E15" s="140" t="str">
        <f t="shared" si="0"/>
        <v/>
      </c>
      <c r="F15" s="215"/>
      <c r="G15" s="140" t="str">
        <f t="shared" si="1"/>
        <v/>
      </c>
      <c r="H15" s="142"/>
      <c r="I15" s="137"/>
      <c r="J15" s="216"/>
      <c r="K15" s="217"/>
      <c r="L15" s="85" t="str">
        <f t="shared" si="2"/>
        <v/>
      </c>
    </row>
    <row r="16" spans="1:16" ht="27" hidden="1" customHeight="1">
      <c r="A16" s="136">
        <v>10</v>
      </c>
      <c r="B16" s="137"/>
      <c r="C16" s="138"/>
      <c r="D16" s="139"/>
      <c r="E16" s="140" t="str">
        <f t="shared" si="0"/>
        <v/>
      </c>
      <c r="F16" s="215"/>
      <c r="G16" s="140" t="str">
        <f t="shared" si="1"/>
        <v/>
      </c>
      <c r="H16" s="142"/>
      <c r="I16" s="137"/>
      <c r="J16" s="216"/>
      <c r="K16" s="217"/>
      <c r="L16" s="85" t="str">
        <f t="shared" si="2"/>
        <v/>
      </c>
    </row>
    <row r="17" spans="1:17" ht="27" hidden="1" customHeight="1">
      <c r="A17" s="136">
        <v>11</v>
      </c>
      <c r="B17" s="137"/>
      <c r="C17" s="138"/>
      <c r="D17" s="139"/>
      <c r="E17" s="140" t="str">
        <f t="shared" si="0"/>
        <v/>
      </c>
      <c r="F17" s="215"/>
      <c r="G17" s="140" t="str">
        <f t="shared" si="1"/>
        <v/>
      </c>
      <c r="H17" s="142"/>
      <c r="I17" s="137"/>
      <c r="J17" s="216"/>
      <c r="K17" s="217"/>
      <c r="L17" s="85" t="str">
        <f t="shared" si="2"/>
        <v/>
      </c>
      <c r="M17" s="147"/>
    </row>
    <row r="18" spans="1:17" ht="27" hidden="1" customHeight="1">
      <c r="A18" s="136">
        <v>12</v>
      </c>
      <c r="B18" s="137"/>
      <c r="C18" s="138"/>
      <c r="D18" s="139"/>
      <c r="E18" s="140" t="str">
        <f t="shared" si="0"/>
        <v/>
      </c>
      <c r="F18" s="215"/>
      <c r="G18" s="140" t="str">
        <f t="shared" si="1"/>
        <v/>
      </c>
      <c r="H18" s="142"/>
      <c r="I18" s="137"/>
      <c r="J18" s="216"/>
      <c r="K18" s="217"/>
      <c r="L18" s="85" t="str">
        <f t="shared" si="2"/>
        <v/>
      </c>
      <c r="M18" s="147"/>
    </row>
    <row r="19" spans="1:17" ht="27" hidden="1" customHeight="1">
      <c r="A19" s="136">
        <v>13</v>
      </c>
      <c r="B19" s="137"/>
      <c r="C19" s="138"/>
      <c r="D19" s="139"/>
      <c r="E19" s="140" t="str">
        <f t="shared" si="0"/>
        <v/>
      </c>
      <c r="F19" s="215"/>
      <c r="G19" s="140" t="str">
        <f t="shared" si="1"/>
        <v/>
      </c>
      <c r="H19" s="142"/>
      <c r="I19" s="137"/>
      <c r="J19" s="216"/>
      <c r="K19" s="217"/>
      <c r="L19" s="85" t="str">
        <f t="shared" si="2"/>
        <v/>
      </c>
      <c r="M19" s="147"/>
    </row>
    <row r="20" spans="1:17" ht="27" hidden="1" customHeight="1">
      <c r="A20" s="136">
        <v>14</v>
      </c>
      <c r="B20" s="137"/>
      <c r="C20" s="138"/>
      <c r="D20" s="139"/>
      <c r="E20" s="140" t="str">
        <f t="shared" si="0"/>
        <v/>
      </c>
      <c r="F20" s="215"/>
      <c r="G20" s="140" t="str">
        <f t="shared" si="1"/>
        <v/>
      </c>
      <c r="H20" s="142"/>
      <c r="I20" s="137"/>
      <c r="J20" s="216"/>
      <c r="K20" s="217"/>
      <c r="L20" s="85" t="str">
        <f t="shared" si="2"/>
        <v/>
      </c>
      <c r="M20" s="147"/>
    </row>
    <row r="21" spans="1:17" ht="27" hidden="1" customHeight="1">
      <c r="A21" s="136">
        <v>15</v>
      </c>
      <c r="B21" s="137"/>
      <c r="C21" s="138"/>
      <c r="D21" s="139"/>
      <c r="E21" s="140" t="str">
        <f t="shared" si="0"/>
        <v/>
      </c>
      <c r="F21" s="215"/>
      <c r="G21" s="140" t="str">
        <f t="shared" si="1"/>
        <v/>
      </c>
      <c r="H21" s="142"/>
      <c r="I21" s="137"/>
      <c r="J21" s="216"/>
      <c r="K21" s="217"/>
      <c r="L21" s="85" t="str">
        <f t="shared" si="2"/>
        <v/>
      </c>
      <c r="M21" s="147"/>
    </row>
    <row r="22" spans="1:17" ht="27" hidden="1" customHeight="1">
      <c r="A22" s="136">
        <v>16</v>
      </c>
      <c r="B22" s="137"/>
      <c r="C22" s="138"/>
      <c r="D22" s="139"/>
      <c r="E22" s="140" t="str">
        <f t="shared" si="0"/>
        <v/>
      </c>
      <c r="F22" s="215"/>
      <c r="G22" s="140" t="str">
        <f t="shared" si="1"/>
        <v/>
      </c>
      <c r="H22" s="142"/>
      <c r="I22" s="137"/>
      <c r="J22" s="216"/>
      <c r="K22" s="217"/>
      <c r="L22" s="85" t="str">
        <f t="shared" si="2"/>
        <v/>
      </c>
      <c r="M22" s="147"/>
    </row>
    <row r="23" spans="1:17" ht="27" hidden="1" customHeight="1">
      <c r="A23" s="136">
        <v>17</v>
      </c>
      <c r="B23" s="137"/>
      <c r="C23" s="138"/>
      <c r="D23" s="139"/>
      <c r="E23" s="140" t="str">
        <f t="shared" si="0"/>
        <v/>
      </c>
      <c r="F23" s="215"/>
      <c r="G23" s="140" t="str">
        <f t="shared" si="1"/>
        <v/>
      </c>
      <c r="H23" s="142"/>
      <c r="I23" s="137"/>
      <c r="J23" s="216"/>
      <c r="K23" s="217"/>
      <c r="L23" s="85" t="str">
        <f t="shared" si="2"/>
        <v/>
      </c>
      <c r="M23" s="147"/>
      <c r="Q23" s="148"/>
    </row>
    <row r="24" spans="1:17" ht="27" hidden="1" customHeight="1">
      <c r="A24" s="136">
        <v>18</v>
      </c>
      <c r="B24" s="137"/>
      <c r="C24" s="138"/>
      <c r="D24" s="139"/>
      <c r="E24" s="140" t="str">
        <f t="shared" si="0"/>
        <v/>
      </c>
      <c r="F24" s="215"/>
      <c r="G24" s="140" t="str">
        <f t="shared" si="1"/>
        <v/>
      </c>
      <c r="H24" s="142"/>
      <c r="I24" s="137"/>
      <c r="J24" s="216"/>
      <c r="K24" s="217"/>
      <c r="L24" s="85" t="str">
        <f t="shared" si="2"/>
        <v/>
      </c>
      <c r="M24" s="147"/>
    </row>
    <row r="25" spans="1:17" ht="27" hidden="1" customHeight="1">
      <c r="A25" s="136">
        <v>19</v>
      </c>
      <c r="B25" s="137"/>
      <c r="C25" s="138"/>
      <c r="D25" s="139"/>
      <c r="E25" s="140" t="str">
        <f t="shared" si="0"/>
        <v/>
      </c>
      <c r="F25" s="215"/>
      <c r="G25" s="140" t="str">
        <f t="shared" si="1"/>
        <v/>
      </c>
      <c r="H25" s="142"/>
      <c r="I25" s="137"/>
      <c r="J25" s="216"/>
      <c r="K25" s="217"/>
      <c r="L25" s="85" t="str">
        <f t="shared" si="2"/>
        <v/>
      </c>
      <c r="M25" s="147"/>
    </row>
    <row r="26" spans="1:17" ht="27" hidden="1" customHeight="1">
      <c r="A26" s="136">
        <v>20</v>
      </c>
      <c r="B26" s="137"/>
      <c r="C26" s="138"/>
      <c r="D26" s="139"/>
      <c r="E26" s="140" t="str">
        <f t="shared" si="0"/>
        <v/>
      </c>
      <c r="F26" s="215"/>
      <c r="G26" s="140" t="str">
        <f t="shared" si="1"/>
        <v/>
      </c>
      <c r="H26" s="142"/>
      <c r="I26" s="137"/>
      <c r="J26" s="216"/>
      <c r="K26" s="217"/>
      <c r="L26" s="85" t="str">
        <f t="shared" si="2"/>
        <v/>
      </c>
      <c r="M26" s="147"/>
    </row>
    <row r="27" spans="1:17" ht="27" hidden="1" customHeight="1">
      <c r="A27" s="136">
        <v>21</v>
      </c>
      <c r="B27" s="137"/>
      <c r="C27" s="138"/>
      <c r="D27" s="139"/>
      <c r="E27" s="140" t="str">
        <f t="shared" si="0"/>
        <v/>
      </c>
      <c r="F27" s="215"/>
      <c r="G27" s="140" t="str">
        <f t="shared" si="1"/>
        <v/>
      </c>
      <c r="H27" s="142"/>
      <c r="I27" s="137"/>
      <c r="J27" s="216"/>
      <c r="K27" s="217"/>
      <c r="L27" s="85" t="str">
        <f t="shared" si="2"/>
        <v/>
      </c>
      <c r="M27" s="147"/>
    </row>
    <row r="28" spans="1:17" ht="27" hidden="1" customHeight="1">
      <c r="A28" s="136">
        <v>22</v>
      </c>
      <c r="B28" s="137"/>
      <c r="C28" s="138"/>
      <c r="D28" s="139"/>
      <c r="E28" s="140" t="str">
        <f t="shared" si="0"/>
        <v/>
      </c>
      <c r="F28" s="215"/>
      <c r="G28" s="140" t="str">
        <f t="shared" si="1"/>
        <v/>
      </c>
      <c r="H28" s="142"/>
      <c r="I28" s="137"/>
      <c r="J28" s="216"/>
      <c r="K28" s="217"/>
      <c r="L28" s="85" t="str">
        <f t="shared" si="2"/>
        <v/>
      </c>
      <c r="M28" s="147"/>
    </row>
    <row r="29" spans="1:17" ht="27" hidden="1" customHeight="1">
      <c r="A29" s="136">
        <v>23</v>
      </c>
      <c r="B29" s="137"/>
      <c r="C29" s="138"/>
      <c r="D29" s="139"/>
      <c r="E29" s="140" t="str">
        <f t="shared" si="0"/>
        <v/>
      </c>
      <c r="F29" s="215"/>
      <c r="G29" s="140" t="str">
        <f t="shared" si="1"/>
        <v/>
      </c>
      <c r="H29" s="142"/>
      <c r="I29" s="137"/>
      <c r="J29" s="216"/>
      <c r="K29" s="217"/>
      <c r="L29" s="85" t="str">
        <f t="shared" si="2"/>
        <v/>
      </c>
      <c r="M29" s="147"/>
    </row>
    <row r="30" spans="1:17" ht="27" hidden="1" customHeight="1">
      <c r="A30" s="136">
        <v>24</v>
      </c>
      <c r="B30" s="137"/>
      <c r="C30" s="138"/>
      <c r="D30" s="139"/>
      <c r="E30" s="140" t="str">
        <f t="shared" si="0"/>
        <v/>
      </c>
      <c r="F30" s="215"/>
      <c r="G30" s="140" t="str">
        <f t="shared" si="1"/>
        <v/>
      </c>
      <c r="H30" s="142"/>
      <c r="I30" s="137"/>
      <c r="J30" s="216"/>
      <c r="K30" s="217"/>
      <c r="L30" s="85" t="str">
        <f t="shared" si="2"/>
        <v/>
      </c>
      <c r="M30" s="147"/>
    </row>
    <row r="31" spans="1:17" ht="27" hidden="1" customHeight="1">
      <c r="A31" s="136">
        <v>25</v>
      </c>
      <c r="B31" s="137"/>
      <c r="C31" s="138"/>
      <c r="D31" s="139"/>
      <c r="E31" s="140" t="str">
        <f t="shared" si="0"/>
        <v/>
      </c>
      <c r="F31" s="215"/>
      <c r="G31" s="140" t="str">
        <f t="shared" si="1"/>
        <v/>
      </c>
      <c r="H31" s="142"/>
      <c r="I31" s="137"/>
      <c r="J31" s="216"/>
      <c r="K31" s="217"/>
      <c r="L31" s="85" t="str">
        <f t="shared" si="2"/>
        <v/>
      </c>
      <c r="M31" s="147"/>
    </row>
    <row r="32" spans="1:17" ht="27" hidden="1" customHeight="1">
      <c r="A32" s="136">
        <v>26</v>
      </c>
      <c r="B32" s="137"/>
      <c r="C32" s="138"/>
      <c r="D32" s="139"/>
      <c r="E32" s="140" t="str">
        <f t="shared" si="0"/>
        <v/>
      </c>
      <c r="F32" s="215"/>
      <c r="G32" s="140" t="str">
        <f t="shared" si="1"/>
        <v/>
      </c>
      <c r="H32" s="142"/>
      <c r="I32" s="137"/>
      <c r="J32" s="216"/>
      <c r="K32" s="217"/>
      <c r="L32" s="85" t="str">
        <f t="shared" si="2"/>
        <v/>
      </c>
      <c r="M32" s="147"/>
    </row>
    <row r="33" spans="1:17" ht="27" hidden="1" customHeight="1">
      <c r="A33" s="136">
        <v>27</v>
      </c>
      <c r="B33" s="137"/>
      <c r="C33" s="138"/>
      <c r="D33" s="139"/>
      <c r="E33" s="140" t="str">
        <f t="shared" si="0"/>
        <v/>
      </c>
      <c r="F33" s="215"/>
      <c r="G33" s="140" t="str">
        <f t="shared" si="1"/>
        <v/>
      </c>
      <c r="H33" s="142"/>
      <c r="I33" s="137"/>
      <c r="J33" s="216"/>
      <c r="K33" s="217"/>
      <c r="L33" s="85" t="str">
        <f t="shared" si="2"/>
        <v/>
      </c>
      <c r="M33" s="147"/>
    </row>
    <row r="34" spans="1:17" ht="27" hidden="1" customHeight="1">
      <c r="A34" s="136">
        <v>28</v>
      </c>
      <c r="B34" s="137"/>
      <c r="C34" s="138"/>
      <c r="D34" s="139"/>
      <c r="E34" s="140" t="str">
        <f t="shared" si="0"/>
        <v/>
      </c>
      <c r="F34" s="215"/>
      <c r="G34" s="140" t="str">
        <f t="shared" si="1"/>
        <v/>
      </c>
      <c r="H34" s="142"/>
      <c r="I34" s="137"/>
      <c r="J34" s="216"/>
      <c r="K34" s="217"/>
      <c r="L34" s="85" t="str">
        <f t="shared" si="2"/>
        <v/>
      </c>
      <c r="M34" s="147"/>
      <c r="Q34" s="148"/>
    </row>
    <row r="35" spans="1:17" ht="27" hidden="1" customHeight="1">
      <c r="A35" s="136">
        <v>29</v>
      </c>
      <c r="B35" s="137"/>
      <c r="C35" s="138"/>
      <c r="D35" s="139"/>
      <c r="E35" s="140" t="str">
        <f t="shared" si="0"/>
        <v/>
      </c>
      <c r="F35" s="215"/>
      <c r="G35" s="140" t="str">
        <f t="shared" si="1"/>
        <v/>
      </c>
      <c r="H35" s="142"/>
      <c r="I35" s="137"/>
      <c r="J35" s="216"/>
      <c r="K35" s="217"/>
      <c r="L35" s="85" t="str">
        <f t="shared" si="2"/>
        <v/>
      </c>
      <c r="M35" s="147"/>
    </row>
    <row r="36" spans="1:17" ht="27" hidden="1" customHeight="1">
      <c r="A36" s="136">
        <v>30</v>
      </c>
      <c r="B36" s="137"/>
      <c r="C36" s="138"/>
      <c r="D36" s="139"/>
      <c r="E36" s="140" t="str">
        <f t="shared" si="0"/>
        <v/>
      </c>
      <c r="F36" s="215"/>
      <c r="G36" s="140" t="str">
        <f t="shared" si="1"/>
        <v/>
      </c>
      <c r="H36" s="142"/>
      <c r="I36" s="137"/>
      <c r="J36" s="216"/>
      <c r="K36" s="217"/>
      <c r="L36" s="85" t="str">
        <f t="shared" si="2"/>
        <v/>
      </c>
      <c r="M36" s="147"/>
    </row>
    <row r="37" spans="1:17" ht="27" hidden="1" customHeight="1">
      <c r="A37" s="136">
        <v>31</v>
      </c>
      <c r="B37" s="137"/>
      <c r="C37" s="138"/>
      <c r="D37" s="139"/>
      <c r="E37" s="140" t="str">
        <f t="shared" si="0"/>
        <v/>
      </c>
      <c r="F37" s="215"/>
      <c r="G37" s="140" t="str">
        <f t="shared" si="1"/>
        <v/>
      </c>
      <c r="H37" s="142"/>
      <c r="I37" s="137"/>
      <c r="J37" s="216"/>
      <c r="K37" s="217"/>
      <c r="L37" s="85" t="str">
        <f t="shared" si="2"/>
        <v/>
      </c>
      <c r="M37" s="147"/>
    </row>
    <row r="38" spans="1:17" ht="27" hidden="1" customHeight="1">
      <c r="A38" s="136">
        <v>32</v>
      </c>
      <c r="B38" s="137"/>
      <c r="C38" s="138"/>
      <c r="D38" s="139"/>
      <c r="E38" s="140" t="str">
        <f t="shared" si="0"/>
        <v/>
      </c>
      <c r="F38" s="215"/>
      <c r="G38" s="140" t="str">
        <f t="shared" si="1"/>
        <v/>
      </c>
      <c r="H38" s="142"/>
      <c r="I38" s="137"/>
      <c r="J38" s="216"/>
      <c r="K38" s="217"/>
      <c r="L38" s="85" t="str">
        <f t="shared" si="2"/>
        <v/>
      </c>
      <c r="M38" s="147"/>
    </row>
    <row r="39" spans="1:17" ht="27" hidden="1" customHeight="1">
      <c r="A39" s="136">
        <v>33</v>
      </c>
      <c r="B39" s="137"/>
      <c r="C39" s="138"/>
      <c r="D39" s="139"/>
      <c r="E39" s="140" t="str">
        <f t="shared" si="0"/>
        <v/>
      </c>
      <c r="F39" s="215"/>
      <c r="G39" s="140" t="str">
        <f t="shared" si="1"/>
        <v/>
      </c>
      <c r="H39" s="142"/>
      <c r="I39" s="137"/>
      <c r="J39" s="216"/>
      <c r="K39" s="217"/>
      <c r="L39" s="85" t="str">
        <f t="shared" si="2"/>
        <v/>
      </c>
      <c r="M39" s="147"/>
    </row>
    <row r="40" spans="1:17" ht="27" hidden="1" customHeight="1">
      <c r="A40" s="136">
        <v>34</v>
      </c>
      <c r="B40" s="137"/>
      <c r="C40" s="138"/>
      <c r="D40" s="139"/>
      <c r="E40" s="140" t="str">
        <f t="shared" si="0"/>
        <v/>
      </c>
      <c r="F40" s="215"/>
      <c r="G40" s="140" t="str">
        <f t="shared" si="1"/>
        <v/>
      </c>
      <c r="H40" s="142"/>
      <c r="I40" s="137"/>
      <c r="J40" s="216"/>
      <c r="K40" s="217"/>
      <c r="L40" s="85" t="str">
        <f t="shared" si="2"/>
        <v/>
      </c>
      <c r="M40" s="147"/>
    </row>
    <row r="41" spans="1:17" ht="27" hidden="1" customHeight="1">
      <c r="A41" s="136">
        <v>35</v>
      </c>
      <c r="B41" s="137"/>
      <c r="C41" s="138"/>
      <c r="D41" s="139"/>
      <c r="E41" s="140" t="str">
        <f t="shared" si="0"/>
        <v/>
      </c>
      <c r="F41" s="215"/>
      <c r="G41" s="140" t="str">
        <f t="shared" si="1"/>
        <v/>
      </c>
      <c r="H41" s="142"/>
      <c r="I41" s="137"/>
      <c r="J41" s="216"/>
      <c r="K41" s="217"/>
      <c r="L41" s="85" t="str">
        <f t="shared" si="2"/>
        <v/>
      </c>
      <c r="M41" s="147"/>
    </row>
    <row r="42" spans="1:17" ht="27" hidden="1" customHeight="1">
      <c r="A42" s="136">
        <v>36</v>
      </c>
      <c r="B42" s="137"/>
      <c r="C42" s="138"/>
      <c r="D42" s="139"/>
      <c r="E42" s="140" t="str">
        <f t="shared" si="0"/>
        <v/>
      </c>
      <c r="F42" s="215"/>
      <c r="G42" s="140" t="str">
        <f t="shared" si="1"/>
        <v/>
      </c>
      <c r="H42" s="142"/>
      <c r="I42" s="137"/>
      <c r="J42" s="216"/>
      <c r="K42" s="217"/>
      <c r="L42" s="85" t="str">
        <f t="shared" si="2"/>
        <v/>
      </c>
      <c r="M42" s="147"/>
    </row>
    <row r="43" spans="1:17" ht="27" hidden="1" customHeight="1">
      <c r="A43" s="136">
        <v>37</v>
      </c>
      <c r="B43" s="137"/>
      <c r="C43" s="138"/>
      <c r="D43" s="139"/>
      <c r="E43" s="140" t="str">
        <f t="shared" si="0"/>
        <v/>
      </c>
      <c r="F43" s="215"/>
      <c r="G43" s="140" t="str">
        <f t="shared" si="1"/>
        <v/>
      </c>
      <c r="H43" s="142"/>
      <c r="I43" s="137"/>
      <c r="J43" s="216"/>
      <c r="K43" s="217"/>
      <c r="L43" s="85" t="str">
        <f t="shared" si="2"/>
        <v/>
      </c>
      <c r="M43" s="147"/>
    </row>
    <row r="44" spans="1:17" ht="27" hidden="1" customHeight="1">
      <c r="A44" s="136">
        <v>38</v>
      </c>
      <c r="B44" s="137"/>
      <c r="C44" s="138"/>
      <c r="D44" s="139"/>
      <c r="E44" s="140" t="str">
        <f t="shared" si="0"/>
        <v/>
      </c>
      <c r="F44" s="215"/>
      <c r="G44" s="140" t="str">
        <f t="shared" si="1"/>
        <v/>
      </c>
      <c r="H44" s="142"/>
      <c r="I44" s="137"/>
      <c r="J44" s="216"/>
      <c r="K44" s="217"/>
      <c r="L44" s="85" t="str">
        <f t="shared" si="2"/>
        <v/>
      </c>
      <c r="M44" s="147"/>
      <c r="Q44" s="148"/>
    </row>
    <row r="45" spans="1:17" ht="27" hidden="1" customHeight="1">
      <c r="A45" s="136">
        <v>39</v>
      </c>
      <c r="B45" s="137"/>
      <c r="C45" s="138"/>
      <c r="D45" s="139"/>
      <c r="E45" s="140" t="str">
        <f t="shared" si="0"/>
        <v/>
      </c>
      <c r="F45" s="215"/>
      <c r="G45" s="140" t="str">
        <f t="shared" si="1"/>
        <v/>
      </c>
      <c r="H45" s="142"/>
      <c r="I45" s="137"/>
      <c r="J45" s="216"/>
      <c r="K45" s="217"/>
      <c r="L45" s="85" t="str">
        <f t="shared" si="2"/>
        <v/>
      </c>
      <c r="M45" s="147"/>
    </row>
    <row r="46" spans="1:17" ht="27" hidden="1" customHeight="1">
      <c r="A46" s="136">
        <v>40</v>
      </c>
      <c r="B46" s="137"/>
      <c r="C46" s="138"/>
      <c r="D46" s="139"/>
      <c r="E46" s="140" t="str">
        <f t="shared" si="0"/>
        <v/>
      </c>
      <c r="F46" s="215"/>
      <c r="G46" s="140" t="str">
        <f t="shared" si="1"/>
        <v/>
      </c>
      <c r="H46" s="142"/>
      <c r="I46" s="137"/>
      <c r="J46" s="216"/>
      <c r="K46" s="217"/>
      <c r="L46" s="85" t="str">
        <f t="shared" si="2"/>
        <v/>
      </c>
      <c r="M46" s="147"/>
    </row>
    <row r="47" spans="1:17" ht="27" hidden="1" customHeight="1">
      <c r="A47" s="136">
        <v>41</v>
      </c>
      <c r="B47" s="137"/>
      <c r="C47" s="138"/>
      <c r="D47" s="139"/>
      <c r="E47" s="140" t="str">
        <f t="shared" si="0"/>
        <v/>
      </c>
      <c r="F47" s="215"/>
      <c r="G47" s="140" t="str">
        <f t="shared" si="1"/>
        <v/>
      </c>
      <c r="H47" s="142"/>
      <c r="I47" s="137"/>
      <c r="J47" s="216"/>
      <c r="K47" s="217"/>
      <c r="L47" s="85" t="str">
        <f t="shared" si="2"/>
        <v/>
      </c>
      <c r="M47" s="147"/>
    </row>
    <row r="48" spans="1:17" ht="27" hidden="1" customHeight="1">
      <c r="A48" s="136">
        <v>42</v>
      </c>
      <c r="B48" s="137"/>
      <c r="C48" s="138"/>
      <c r="D48" s="139"/>
      <c r="E48" s="140" t="str">
        <f t="shared" si="0"/>
        <v/>
      </c>
      <c r="F48" s="215"/>
      <c r="G48" s="140" t="str">
        <f t="shared" si="1"/>
        <v/>
      </c>
      <c r="H48" s="142"/>
      <c r="I48" s="137"/>
      <c r="J48" s="216"/>
      <c r="K48" s="217"/>
      <c r="L48" s="85" t="str">
        <f t="shared" si="2"/>
        <v/>
      </c>
      <c r="M48" s="147"/>
    </row>
    <row r="49" spans="1:17" ht="27" hidden="1" customHeight="1">
      <c r="A49" s="136">
        <v>43</v>
      </c>
      <c r="B49" s="137"/>
      <c r="C49" s="138"/>
      <c r="D49" s="139"/>
      <c r="E49" s="140" t="str">
        <f t="shared" si="0"/>
        <v/>
      </c>
      <c r="F49" s="215"/>
      <c r="G49" s="140" t="str">
        <f t="shared" si="1"/>
        <v/>
      </c>
      <c r="H49" s="142"/>
      <c r="I49" s="137"/>
      <c r="J49" s="216"/>
      <c r="K49" s="217"/>
      <c r="L49" s="85" t="str">
        <f t="shared" si="2"/>
        <v/>
      </c>
      <c r="M49" s="147"/>
    </row>
    <row r="50" spans="1:17" ht="27" hidden="1" customHeight="1">
      <c r="A50" s="136">
        <v>44</v>
      </c>
      <c r="B50" s="137"/>
      <c r="C50" s="138"/>
      <c r="D50" s="139"/>
      <c r="E50" s="140" t="str">
        <f t="shared" si="0"/>
        <v/>
      </c>
      <c r="F50" s="215"/>
      <c r="G50" s="140" t="str">
        <f t="shared" si="1"/>
        <v/>
      </c>
      <c r="H50" s="142"/>
      <c r="I50" s="137"/>
      <c r="J50" s="216"/>
      <c r="K50" s="217"/>
      <c r="L50" s="85" t="str">
        <f t="shared" si="2"/>
        <v/>
      </c>
      <c r="M50" s="147"/>
    </row>
    <row r="51" spans="1:17" ht="27" hidden="1" customHeight="1">
      <c r="A51" s="136">
        <v>45</v>
      </c>
      <c r="B51" s="137"/>
      <c r="C51" s="138"/>
      <c r="D51" s="139"/>
      <c r="E51" s="140" t="str">
        <f t="shared" si="0"/>
        <v/>
      </c>
      <c r="F51" s="215"/>
      <c r="G51" s="140" t="str">
        <f t="shared" si="1"/>
        <v/>
      </c>
      <c r="H51" s="142"/>
      <c r="I51" s="137"/>
      <c r="J51" s="216"/>
      <c r="K51" s="217"/>
      <c r="L51" s="85" t="str">
        <f t="shared" si="2"/>
        <v/>
      </c>
      <c r="M51" s="147"/>
    </row>
    <row r="52" spans="1:17" ht="27" hidden="1" customHeight="1">
      <c r="A52" s="136">
        <v>46</v>
      </c>
      <c r="B52" s="137"/>
      <c r="C52" s="138"/>
      <c r="D52" s="139"/>
      <c r="E52" s="140" t="str">
        <f t="shared" si="0"/>
        <v/>
      </c>
      <c r="F52" s="215"/>
      <c r="G52" s="140" t="str">
        <f t="shared" si="1"/>
        <v/>
      </c>
      <c r="H52" s="142"/>
      <c r="I52" s="137"/>
      <c r="J52" s="216"/>
      <c r="K52" s="217"/>
      <c r="L52" s="85" t="str">
        <f t="shared" si="2"/>
        <v/>
      </c>
      <c r="M52" s="147"/>
    </row>
    <row r="53" spans="1:17" ht="27" hidden="1" customHeight="1">
      <c r="A53" s="136">
        <v>47</v>
      </c>
      <c r="B53" s="137"/>
      <c r="C53" s="138"/>
      <c r="D53" s="139"/>
      <c r="E53" s="140" t="str">
        <f t="shared" si="0"/>
        <v/>
      </c>
      <c r="F53" s="215"/>
      <c r="G53" s="140" t="str">
        <f t="shared" si="1"/>
        <v/>
      </c>
      <c r="H53" s="142"/>
      <c r="I53" s="137"/>
      <c r="J53" s="216"/>
      <c r="K53" s="217"/>
      <c r="L53" s="85" t="str">
        <f t="shared" si="2"/>
        <v/>
      </c>
      <c r="M53" s="147"/>
    </row>
    <row r="54" spans="1:17" ht="27" hidden="1" customHeight="1">
      <c r="A54" s="136">
        <v>48</v>
      </c>
      <c r="B54" s="137"/>
      <c r="C54" s="138"/>
      <c r="D54" s="139"/>
      <c r="E54" s="140" t="str">
        <f t="shared" si="0"/>
        <v/>
      </c>
      <c r="F54" s="215"/>
      <c r="G54" s="140" t="str">
        <f t="shared" si="1"/>
        <v/>
      </c>
      <c r="H54" s="142"/>
      <c r="I54" s="137"/>
      <c r="J54" s="216"/>
      <c r="K54" s="217"/>
      <c r="L54" s="85" t="str">
        <f t="shared" si="2"/>
        <v/>
      </c>
      <c r="M54" s="147"/>
      <c r="Q54" s="148"/>
    </row>
    <row r="55" spans="1:17" ht="27" hidden="1" customHeight="1">
      <c r="A55" s="136">
        <v>49</v>
      </c>
      <c r="B55" s="137"/>
      <c r="C55" s="138"/>
      <c r="D55" s="139"/>
      <c r="E55" s="140" t="str">
        <f t="shared" si="0"/>
        <v/>
      </c>
      <c r="F55" s="215"/>
      <c r="G55" s="140" t="str">
        <f t="shared" si="1"/>
        <v/>
      </c>
      <c r="H55" s="142"/>
      <c r="I55" s="137"/>
      <c r="J55" s="216"/>
      <c r="K55" s="217"/>
      <c r="L55" s="85" t="str">
        <f t="shared" si="2"/>
        <v/>
      </c>
      <c r="M55" s="147"/>
    </row>
    <row r="56" spans="1:17" ht="27" hidden="1" customHeight="1">
      <c r="A56" s="136">
        <v>50</v>
      </c>
      <c r="B56" s="137"/>
      <c r="C56" s="138"/>
      <c r="D56" s="139"/>
      <c r="E56" s="140" t="str">
        <f t="shared" si="0"/>
        <v/>
      </c>
      <c r="F56" s="215"/>
      <c r="G56" s="140" t="str">
        <f t="shared" si="1"/>
        <v/>
      </c>
      <c r="H56" s="142"/>
      <c r="I56" s="137"/>
      <c r="J56" s="216"/>
      <c r="K56" s="217"/>
      <c r="L56" s="85" t="str">
        <f t="shared" si="2"/>
        <v/>
      </c>
      <c r="M56" s="147"/>
    </row>
    <row r="57" spans="1:17" ht="27" hidden="1" customHeight="1">
      <c r="A57" s="136">
        <v>51</v>
      </c>
      <c r="B57" s="137"/>
      <c r="C57" s="138"/>
      <c r="D57" s="139"/>
      <c r="E57" s="140" t="str">
        <f t="shared" si="0"/>
        <v/>
      </c>
      <c r="F57" s="215"/>
      <c r="G57" s="140" t="str">
        <f t="shared" si="1"/>
        <v/>
      </c>
      <c r="H57" s="142"/>
      <c r="I57" s="137"/>
      <c r="J57" s="216"/>
      <c r="K57" s="217"/>
      <c r="L57" s="85" t="str">
        <f t="shared" si="2"/>
        <v/>
      </c>
      <c r="M57" s="147"/>
    </row>
    <row r="58" spans="1:17" ht="27" hidden="1" customHeight="1">
      <c r="A58" s="136">
        <v>52</v>
      </c>
      <c r="B58" s="137"/>
      <c r="C58" s="138"/>
      <c r="D58" s="139"/>
      <c r="E58" s="140" t="str">
        <f t="shared" si="0"/>
        <v/>
      </c>
      <c r="F58" s="215"/>
      <c r="G58" s="140" t="str">
        <f t="shared" si="1"/>
        <v/>
      </c>
      <c r="H58" s="142"/>
      <c r="I58" s="137"/>
      <c r="J58" s="216"/>
      <c r="K58" s="217"/>
      <c r="L58" s="85" t="str">
        <f t="shared" si="2"/>
        <v/>
      </c>
      <c r="M58" s="147"/>
    </row>
    <row r="59" spans="1:17" ht="27" hidden="1" customHeight="1">
      <c r="A59" s="136">
        <v>53</v>
      </c>
      <c r="B59" s="137"/>
      <c r="C59" s="138"/>
      <c r="D59" s="139"/>
      <c r="E59" s="140" t="str">
        <f t="shared" si="0"/>
        <v/>
      </c>
      <c r="F59" s="215"/>
      <c r="G59" s="140" t="str">
        <f t="shared" si="1"/>
        <v/>
      </c>
      <c r="H59" s="142"/>
      <c r="I59" s="137"/>
      <c r="J59" s="216"/>
      <c r="K59" s="217"/>
      <c r="L59" s="85" t="str">
        <f t="shared" si="2"/>
        <v/>
      </c>
      <c r="M59" s="147"/>
    </row>
    <row r="60" spans="1:17" ht="27" hidden="1" customHeight="1">
      <c r="A60" s="136">
        <v>54</v>
      </c>
      <c r="B60" s="137"/>
      <c r="C60" s="138"/>
      <c r="D60" s="139"/>
      <c r="E60" s="140" t="str">
        <f t="shared" si="0"/>
        <v/>
      </c>
      <c r="F60" s="215"/>
      <c r="G60" s="140" t="str">
        <f t="shared" si="1"/>
        <v/>
      </c>
      <c r="H60" s="142"/>
      <c r="I60" s="137"/>
      <c r="J60" s="216"/>
      <c r="K60" s="217"/>
      <c r="L60" s="85" t="str">
        <f t="shared" si="2"/>
        <v/>
      </c>
      <c r="M60" s="147"/>
    </row>
    <row r="61" spans="1:17" ht="27" hidden="1" customHeight="1">
      <c r="A61" s="136">
        <v>55</v>
      </c>
      <c r="B61" s="137"/>
      <c r="C61" s="138"/>
      <c r="D61" s="139"/>
      <c r="E61" s="140" t="str">
        <f t="shared" si="0"/>
        <v/>
      </c>
      <c r="F61" s="215"/>
      <c r="G61" s="140" t="str">
        <f t="shared" si="1"/>
        <v/>
      </c>
      <c r="H61" s="142"/>
      <c r="I61" s="137"/>
      <c r="J61" s="216"/>
      <c r="K61" s="217"/>
      <c r="L61" s="85" t="str">
        <f t="shared" si="2"/>
        <v/>
      </c>
      <c r="M61" s="147"/>
    </row>
    <row r="62" spans="1:17" ht="27" hidden="1" customHeight="1">
      <c r="A62" s="136">
        <v>56</v>
      </c>
      <c r="B62" s="137"/>
      <c r="C62" s="138"/>
      <c r="D62" s="139"/>
      <c r="E62" s="140" t="str">
        <f t="shared" si="0"/>
        <v/>
      </c>
      <c r="F62" s="215"/>
      <c r="G62" s="140" t="str">
        <f t="shared" si="1"/>
        <v/>
      </c>
      <c r="H62" s="142"/>
      <c r="I62" s="137"/>
      <c r="J62" s="216"/>
      <c r="K62" s="217"/>
      <c r="L62" s="85" t="str">
        <f t="shared" si="2"/>
        <v/>
      </c>
      <c r="M62" s="147"/>
    </row>
    <row r="63" spans="1:17" ht="27" hidden="1" customHeight="1">
      <c r="A63" s="136">
        <v>57</v>
      </c>
      <c r="B63" s="137"/>
      <c r="C63" s="138"/>
      <c r="D63" s="139"/>
      <c r="E63" s="140" t="str">
        <f t="shared" si="0"/>
        <v/>
      </c>
      <c r="F63" s="215"/>
      <c r="G63" s="140" t="str">
        <f t="shared" si="1"/>
        <v/>
      </c>
      <c r="H63" s="142"/>
      <c r="I63" s="137"/>
      <c r="J63" s="216"/>
      <c r="K63" s="217"/>
      <c r="L63" s="85" t="str">
        <f t="shared" si="2"/>
        <v/>
      </c>
      <c r="M63" s="147"/>
    </row>
    <row r="64" spans="1:17" ht="27" hidden="1" customHeight="1">
      <c r="A64" s="136">
        <v>58</v>
      </c>
      <c r="B64" s="137"/>
      <c r="C64" s="138"/>
      <c r="D64" s="139"/>
      <c r="E64" s="140" t="str">
        <f t="shared" si="0"/>
        <v/>
      </c>
      <c r="F64" s="215"/>
      <c r="G64" s="140" t="str">
        <f t="shared" si="1"/>
        <v/>
      </c>
      <c r="H64" s="142"/>
      <c r="I64" s="137"/>
      <c r="J64" s="216"/>
      <c r="K64" s="217"/>
      <c r="L64" s="85" t="str">
        <f t="shared" si="2"/>
        <v/>
      </c>
      <c r="M64" s="147"/>
      <c r="Q64" s="148"/>
    </row>
    <row r="65" spans="1:17" ht="27" hidden="1" customHeight="1">
      <c r="A65" s="136">
        <v>59</v>
      </c>
      <c r="B65" s="137"/>
      <c r="C65" s="138"/>
      <c r="D65" s="139"/>
      <c r="E65" s="140" t="str">
        <f t="shared" si="0"/>
        <v/>
      </c>
      <c r="F65" s="215"/>
      <c r="G65" s="140" t="str">
        <f t="shared" si="1"/>
        <v/>
      </c>
      <c r="H65" s="142"/>
      <c r="I65" s="137"/>
      <c r="J65" s="216"/>
      <c r="K65" s="217"/>
      <c r="L65" s="85" t="str">
        <f t="shared" si="2"/>
        <v/>
      </c>
      <c r="M65" s="147"/>
    </row>
    <row r="66" spans="1:17" ht="27" hidden="1" customHeight="1">
      <c r="A66" s="136">
        <v>60</v>
      </c>
      <c r="B66" s="137"/>
      <c r="C66" s="138"/>
      <c r="D66" s="139"/>
      <c r="E66" s="140" t="str">
        <f t="shared" si="0"/>
        <v/>
      </c>
      <c r="F66" s="215"/>
      <c r="G66" s="140" t="str">
        <f t="shared" si="1"/>
        <v/>
      </c>
      <c r="H66" s="142"/>
      <c r="I66" s="137"/>
      <c r="J66" s="216"/>
      <c r="K66" s="217"/>
      <c r="L66" s="85" t="str">
        <f t="shared" si="2"/>
        <v/>
      </c>
      <c r="M66" s="147"/>
    </row>
    <row r="67" spans="1:17" ht="27" hidden="1" customHeight="1">
      <c r="A67" s="136">
        <v>61</v>
      </c>
      <c r="B67" s="137"/>
      <c r="C67" s="138"/>
      <c r="D67" s="139"/>
      <c r="E67" s="140" t="str">
        <f t="shared" si="0"/>
        <v/>
      </c>
      <c r="F67" s="215"/>
      <c r="G67" s="140" t="str">
        <f t="shared" si="1"/>
        <v/>
      </c>
      <c r="H67" s="142"/>
      <c r="I67" s="137"/>
      <c r="J67" s="216"/>
      <c r="K67" s="217"/>
      <c r="L67" s="85" t="str">
        <f t="shared" si="2"/>
        <v/>
      </c>
      <c r="M67" s="147"/>
    </row>
    <row r="68" spans="1:17" ht="27" hidden="1" customHeight="1">
      <c r="A68" s="136">
        <v>62</v>
      </c>
      <c r="B68" s="137"/>
      <c r="C68" s="138"/>
      <c r="D68" s="139"/>
      <c r="E68" s="140" t="str">
        <f t="shared" si="0"/>
        <v/>
      </c>
      <c r="F68" s="215"/>
      <c r="G68" s="140" t="str">
        <f t="shared" si="1"/>
        <v/>
      </c>
      <c r="H68" s="142"/>
      <c r="I68" s="137"/>
      <c r="J68" s="216"/>
      <c r="K68" s="217"/>
      <c r="L68" s="85" t="str">
        <f t="shared" si="2"/>
        <v/>
      </c>
      <c r="M68" s="147"/>
    </row>
    <row r="69" spans="1:17" ht="27" hidden="1" customHeight="1">
      <c r="A69" s="136">
        <v>63</v>
      </c>
      <c r="B69" s="137"/>
      <c r="C69" s="138"/>
      <c r="D69" s="139"/>
      <c r="E69" s="140" t="str">
        <f t="shared" si="0"/>
        <v/>
      </c>
      <c r="F69" s="215"/>
      <c r="G69" s="140" t="str">
        <f t="shared" si="1"/>
        <v/>
      </c>
      <c r="H69" s="142"/>
      <c r="I69" s="137"/>
      <c r="J69" s="216"/>
      <c r="K69" s="217"/>
      <c r="L69" s="85" t="str">
        <f t="shared" si="2"/>
        <v/>
      </c>
      <c r="M69" s="147"/>
    </row>
    <row r="70" spans="1:17" ht="27" hidden="1" customHeight="1">
      <c r="A70" s="136">
        <v>64</v>
      </c>
      <c r="B70" s="137"/>
      <c r="C70" s="138"/>
      <c r="D70" s="139"/>
      <c r="E70" s="140" t="str">
        <f t="shared" si="0"/>
        <v/>
      </c>
      <c r="F70" s="215"/>
      <c r="G70" s="140" t="str">
        <f t="shared" si="1"/>
        <v/>
      </c>
      <c r="H70" s="142"/>
      <c r="I70" s="137"/>
      <c r="J70" s="216"/>
      <c r="K70" s="217"/>
      <c r="L70" s="85" t="str">
        <f t="shared" si="2"/>
        <v/>
      </c>
      <c r="M70" s="147"/>
    </row>
    <row r="71" spans="1:17" ht="27" hidden="1" customHeight="1">
      <c r="A71" s="136">
        <v>65</v>
      </c>
      <c r="B71" s="137"/>
      <c r="C71" s="138"/>
      <c r="D71" s="139"/>
      <c r="E71" s="140" t="str">
        <f t="shared" si="0"/>
        <v/>
      </c>
      <c r="F71" s="215"/>
      <c r="G71" s="140" t="str">
        <f t="shared" si="1"/>
        <v/>
      </c>
      <c r="H71" s="142"/>
      <c r="I71" s="137"/>
      <c r="J71" s="216"/>
      <c r="K71" s="217"/>
      <c r="L71" s="85" t="str">
        <f t="shared" si="2"/>
        <v/>
      </c>
      <c r="M71" s="147"/>
    </row>
    <row r="72" spans="1:17" ht="27" hidden="1" customHeight="1">
      <c r="A72" s="136">
        <v>66</v>
      </c>
      <c r="B72" s="137"/>
      <c r="C72" s="138"/>
      <c r="D72" s="139"/>
      <c r="E72" s="140" t="str">
        <f t="shared" ref="E72:E106" si="3">IF(OR(ISBLANK(C72),ISBLANK(D72)),"",C72*D72)</f>
        <v/>
      </c>
      <c r="F72" s="215"/>
      <c r="G72" s="140" t="str">
        <f t="shared" ref="G72:G106" si="4">IF(J72="×",0,IF(OR(ISBLANK(E72),ISBLANK(F72)),"",E72-F72))</f>
        <v/>
      </c>
      <c r="H72" s="142"/>
      <c r="I72" s="137"/>
      <c r="J72" s="216"/>
      <c r="K72" s="217"/>
      <c r="L72" s="85" t="str">
        <f t="shared" ref="L72:L106" si="5">IF(K72="その他",1,"")</f>
        <v/>
      </c>
      <c r="M72" s="147"/>
    </row>
    <row r="73" spans="1:17" ht="27" hidden="1" customHeight="1">
      <c r="A73" s="136">
        <v>67</v>
      </c>
      <c r="B73" s="137"/>
      <c r="C73" s="138"/>
      <c r="D73" s="139"/>
      <c r="E73" s="140" t="str">
        <f t="shared" si="3"/>
        <v/>
      </c>
      <c r="F73" s="215"/>
      <c r="G73" s="140" t="str">
        <f t="shared" si="4"/>
        <v/>
      </c>
      <c r="H73" s="142"/>
      <c r="I73" s="137"/>
      <c r="J73" s="216"/>
      <c r="K73" s="217"/>
      <c r="L73" s="85" t="str">
        <f t="shared" si="5"/>
        <v/>
      </c>
      <c r="M73" s="147"/>
    </row>
    <row r="74" spans="1:17" ht="27" hidden="1" customHeight="1">
      <c r="A74" s="136">
        <v>68</v>
      </c>
      <c r="B74" s="137"/>
      <c r="C74" s="138"/>
      <c r="D74" s="139"/>
      <c r="E74" s="140" t="str">
        <f t="shared" si="3"/>
        <v/>
      </c>
      <c r="F74" s="215"/>
      <c r="G74" s="140" t="str">
        <f t="shared" si="4"/>
        <v/>
      </c>
      <c r="H74" s="142"/>
      <c r="I74" s="137"/>
      <c r="J74" s="216"/>
      <c r="K74" s="217"/>
      <c r="L74" s="85" t="str">
        <f t="shared" si="5"/>
        <v/>
      </c>
      <c r="M74" s="147"/>
    </row>
    <row r="75" spans="1:17" ht="27" hidden="1" customHeight="1">
      <c r="A75" s="136">
        <v>69</v>
      </c>
      <c r="B75" s="137"/>
      <c r="C75" s="138"/>
      <c r="D75" s="139"/>
      <c r="E75" s="140" t="str">
        <f t="shared" si="3"/>
        <v/>
      </c>
      <c r="F75" s="215"/>
      <c r="G75" s="140" t="str">
        <f t="shared" si="4"/>
        <v/>
      </c>
      <c r="H75" s="142"/>
      <c r="I75" s="137"/>
      <c r="J75" s="216"/>
      <c r="K75" s="217"/>
      <c r="L75" s="85" t="str">
        <f t="shared" si="5"/>
        <v/>
      </c>
      <c r="M75" s="147"/>
      <c r="Q75" s="148"/>
    </row>
    <row r="76" spans="1:17" ht="27" hidden="1" customHeight="1">
      <c r="A76" s="136">
        <v>70</v>
      </c>
      <c r="B76" s="137"/>
      <c r="C76" s="138"/>
      <c r="D76" s="139"/>
      <c r="E76" s="140" t="str">
        <f t="shared" si="3"/>
        <v/>
      </c>
      <c r="F76" s="215"/>
      <c r="G76" s="140" t="str">
        <f t="shared" si="4"/>
        <v/>
      </c>
      <c r="H76" s="142"/>
      <c r="I76" s="137"/>
      <c r="J76" s="216"/>
      <c r="K76" s="217"/>
      <c r="L76" s="85" t="str">
        <f t="shared" si="5"/>
        <v/>
      </c>
      <c r="M76" s="147"/>
    </row>
    <row r="77" spans="1:17" ht="27" hidden="1" customHeight="1">
      <c r="A77" s="136">
        <v>71</v>
      </c>
      <c r="B77" s="137"/>
      <c r="C77" s="138"/>
      <c r="D77" s="139"/>
      <c r="E77" s="140" t="str">
        <f t="shared" si="3"/>
        <v/>
      </c>
      <c r="F77" s="215"/>
      <c r="G77" s="140" t="str">
        <f t="shared" si="4"/>
        <v/>
      </c>
      <c r="H77" s="142"/>
      <c r="I77" s="137"/>
      <c r="J77" s="216"/>
      <c r="K77" s="217"/>
      <c r="L77" s="85" t="str">
        <f t="shared" si="5"/>
        <v/>
      </c>
      <c r="M77" s="147"/>
    </row>
    <row r="78" spans="1:17" ht="27" hidden="1" customHeight="1">
      <c r="A78" s="136">
        <v>72</v>
      </c>
      <c r="B78" s="137"/>
      <c r="C78" s="138"/>
      <c r="D78" s="139"/>
      <c r="E78" s="140" t="str">
        <f t="shared" si="3"/>
        <v/>
      </c>
      <c r="F78" s="215"/>
      <c r="G78" s="140" t="str">
        <f t="shared" si="4"/>
        <v/>
      </c>
      <c r="H78" s="142"/>
      <c r="I78" s="137"/>
      <c r="J78" s="216"/>
      <c r="K78" s="217"/>
      <c r="L78" s="85" t="str">
        <f t="shared" si="5"/>
        <v/>
      </c>
      <c r="M78" s="147"/>
    </row>
    <row r="79" spans="1:17" ht="27" hidden="1" customHeight="1">
      <c r="A79" s="136">
        <v>73</v>
      </c>
      <c r="B79" s="137"/>
      <c r="C79" s="138"/>
      <c r="D79" s="139"/>
      <c r="E79" s="140" t="str">
        <f t="shared" si="3"/>
        <v/>
      </c>
      <c r="F79" s="215"/>
      <c r="G79" s="140" t="str">
        <f t="shared" si="4"/>
        <v/>
      </c>
      <c r="H79" s="142"/>
      <c r="I79" s="137"/>
      <c r="J79" s="216"/>
      <c r="K79" s="217"/>
      <c r="L79" s="85" t="str">
        <f t="shared" si="5"/>
        <v/>
      </c>
      <c r="M79" s="147"/>
    </row>
    <row r="80" spans="1:17" ht="27" hidden="1" customHeight="1">
      <c r="A80" s="136">
        <v>74</v>
      </c>
      <c r="B80" s="137"/>
      <c r="C80" s="138"/>
      <c r="D80" s="139"/>
      <c r="E80" s="140" t="str">
        <f t="shared" si="3"/>
        <v/>
      </c>
      <c r="F80" s="215"/>
      <c r="G80" s="140" t="str">
        <f t="shared" si="4"/>
        <v/>
      </c>
      <c r="H80" s="142"/>
      <c r="I80" s="137"/>
      <c r="J80" s="216"/>
      <c r="K80" s="217"/>
      <c r="L80" s="85" t="str">
        <f t="shared" si="5"/>
        <v/>
      </c>
      <c r="M80" s="147"/>
    </row>
    <row r="81" spans="1:17" ht="27" hidden="1" customHeight="1">
      <c r="A81" s="136">
        <v>75</v>
      </c>
      <c r="B81" s="137"/>
      <c r="C81" s="138"/>
      <c r="D81" s="139"/>
      <c r="E81" s="140" t="str">
        <f t="shared" si="3"/>
        <v/>
      </c>
      <c r="F81" s="215"/>
      <c r="G81" s="140" t="str">
        <f t="shared" si="4"/>
        <v/>
      </c>
      <c r="H81" s="142"/>
      <c r="I81" s="137"/>
      <c r="J81" s="216"/>
      <c r="K81" s="217"/>
      <c r="L81" s="85" t="str">
        <f t="shared" si="5"/>
        <v/>
      </c>
      <c r="M81" s="147"/>
    </row>
    <row r="82" spans="1:17" ht="27" hidden="1" customHeight="1">
      <c r="A82" s="136">
        <v>76</v>
      </c>
      <c r="B82" s="137"/>
      <c r="C82" s="138"/>
      <c r="D82" s="139"/>
      <c r="E82" s="140" t="str">
        <f t="shared" si="3"/>
        <v/>
      </c>
      <c r="F82" s="215"/>
      <c r="G82" s="140" t="str">
        <f t="shared" si="4"/>
        <v/>
      </c>
      <c r="H82" s="142"/>
      <c r="I82" s="137"/>
      <c r="J82" s="216"/>
      <c r="K82" s="217"/>
      <c r="L82" s="85" t="str">
        <f t="shared" si="5"/>
        <v/>
      </c>
      <c r="M82" s="147"/>
    </row>
    <row r="83" spans="1:17" ht="27" hidden="1" customHeight="1">
      <c r="A83" s="136">
        <v>77</v>
      </c>
      <c r="B83" s="137"/>
      <c r="C83" s="138"/>
      <c r="D83" s="139"/>
      <c r="E83" s="140" t="str">
        <f t="shared" si="3"/>
        <v/>
      </c>
      <c r="F83" s="215"/>
      <c r="G83" s="140" t="str">
        <f t="shared" si="4"/>
        <v/>
      </c>
      <c r="H83" s="142"/>
      <c r="I83" s="137"/>
      <c r="J83" s="216"/>
      <c r="K83" s="217"/>
      <c r="L83" s="85" t="str">
        <f t="shared" si="5"/>
        <v/>
      </c>
      <c r="M83" s="147"/>
    </row>
    <row r="84" spans="1:17" ht="27" hidden="1" customHeight="1">
      <c r="A84" s="136">
        <v>78</v>
      </c>
      <c r="B84" s="137"/>
      <c r="C84" s="138"/>
      <c r="D84" s="139"/>
      <c r="E84" s="140" t="str">
        <f t="shared" si="3"/>
        <v/>
      </c>
      <c r="F84" s="215"/>
      <c r="G84" s="140" t="str">
        <f t="shared" si="4"/>
        <v/>
      </c>
      <c r="H84" s="142"/>
      <c r="I84" s="137"/>
      <c r="J84" s="216"/>
      <c r="K84" s="217"/>
      <c r="L84" s="85" t="str">
        <f t="shared" si="5"/>
        <v/>
      </c>
      <c r="M84" s="147"/>
    </row>
    <row r="85" spans="1:17" ht="27" hidden="1" customHeight="1">
      <c r="A85" s="136">
        <v>79</v>
      </c>
      <c r="B85" s="137"/>
      <c r="C85" s="138"/>
      <c r="D85" s="139"/>
      <c r="E85" s="140" t="str">
        <f t="shared" si="3"/>
        <v/>
      </c>
      <c r="F85" s="215"/>
      <c r="G85" s="140" t="str">
        <f t="shared" si="4"/>
        <v/>
      </c>
      <c r="H85" s="142"/>
      <c r="I85" s="137"/>
      <c r="J85" s="216"/>
      <c r="K85" s="217"/>
      <c r="L85" s="85" t="str">
        <f t="shared" si="5"/>
        <v/>
      </c>
      <c r="M85" s="147"/>
      <c r="Q85" s="148"/>
    </row>
    <row r="86" spans="1:17" ht="27" hidden="1" customHeight="1">
      <c r="A86" s="136">
        <v>80</v>
      </c>
      <c r="B86" s="137"/>
      <c r="C86" s="138"/>
      <c r="D86" s="139"/>
      <c r="E86" s="140" t="str">
        <f t="shared" si="3"/>
        <v/>
      </c>
      <c r="F86" s="215"/>
      <c r="G86" s="140" t="str">
        <f t="shared" si="4"/>
        <v/>
      </c>
      <c r="H86" s="142"/>
      <c r="I86" s="137"/>
      <c r="J86" s="216"/>
      <c r="K86" s="217"/>
      <c r="L86" s="85" t="str">
        <f t="shared" si="5"/>
        <v/>
      </c>
      <c r="M86" s="147"/>
    </row>
    <row r="87" spans="1:17" ht="27" hidden="1" customHeight="1">
      <c r="A87" s="136">
        <v>81</v>
      </c>
      <c r="B87" s="137"/>
      <c r="C87" s="138"/>
      <c r="D87" s="139"/>
      <c r="E87" s="140" t="str">
        <f t="shared" si="3"/>
        <v/>
      </c>
      <c r="F87" s="215"/>
      <c r="G87" s="140" t="str">
        <f t="shared" si="4"/>
        <v/>
      </c>
      <c r="H87" s="142"/>
      <c r="I87" s="137"/>
      <c r="J87" s="216"/>
      <c r="K87" s="217"/>
      <c r="L87" s="85" t="str">
        <f t="shared" si="5"/>
        <v/>
      </c>
      <c r="M87" s="147"/>
    </row>
    <row r="88" spans="1:17" ht="27" hidden="1" customHeight="1">
      <c r="A88" s="136">
        <v>82</v>
      </c>
      <c r="B88" s="137"/>
      <c r="C88" s="138"/>
      <c r="D88" s="139"/>
      <c r="E88" s="140" t="str">
        <f t="shared" si="3"/>
        <v/>
      </c>
      <c r="F88" s="215"/>
      <c r="G88" s="140" t="str">
        <f t="shared" si="4"/>
        <v/>
      </c>
      <c r="H88" s="142"/>
      <c r="I88" s="137"/>
      <c r="J88" s="216"/>
      <c r="K88" s="217"/>
      <c r="L88" s="85" t="str">
        <f t="shared" si="5"/>
        <v/>
      </c>
      <c r="M88" s="147"/>
    </row>
    <row r="89" spans="1:17" ht="27" hidden="1" customHeight="1">
      <c r="A89" s="136">
        <v>83</v>
      </c>
      <c r="B89" s="137"/>
      <c r="C89" s="138"/>
      <c r="D89" s="139"/>
      <c r="E89" s="140" t="str">
        <f t="shared" si="3"/>
        <v/>
      </c>
      <c r="F89" s="215"/>
      <c r="G89" s="140" t="str">
        <f t="shared" si="4"/>
        <v/>
      </c>
      <c r="H89" s="142"/>
      <c r="I89" s="137"/>
      <c r="J89" s="216"/>
      <c r="K89" s="217"/>
      <c r="L89" s="85" t="str">
        <f t="shared" si="5"/>
        <v/>
      </c>
      <c r="M89" s="147"/>
    </row>
    <row r="90" spans="1:17" ht="27" hidden="1" customHeight="1">
      <c r="A90" s="136">
        <v>84</v>
      </c>
      <c r="B90" s="137"/>
      <c r="C90" s="138"/>
      <c r="D90" s="139"/>
      <c r="E90" s="140" t="str">
        <f t="shared" si="3"/>
        <v/>
      </c>
      <c r="F90" s="215"/>
      <c r="G90" s="140" t="str">
        <f t="shared" si="4"/>
        <v/>
      </c>
      <c r="H90" s="142"/>
      <c r="I90" s="137"/>
      <c r="J90" s="216"/>
      <c r="K90" s="217"/>
      <c r="L90" s="85" t="str">
        <f t="shared" si="5"/>
        <v/>
      </c>
      <c r="M90" s="147"/>
    </row>
    <row r="91" spans="1:17" ht="27" hidden="1" customHeight="1">
      <c r="A91" s="136">
        <v>85</v>
      </c>
      <c r="B91" s="137"/>
      <c r="C91" s="138"/>
      <c r="D91" s="139"/>
      <c r="E91" s="140" t="str">
        <f t="shared" si="3"/>
        <v/>
      </c>
      <c r="F91" s="215"/>
      <c r="G91" s="140" t="str">
        <f t="shared" si="4"/>
        <v/>
      </c>
      <c r="H91" s="142"/>
      <c r="I91" s="137"/>
      <c r="J91" s="216"/>
      <c r="K91" s="217"/>
      <c r="L91" s="85" t="str">
        <f t="shared" si="5"/>
        <v/>
      </c>
      <c r="M91" s="147"/>
    </row>
    <row r="92" spans="1:17" ht="27" hidden="1" customHeight="1">
      <c r="A92" s="136">
        <v>86</v>
      </c>
      <c r="B92" s="137"/>
      <c r="C92" s="138"/>
      <c r="D92" s="139"/>
      <c r="E92" s="140" t="str">
        <f t="shared" si="3"/>
        <v/>
      </c>
      <c r="F92" s="215"/>
      <c r="G92" s="140" t="str">
        <f t="shared" si="4"/>
        <v/>
      </c>
      <c r="H92" s="142"/>
      <c r="I92" s="137"/>
      <c r="J92" s="216"/>
      <c r="K92" s="217"/>
      <c r="L92" s="85" t="str">
        <f t="shared" si="5"/>
        <v/>
      </c>
      <c r="M92" s="147"/>
    </row>
    <row r="93" spans="1:17" ht="27" hidden="1" customHeight="1">
      <c r="A93" s="136">
        <v>87</v>
      </c>
      <c r="B93" s="137"/>
      <c r="C93" s="138"/>
      <c r="D93" s="139"/>
      <c r="E93" s="140" t="str">
        <f t="shared" si="3"/>
        <v/>
      </c>
      <c r="F93" s="215"/>
      <c r="G93" s="140" t="str">
        <f t="shared" si="4"/>
        <v/>
      </c>
      <c r="H93" s="142"/>
      <c r="I93" s="137"/>
      <c r="J93" s="216"/>
      <c r="K93" s="217"/>
      <c r="L93" s="85" t="str">
        <f t="shared" si="5"/>
        <v/>
      </c>
      <c r="M93" s="147"/>
    </row>
    <row r="94" spans="1:17" ht="27" hidden="1" customHeight="1">
      <c r="A94" s="136">
        <v>88</v>
      </c>
      <c r="B94" s="137"/>
      <c r="C94" s="138"/>
      <c r="D94" s="139"/>
      <c r="E94" s="140" t="str">
        <f t="shared" si="3"/>
        <v/>
      </c>
      <c r="F94" s="215"/>
      <c r="G94" s="140" t="str">
        <f t="shared" si="4"/>
        <v/>
      </c>
      <c r="H94" s="142"/>
      <c r="I94" s="137"/>
      <c r="J94" s="216"/>
      <c r="K94" s="217"/>
      <c r="L94" s="85" t="str">
        <f t="shared" si="5"/>
        <v/>
      </c>
      <c r="M94" s="147"/>
    </row>
    <row r="95" spans="1:17" ht="27" hidden="1" customHeight="1">
      <c r="A95" s="136">
        <v>89</v>
      </c>
      <c r="B95" s="137"/>
      <c r="C95" s="138"/>
      <c r="D95" s="139"/>
      <c r="E95" s="140" t="str">
        <f t="shared" si="3"/>
        <v/>
      </c>
      <c r="F95" s="215"/>
      <c r="G95" s="140" t="str">
        <f t="shared" si="4"/>
        <v/>
      </c>
      <c r="H95" s="142"/>
      <c r="I95" s="137"/>
      <c r="J95" s="216"/>
      <c r="K95" s="217"/>
      <c r="L95" s="85" t="str">
        <f t="shared" si="5"/>
        <v/>
      </c>
      <c r="M95" s="147"/>
      <c r="Q95" s="148"/>
    </row>
    <row r="96" spans="1:17" ht="27" hidden="1" customHeight="1">
      <c r="A96" s="136">
        <v>90</v>
      </c>
      <c r="B96" s="137"/>
      <c r="C96" s="138"/>
      <c r="D96" s="139"/>
      <c r="E96" s="140" t="str">
        <f t="shared" si="3"/>
        <v/>
      </c>
      <c r="F96" s="215"/>
      <c r="G96" s="140" t="str">
        <f t="shared" si="4"/>
        <v/>
      </c>
      <c r="H96" s="142"/>
      <c r="I96" s="137"/>
      <c r="J96" s="216"/>
      <c r="K96" s="217"/>
      <c r="L96" s="85" t="str">
        <f t="shared" si="5"/>
        <v/>
      </c>
      <c r="M96" s="147"/>
    </row>
    <row r="97" spans="1:17" ht="27" hidden="1" customHeight="1">
      <c r="A97" s="136">
        <v>91</v>
      </c>
      <c r="B97" s="137"/>
      <c r="C97" s="138"/>
      <c r="D97" s="139"/>
      <c r="E97" s="140" t="str">
        <f t="shared" si="3"/>
        <v/>
      </c>
      <c r="F97" s="215"/>
      <c r="G97" s="140" t="str">
        <f t="shared" si="4"/>
        <v/>
      </c>
      <c r="H97" s="142"/>
      <c r="I97" s="137"/>
      <c r="J97" s="216"/>
      <c r="K97" s="217"/>
      <c r="L97" s="85" t="str">
        <f t="shared" si="5"/>
        <v/>
      </c>
      <c r="M97" s="147"/>
    </row>
    <row r="98" spans="1:17" ht="27" hidden="1" customHeight="1">
      <c r="A98" s="136">
        <v>92</v>
      </c>
      <c r="B98" s="137"/>
      <c r="C98" s="138"/>
      <c r="D98" s="139"/>
      <c r="E98" s="140" t="str">
        <f t="shared" si="3"/>
        <v/>
      </c>
      <c r="F98" s="215"/>
      <c r="G98" s="140" t="str">
        <f t="shared" si="4"/>
        <v/>
      </c>
      <c r="H98" s="142"/>
      <c r="I98" s="137"/>
      <c r="J98" s="216"/>
      <c r="K98" s="217"/>
      <c r="L98" s="85" t="str">
        <f t="shared" si="5"/>
        <v/>
      </c>
      <c r="M98" s="147"/>
    </row>
    <row r="99" spans="1:17" ht="27" hidden="1" customHeight="1">
      <c r="A99" s="136">
        <v>93</v>
      </c>
      <c r="B99" s="137"/>
      <c r="C99" s="138"/>
      <c r="D99" s="139"/>
      <c r="E99" s="140" t="str">
        <f t="shared" si="3"/>
        <v/>
      </c>
      <c r="F99" s="215"/>
      <c r="G99" s="140" t="str">
        <f t="shared" si="4"/>
        <v/>
      </c>
      <c r="H99" s="142"/>
      <c r="I99" s="137"/>
      <c r="J99" s="216"/>
      <c r="K99" s="217"/>
      <c r="L99" s="85" t="str">
        <f t="shared" si="5"/>
        <v/>
      </c>
      <c r="M99" s="147"/>
    </row>
    <row r="100" spans="1:17" ht="27" hidden="1" customHeight="1">
      <c r="A100" s="136">
        <v>94</v>
      </c>
      <c r="B100" s="137"/>
      <c r="C100" s="138"/>
      <c r="D100" s="139"/>
      <c r="E100" s="140" t="str">
        <f t="shared" si="3"/>
        <v/>
      </c>
      <c r="F100" s="215"/>
      <c r="G100" s="140" t="str">
        <f t="shared" si="4"/>
        <v/>
      </c>
      <c r="H100" s="142"/>
      <c r="I100" s="137"/>
      <c r="J100" s="216"/>
      <c r="K100" s="217"/>
      <c r="L100" s="85" t="str">
        <f t="shared" si="5"/>
        <v/>
      </c>
      <c r="M100" s="147"/>
    </row>
    <row r="101" spans="1:17" ht="27" hidden="1" customHeight="1">
      <c r="A101" s="136">
        <v>95</v>
      </c>
      <c r="B101" s="137"/>
      <c r="C101" s="138"/>
      <c r="D101" s="139"/>
      <c r="E101" s="140" t="str">
        <f t="shared" si="3"/>
        <v/>
      </c>
      <c r="F101" s="215"/>
      <c r="G101" s="140" t="str">
        <f t="shared" si="4"/>
        <v/>
      </c>
      <c r="H101" s="142"/>
      <c r="I101" s="137"/>
      <c r="J101" s="216"/>
      <c r="K101" s="217"/>
      <c r="L101" s="85" t="str">
        <f t="shared" si="5"/>
        <v/>
      </c>
      <c r="M101" s="147"/>
    </row>
    <row r="102" spans="1:17" ht="27" hidden="1" customHeight="1">
      <c r="A102" s="136">
        <v>96</v>
      </c>
      <c r="B102" s="137"/>
      <c r="C102" s="138"/>
      <c r="D102" s="139"/>
      <c r="E102" s="140" t="str">
        <f t="shared" si="3"/>
        <v/>
      </c>
      <c r="F102" s="215"/>
      <c r="G102" s="140" t="str">
        <f t="shared" si="4"/>
        <v/>
      </c>
      <c r="H102" s="142"/>
      <c r="I102" s="137"/>
      <c r="J102" s="216"/>
      <c r="K102" s="217"/>
      <c r="L102" s="85" t="str">
        <f t="shared" si="5"/>
        <v/>
      </c>
      <c r="M102" s="147"/>
    </row>
    <row r="103" spans="1:17" ht="27" hidden="1" customHeight="1">
      <c r="A103" s="136">
        <v>97</v>
      </c>
      <c r="B103" s="137"/>
      <c r="C103" s="138"/>
      <c r="D103" s="139"/>
      <c r="E103" s="140" t="str">
        <f t="shared" si="3"/>
        <v/>
      </c>
      <c r="F103" s="215"/>
      <c r="G103" s="140" t="str">
        <f t="shared" si="4"/>
        <v/>
      </c>
      <c r="H103" s="142"/>
      <c r="I103" s="137"/>
      <c r="J103" s="216"/>
      <c r="K103" s="217"/>
      <c r="L103" s="85" t="str">
        <f t="shared" si="5"/>
        <v/>
      </c>
      <c r="M103" s="147"/>
    </row>
    <row r="104" spans="1:17" ht="27" hidden="1" customHeight="1">
      <c r="A104" s="136">
        <v>98</v>
      </c>
      <c r="B104" s="137"/>
      <c r="C104" s="138"/>
      <c r="D104" s="139"/>
      <c r="E104" s="140" t="str">
        <f t="shared" si="3"/>
        <v/>
      </c>
      <c r="F104" s="215"/>
      <c r="G104" s="140" t="str">
        <f t="shared" si="4"/>
        <v/>
      </c>
      <c r="H104" s="142"/>
      <c r="I104" s="137"/>
      <c r="J104" s="216"/>
      <c r="K104" s="217"/>
      <c r="L104" s="85" t="str">
        <f t="shared" si="5"/>
        <v/>
      </c>
      <c r="M104" s="147"/>
      <c r="Q104" s="148"/>
    </row>
    <row r="105" spans="1:17" ht="27" hidden="1" customHeight="1">
      <c r="A105" s="136">
        <v>99</v>
      </c>
      <c r="B105" s="137"/>
      <c r="C105" s="138"/>
      <c r="D105" s="139"/>
      <c r="E105" s="140" t="str">
        <f t="shared" si="3"/>
        <v/>
      </c>
      <c r="F105" s="215"/>
      <c r="G105" s="140" t="str">
        <f t="shared" si="4"/>
        <v/>
      </c>
      <c r="H105" s="142"/>
      <c r="I105" s="137"/>
      <c r="J105" s="216"/>
      <c r="K105" s="217"/>
      <c r="L105" s="85" t="str">
        <f t="shared" si="5"/>
        <v/>
      </c>
      <c r="M105" s="147"/>
    </row>
    <row r="106" spans="1:17" ht="27" hidden="1" customHeight="1">
      <c r="A106" s="136">
        <v>100</v>
      </c>
      <c r="B106" s="137"/>
      <c r="C106" s="138"/>
      <c r="D106" s="139"/>
      <c r="E106" s="140" t="str">
        <f t="shared" si="3"/>
        <v/>
      </c>
      <c r="F106" s="215"/>
      <c r="G106" s="140" t="str">
        <f t="shared" si="4"/>
        <v/>
      </c>
      <c r="H106" s="142"/>
      <c r="I106" s="137"/>
      <c r="J106" s="216"/>
      <c r="K106" s="217"/>
      <c r="L106" s="85" t="str">
        <f t="shared" si="5"/>
        <v/>
      </c>
      <c r="M106" s="147"/>
    </row>
    <row r="107" spans="1:17" ht="27" customHeight="1">
      <c r="A107" s="149"/>
      <c r="B107" s="150" t="s">
        <v>331</v>
      </c>
      <c r="C107" s="151"/>
      <c r="D107" s="152"/>
      <c r="E107" s="152"/>
      <c r="F107" s="152"/>
      <c r="G107" s="152"/>
      <c r="H107" s="153"/>
      <c r="I107" s="219"/>
      <c r="J107" s="219"/>
      <c r="K107" s="220"/>
    </row>
    <row r="108" spans="1:17" ht="27" customHeight="1">
      <c r="A108" s="46"/>
      <c r="B108" s="46"/>
      <c r="C108" s="333"/>
      <c r="D108" s="333"/>
      <c r="E108" s="221"/>
      <c r="F108" s="162" t="s">
        <v>335</v>
      </c>
      <c r="G108" s="160" t="str">
        <f>IF(SUBTOTAL(9,G7:G106)=0,"",SUBTOTAL(9,G7:G106))</f>
        <v/>
      </c>
      <c r="H108" s="161"/>
      <c r="I108" s="160" t="str">
        <f>IF(SUBTOTAL(9,I7:I106)=0,"",SUBTOTAL(9,I7:I106))</f>
        <v/>
      </c>
      <c r="J108" s="163"/>
    </row>
    <row r="109" spans="1:17">
      <c r="A109" s="164" t="s">
        <v>384</v>
      </c>
      <c r="B109" s="165"/>
      <c r="C109" s="166"/>
      <c r="D109" s="166"/>
      <c r="E109" s="104"/>
      <c r="F109" s="166"/>
      <c r="G109" s="163"/>
      <c r="H109" s="104"/>
      <c r="I109" s="163"/>
      <c r="J109" s="167"/>
      <c r="K109" s="163"/>
      <c r="L109" s="163"/>
      <c r="M109" s="163"/>
      <c r="N109" s="163"/>
    </row>
    <row r="110" spans="1:17" ht="18.75" customHeight="1">
      <c r="A110" s="337" t="s">
        <v>385</v>
      </c>
      <c r="B110" s="337"/>
      <c r="C110" s="337"/>
      <c r="D110" s="337"/>
      <c r="E110" s="337"/>
      <c r="F110" s="337"/>
      <c r="G110" s="337"/>
      <c r="H110" s="337"/>
      <c r="I110" s="337"/>
      <c r="J110" s="337"/>
      <c r="K110" s="337"/>
      <c r="L110" s="337"/>
      <c r="M110" s="337"/>
      <c r="N110" s="337"/>
    </row>
    <row r="111" spans="1:17" ht="36" customHeight="1">
      <c r="A111" s="440"/>
      <c r="B111" s="441"/>
      <c r="C111" s="441"/>
      <c r="D111" s="441"/>
      <c r="E111" s="441"/>
      <c r="F111" s="441"/>
      <c r="G111" s="441"/>
      <c r="H111" s="441"/>
      <c r="I111" s="441"/>
      <c r="J111" s="441"/>
      <c r="K111" s="442"/>
    </row>
    <row r="112" spans="1:17">
      <c r="A112" s="222" t="s">
        <v>512</v>
      </c>
      <c r="B112" s="240" t="s">
        <v>513</v>
      </c>
    </row>
    <row r="113" spans="1:2">
      <c r="A113" s="222" t="s">
        <v>377</v>
      </c>
      <c r="B113" s="241" t="s">
        <v>468</v>
      </c>
    </row>
  </sheetData>
  <sheetProtection algorithmName="SHA-512" hashValue="geh3zUpLyfXQACjkIxVPnRw2Mvtt76DFI0SdEsMP9aIKfKX58mDwqgfH7hjfSIARY4yqIl+rucgSffCQCFXOng==" saltValue="lyeRFZisT7TkcIJzHN+7GQ==" spinCount="100000" sheet="1" objects="1" scenarios="1" formatCells="0" formatRows="0"/>
  <mergeCells count="15">
    <mergeCell ref="I1:K1"/>
    <mergeCell ref="I3:K3"/>
    <mergeCell ref="J5:K5"/>
    <mergeCell ref="C108:D108"/>
    <mergeCell ref="A111:K111"/>
    <mergeCell ref="A5:A6"/>
    <mergeCell ref="B5:B6"/>
    <mergeCell ref="C5:C6"/>
    <mergeCell ref="D5:D6"/>
    <mergeCell ref="E5:E6"/>
    <mergeCell ref="F5:F6"/>
    <mergeCell ref="G5:G6"/>
    <mergeCell ref="H5:H6"/>
    <mergeCell ref="I5:I6"/>
    <mergeCell ref="A110:N110"/>
  </mergeCells>
  <phoneticPr fontId="2"/>
  <conditionalFormatting sqref="B7:K106">
    <cfRule type="expression" dxfId="54" priority="2">
      <formula>$J7="×"</formula>
    </cfRule>
  </conditionalFormatting>
  <conditionalFormatting sqref="I3:K3">
    <cfRule type="notContainsBlanks" dxfId="53" priority="1">
      <formula>LEN(TRIM(I3))&gt;0</formula>
    </cfRule>
  </conditionalFormatting>
  <dataValidations count="2">
    <dataValidation type="list" allowBlank="1" showInputMessage="1" showErrorMessage="1" sqref="K7:K106" xr:uid="{00000000-0002-0000-1300-000000000000}">
      <formula1>"既存設備等がない（新規導入）,発注先による廃棄・下取り等（請求書、納品書又は完了報告書等に記載）,その他"</formula1>
    </dataValidation>
    <dataValidation type="list" allowBlank="1" showInputMessage="1" showErrorMessage="1" sqref="J7:J106" xr:uid="{00000000-0002-0000-13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pageSetUpPr fitToPage="1"/>
  </sheetPr>
  <dimension ref="A1:C116"/>
  <sheetViews>
    <sheetView showGridLines="0" view="pageBreakPreview" zoomScale="75" zoomScaleNormal="100" zoomScaleSheetLayoutView="75" workbookViewId="0">
      <pane xSplit="2" ySplit="7" topLeftCell="C8" activePane="bottomRight" state="frozen"/>
      <selection pane="topRight" activeCell="C1" sqref="C1"/>
      <selection pane="bottomLeft" activeCell="A8" sqref="A8"/>
      <selection pane="bottomRight"/>
    </sheetView>
  </sheetViews>
  <sheetFormatPr defaultColWidth="8.58203125" defaultRowHeight="13"/>
  <cols>
    <col min="1" max="1" width="6.58203125" style="85" customWidth="1"/>
    <col min="2" max="2" width="27.83203125" style="85" customWidth="1"/>
    <col min="3" max="3" width="90.58203125" style="85" customWidth="1"/>
    <col min="4" max="4" width="3.08203125" style="85" customWidth="1"/>
    <col min="5" max="16384" width="8.58203125" style="85"/>
  </cols>
  <sheetData>
    <row r="1" spans="1:3">
      <c r="C1" s="98" t="str">
        <f>IF(名称="","","名称："&amp;名称)</f>
        <v/>
      </c>
    </row>
    <row r="2" spans="1:3" s="168" customFormat="1" ht="16">
      <c r="A2" s="183" t="s">
        <v>315</v>
      </c>
    </row>
    <row r="3" spans="1:3" s="168" customFormat="1" ht="10" customHeight="1"/>
    <row r="4" spans="1:3" s="168" customFormat="1" ht="16">
      <c r="A4" s="183" t="s">
        <v>70</v>
      </c>
    </row>
    <row r="5" spans="1:3" s="168" customFormat="1" ht="10" customHeight="1"/>
    <row r="6" spans="1:3" s="168" customFormat="1">
      <c r="A6" s="188" t="s">
        <v>82</v>
      </c>
    </row>
    <row r="7" spans="1:3" s="168" customFormat="1">
      <c r="A7" s="223" t="s">
        <v>57</v>
      </c>
      <c r="B7" s="224" t="s">
        <v>54</v>
      </c>
      <c r="C7" s="184" t="s">
        <v>469</v>
      </c>
    </row>
    <row r="8" spans="1:3" ht="40" customHeight="1">
      <c r="A8" s="136">
        <v>1</v>
      </c>
      <c r="B8" s="225" t="str">
        <f>IF(ISBLANK('実績報告③_設備機器・年間削減額(入力) '!B7),"",'実績報告③_設備機器・年間削減額(入力) '!B7)</f>
        <v/>
      </c>
      <c r="C8" s="186"/>
    </row>
    <row r="9" spans="1:3" ht="40" customHeight="1">
      <c r="A9" s="136">
        <v>2</v>
      </c>
      <c r="B9" s="225" t="str">
        <f>IF(ISBLANK('実績報告③_設備機器・年間削減額(入力) '!B8),"",'実績報告③_設備機器・年間削減額(入力) '!B8)</f>
        <v/>
      </c>
      <c r="C9" s="186"/>
    </row>
    <row r="10" spans="1:3" ht="40" customHeight="1">
      <c r="A10" s="136">
        <v>3</v>
      </c>
      <c r="B10" s="225" t="str">
        <f>IF(ISBLANK('実績報告③_設備機器・年間削減額(入力) '!B9),"",'実績報告③_設備機器・年間削減額(入力) '!B9)</f>
        <v/>
      </c>
      <c r="C10" s="186"/>
    </row>
    <row r="11" spans="1:3" ht="40" customHeight="1">
      <c r="A11" s="136">
        <v>4</v>
      </c>
      <c r="B11" s="225" t="str">
        <f>IF(ISBLANK('実績報告③_設備機器・年間削減額(入力) '!B10),"",'実績報告③_設備機器・年間削減額(入力) '!B10)</f>
        <v/>
      </c>
      <c r="C11" s="186"/>
    </row>
    <row r="12" spans="1:3" ht="40" customHeight="1">
      <c r="A12" s="136">
        <v>5</v>
      </c>
      <c r="B12" s="225" t="str">
        <f>IF(ISBLANK('実績報告③_設備機器・年間削減額(入力) '!B11),"",'実績報告③_設備機器・年間削減額(入力) '!B11)</f>
        <v/>
      </c>
      <c r="C12" s="186"/>
    </row>
    <row r="13" spans="1:3" ht="40" hidden="1" customHeight="1">
      <c r="A13" s="136">
        <v>6</v>
      </c>
      <c r="B13" s="225" t="str">
        <f>IF(ISBLANK('実績報告③_設備機器・年間削減額(入力) '!B12),"",'実績報告③_設備機器・年間削減額(入力) '!B12)</f>
        <v/>
      </c>
      <c r="C13" s="186"/>
    </row>
    <row r="14" spans="1:3" ht="40" hidden="1" customHeight="1">
      <c r="A14" s="136">
        <v>7</v>
      </c>
      <c r="B14" s="225" t="str">
        <f>IF(ISBLANK('実績報告③_設備機器・年間削減額(入力) '!B13),"",'実績報告③_設備機器・年間削減額(入力) '!B13)</f>
        <v/>
      </c>
      <c r="C14" s="186"/>
    </row>
    <row r="15" spans="1:3" ht="40" hidden="1" customHeight="1">
      <c r="A15" s="136">
        <v>8</v>
      </c>
      <c r="B15" s="225" t="str">
        <f>IF(ISBLANK('実績報告③_設備機器・年間削減額(入力) '!B14),"",'実績報告③_設備機器・年間削減額(入力) '!B14)</f>
        <v/>
      </c>
      <c r="C15" s="186"/>
    </row>
    <row r="16" spans="1:3" ht="40" hidden="1" customHeight="1">
      <c r="A16" s="136">
        <v>9</v>
      </c>
      <c r="B16" s="225" t="str">
        <f>IF(ISBLANK('実績報告③_設備機器・年間削減額(入力) '!B15),"",'実績報告③_設備機器・年間削減額(入力) '!B15)</f>
        <v/>
      </c>
      <c r="C16" s="186"/>
    </row>
    <row r="17" spans="1:3" ht="40" hidden="1" customHeight="1">
      <c r="A17" s="136">
        <v>10</v>
      </c>
      <c r="B17" s="225" t="str">
        <f>IF(ISBLANK('実績報告③_設備機器・年間削減額(入力) '!B16),"",'実績報告③_設備機器・年間削減額(入力) '!B16)</f>
        <v/>
      </c>
      <c r="C17" s="186"/>
    </row>
    <row r="18" spans="1:3" ht="40" hidden="1" customHeight="1">
      <c r="A18" s="136">
        <v>11</v>
      </c>
      <c r="B18" s="225" t="str">
        <f>IF(ISBLANK('実績報告③_設備機器・年間削減額(入力) '!B17),"",'実績報告③_設備機器・年間削減額(入力) '!B17)</f>
        <v/>
      </c>
      <c r="C18" s="186"/>
    </row>
    <row r="19" spans="1:3" ht="40" hidden="1" customHeight="1">
      <c r="A19" s="136">
        <v>12</v>
      </c>
      <c r="B19" s="225" t="str">
        <f>IF(ISBLANK('実績報告③_設備機器・年間削減額(入力) '!B18),"",'実績報告③_設備機器・年間削減額(入力) '!B18)</f>
        <v/>
      </c>
      <c r="C19" s="186"/>
    </row>
    <row r="20" spans="1:3" ht="40" hidden="1" customHeight="1">
      <c r="A20" s="136">
        <v>13</v>
      </c>
      <c r="B20" s="225" t="str">
        <f>IF(ISBLANK('実績報告③_設備機器・年間削減額(入力) '!B19),"",'実績報告③_設備機器・年間削減額(入力) '!B19)</f>
        <v/>
      </c>
      <c r="C20" s="186"/>
    </row>
    <row r="21" spans="1:3" ht="40" hidden="1" customHeight="1">
      <c r="A21" s="136">
        <v>14</v>
      </c>
      <c r="B21" s="225" t="str">
        <f>IF(ISBLANK('実績報告③_設備機器・年間削減額(入力) '!B20),"",'実績報告③_設備機器・年間削減額(入力) '!B20)</f>
        <v/>
      </c>
      <c r="C21" s="186"/>
    </row>
    <row r="22" spans="1:3" ht="40" hidden="1" customHeight="1">
      <c r="A22" s="136">
        <v>15</v>
      </c>
      <c r="B22" s="225" t="str">
        <f>IF(ISBLANK('実績報告③_設備機器・年間削減額(入力) '!B21),"",'実績報告③_設備機器・年間削減額(入力) '!B21)</f>
        <v/>
      </c>
      <c r="C22" s="186"/>
    </row>
    <row r="23" spans="1:3" ht="40" hidden="1" customHeight="1">
      <c r="A23" s="136">
        <v>16</v>
      </c>
      <c r="B23" s="225" t="str">
        <f>IF(ISBLANK('実績報告③_設備機器・年間削減額(入力) '!B22),"",'実績報告③_設備機器・年間削減額(入力) '!B22)</f>
        <v/>
      </c>
      <c r="C23" s="186"/>
    </row>
    <row r="24" spans="1:3" ht="40" hidden="1" customHeight="1">
      <c r="A24" s="136">
        <v>17</v>
      </c>
      <c r="B24" s="225" t="str">
        <f>IF(ISBLANK('実績報告③_設備機器・年間削減額(入力) '!B23),"",'実績報告③_設備機器・年間削減額(入力) '!B23)</f>
        <v/>
      </c>
      <c r="C24" s="186"/>
    </row>
    <row r="25" spans="1:3" ht="40" hidden="1" customHeight="1">
      <c r="A25" s="136">
        <v>18</v>
      </c>
      <c r="B25" s="225" t="str">
        <f>IF(ISBLANK('実績報告③_設備機器・年間削減額(入力) '!B24),"",'実績報告③_設備機器・年間削減額(入力) '!B24)</f>
        <v/>
      </c>
      <c r="C25" s="186"/>
    </row>
    <row r="26" spans="1:3" ht="40" hidden="1" customHeight="1">
      <c r="A26" s="136">
        <v>19</v>
      </c>
      <c r="B26" s="225" t="str">
        <f>IF(ISBLANK('実績報告③_設備機器・年間削減額(入力) '!B25),"",'実績報告③_設備機器・年間削減額(入力) '!B25)</f>
        <v/>
      </c>
      <c r="C26" s="186"/>
    </row>
    <row r="27" spans="1:3" ht="40" hidden="1" customHeight="1">
      <c r="A27" s="136">
        <v>20</v>
      </c>
      <c r="B27" s="225" t="str">
        <f>IF(ISBLANK('実績報告③_設備機器・年間削減額(入力) '!B26),"",'実績報告③_設備機器・年間削減額(入力) '!B26)</f>
        <v/>
      </c>
      <c r="C27" s="186"/>
    </row>
    <row r="28" spans="1:3" ht="40" hidden="1" customHeight="1">
      <c r="A28" s="136">
        <v>21</v>
      </c>
      <c r="B28" s="225" t="str">
        <f>IF(ISBLANK('実績報告③_設備機器・年間削減額(入力) '!B27),"",'実績報告③_設備機器・年間削減額(入力) '!B27)</f>
        <v/>
      </c>
      <c r="C28" s="186"/>
    </row>
    <row r="29" spans="1:3" ht="40" hidden="1" customHeight="1">
      <c r="A29" s="136">
        <v>22</v>
      </c>
      <c r="B29" s="225" t="str">
        <f>IF(ISBLANK('実績報告③_設備機器・年間削減額(入力) '!B28),"",'実績報告③_設備機器・年間削減額(入力) '!B28)</f>
        <v/>
      </c>
      <c r="C29" s="186"/>
    </row>
    <row r="30" spans="1:3" ht="40" hidden="1" customHeight="1">
      <c r="A30" s="136">
        <v>23</v>
      </c>
      <c r="B30" s="225" t="str">
        <f>IF(ISBLANK('実績報告③_設備機器・年間削減額(入力) '!B29),"",'実績報告③_設備機器・年間削減額(入力) '!B29)</f>
        <v/>
      </c>
      <c r="C30" s="186"/>
    </row>
    <row r="31" spans="1:3" ht="40" hidden="1" customHeight="1">
      <c r="A31" s="136">
        <v>24</v>
      </c>
      <c r="B31" s="225" t="str">
        <f>IF(ISBLANK('実績報告③_設備機器・年間削減額(入力) '!B30),"",'実績報告③_設備機器・年間削減額(入力) '!B30)</f>
        <v/>
      </c>
      <c r="C31" s="186"/>
    </row>
    <row r="32" spans="1:3" ht="40" hidden="1" customHeight="1">
      <c r="A32" s="136">
        <v>25</v>
      </c>
      <c r="B32" s="225" t="str">
        <f>IF(ISBLANK('実績報告③_設備機器・年間削減額(入力) '!B31),"",'実績報告③_設備機器・年間削減額(入力) '!B31)</f>
        <v/>
      </c>
      <c r="C32" s="186"/>
    </row>
    <row r="33" spans="1:3" ht="40" hidden="1" customHeight="1">
      <c r="A33" s="136">
        <v>26</v>
      </c>
      <c r="B33" s="225" t="str">
        <f>IF(ISBLANK('実績報告③_設備機器・年間削減額(入力) '!B32),"",'実績報告③_設備機器・年間削減額(入力) '!B32)</f>
        <v/>
      </c>
      <c r="C33" s="186"/>
    </row>
    <row r="34" spans="1:3" ht="40" hidden="1" customHeight="1">
      <c r="A34" s="136">
        <v>27</v>
      </c>
      <c r="B34" s="225" t="str">
        <f>IF(ISBLANK('実績報告③_設備機器・年間削減額(入力) '!B33),"",'実績報告③_設備機器・年間削減額(入力) '!B33)</f>
        <v/>
      </c>
      <c r="C34" s="186"/>
    </row>
    <row r="35" spans="1:3" ht="40" hidden="1" customHeight="1">
      <c r="A35" s="136">
        <v>28</v>
      </c>
      <c r="B35" s="225" t="str">
        <f>IF(ISBLANK('実績報告③_設備機器・年間削減額(入力) '!B34),"",'実績報告③_設備機器・年間削減額(入力) '!B34)</f>
        <v/>
      </c>
      <c r="C35" s="186"/>
    </row>
    <row r="36" spans="1:3" ht="40" hidden="1" customHeight="1">
      <c r="A36" s="136">
        <v>29</v>
      </c>
      <c r="B36" s="225" t="str">
        <f>IF(ISBLANK('実績報告③_設備機器・年間削減額(入力) '!B35),"",'実績報告③_設備機器・年間削減額(入力) '!B35)</f>
        <v/>
      </c>
      <c r="C36" s="186"/>
    </row>
    <row r="37" spans="1:3" ht="40" hidden="1" customHeight="1">
      <c r="A37" s="136">
        <v>30</v>
      </c>
      <c r="B37" s="225" t="str">
        <f>IF(ISBLANK('実績報告③_設備機器・年間削減額(入力) '!B36),"",'実績報告③_設備機器・年間削減額(入力) '!B36)</f>
        <v/>
      </c>
      <c r="C37" s="186"/>
    </row>
    <row r="38" spans="1:3" ht="40" hidden="1" customHeight="1">
      <c r="A38" s="136">
        <v>31</v>
      </c>
      <c r="B38" s="225" t="str">
        <f>IF(ISBLANK('実績報告③_設備機器・年間削減額(入力) '!B37),"",'実績報告③_設備機器・年間削減額(入力) '!B37)</f>
        <v/>
      </c>
      <c r="C38" s="186"/>
    </row>
    <row r="39" spans="1:3" ht="40" hidden="1" customHeight="1">
      <c r="A39" s="136">
        <v>32</v>
      </c>
      <c r="B39" s="225" t="str">
        <f>IF(ISBLANK('実績報告③_設備機器・年間削減額(入力) '!B38),"",'実績報告③_設備機器・年間削減額(入力) '!B38)</f>
        <v/>
      </c>
      <c r="C39" s="186"/>
    </row>
    <row r="40" spans="1:3" ht="40" hidden="1" customHeight="1">
      <c r="A40" s="136">
        <v>33</v>
      </c>
      <c r="B40" s="225" t="str">
        <f>IF(ISBLANK('実績報告③_設備機器・年間削減額(入力) '!B39),"",'実績報告③_設備機器・年間削減額(入力) '!B39)</f>
        <v/>
      </c>
      <c r="C40" s="186"/>
    </row>
    <row r="41" spans="1:3" ht="40" hidden="1" customHeight="1">
      <c r="A41" s="136">
        <v>34</v>
      </c>
      <c r="B41" s="225" t="str">
        <f>IF(ISBLANK('実績報告③_設備機器・年間削減額(入力) '!B40),"",'実績報告③_設備機器・年間削減額(入力) '!B40)</f>
        <v/>
      </c>
      <c r="C41" s="186"/>
    </row>
    <row r="42" spans="1:3" ht="40" hidden="1" customHeight="1">
      <c r="A42" s="136">
        <v>35</v>
      </c>
      <c r="B42" s="225" t="str">
        <f>IF(ISBLANK('実績報告③_設備機器・年間削減額(入力) '!B41),"",'実績報告③_設備機器・年間削減額(入力) '!B41)</f>
        <v/>
      </c>
      <c r="C42" s="186"/>
    </row>
    <row r="43" spans="1:3" ht="40" hidden="1" customHeight="1">
      <c r="A43" s="136">
        <v>36</v>
      </c>
      <c r="B43" s="225" t="str">
        <f>IF(ISBLANK('実績報告③_設備機器・年間削減額(入力) '!B42),"",'実績報告③_設備機器・年間削減額(入力) '!B42)</f>
        <v/>
      </c>
      <c r="C43" s="186"/>
    </row>
    <row r="44" spans="1:3" ht="40" hidden="1" customHeight="1">
      <c r="A44" s="136">
        <v>37</v>
      </c>
      <c r="B44" s="225" t="str">
        <f>IF(ISBLANK('実績報告③_設備機器・年間削減額(入力) '!B43),"",'実績報告③_設備機器・年間削減額(入力) '!B43)</f>
        <v/>
      </c>
      <c r="C44" s="186"/>
    </row>
    <row r="45" spans="1:3" ht="40" hidden="1" customHeight="1">
      <c r="A45" s="136">
        <v>38</v>
      </c>
      <c r="B45" s="225" t="str">
        <f>IF(ISBLANK('実績報告③_設備機器・年間削減額(入力) '!B44),"",'実績報告③_設備機器・年間削減額(入力) '!B44)</f>
        <v/>
      </c>
      <c r="C45" s="186"/>
    </row>
    <row r="46" spans="1:3" ht="40" hidden="1" customHeight="1">
      <c r="A46" s="136">
        <v>39</v>
      </c>
      <c r="B46" s="225" t="str">
        <f>IF(ISBLANK('実績報告③_設備機器・年間削減額(入力) '!B45),"",'実績報告③_設備機器・年間削減額(入力) '!B45)</f>
        <v/>
      </c>
      <c r="C46" s="186"/>
    </row>
    <row r="47" spans="1:3" ht="40" hidden="1" customHeight="1">
      <c r="A47" s="136">
        <v>40</v>
      </c>
      <c r="B47" s="225" t="str">
        <f>IF(ISBLANK('実績報告③_設備機器・年間削減額(入力) '!B46),"",'実績報告③_設備機器・年間削減額(入力) '!B46)</f>
        <v/>
      </c>
      <c r="C47" s="186"/>
    </row>
    <row r="48" spans="1:3" ht="40" hidden="1" customHeight="1">
      <c r="A48" s="136">
        <v>41</v>
      </c>
      <c r="B48" s="225" t="str">
        <f>IF(ISBLANK('実績報告③_設備機器・年間削減額(入力) '!B47),"",'実績報告③_設備機器・年間削減額(入力) '!B47)</f>
        <v/>
      </c>
      <c r="C48" s="186"/>
    </row>
    <row r="49" spans="1:3" ht="40" hidden="1" customHeight="1">
      <c r="A49" s="136">
        <v>42</v>
      </c>
      <c r="B49" s="225" t="str">
        <f>IF(ISBLANK('実績報告③_設備機器・年間削減額(入力) '!B48),"",'実績報告③_設備機器・年間削減額(入力) '!B48)</f>
        <v/>
      </c>
      <c r="C49" s="186"/>
    </row>
    <row r="50" spans="1:3" ht="40" hidden="1" customHeight="1">
      <c r="A50" s="136">
        <v>43</v>
      </c>
      <c r="B50" s="225" t="str">
        <f>IF(ISBLANK('実績報告③_設備機器・年間削減額(入力) '!B49),"",'実績報告③_設備機器・年間削減額(入力) '!B49)</f>
        <v/>
      </c>
      <c r="C50" s="186"/>
    </row>
    <row r="51" spans="1:3" ht="40" hidden="1" customHeight="1">
      <c r="A51" s="136">
        <v>44</v>
      </c>
      <c r="B51" s="225" t="str">
        <f>IF(ISBLANK('実績報告③_設備機器・年間削減額(入力) '!B50),"",'実績報告③_設備機器・年間削減額(入力) '!B50)</f>
        <v/>
      </c>
      <c r="C51" s="186"/>
    </row>
    <row r="52" spans="1:3" ht="40" hidden="1" customHeight="1">
      <c r="A52" s="136">
        <v>45</v>
      </c>
      <c r="B52" s="225" t="str">
        <f>IF(ISBLANK('実績報告③_設備機器・年間削減額(入力) '!B51),"",'実績報告③_設備機器・年間削減額(入力) '!B51)</f>
        <v/>
      </c>
      <c r="C52" s="186"/>
    </row>
    <row r="53" spans="1:3" ht="40" hidden="1" customHeight="1">
      <c r="A53" s="136">
        <v>46</v>
      </c>
      <c r="B53" s="225" t="str">
        <f>IF(ISBLANK('実績報告③_設備機器・年間削減額(入力) '!B52),"",'実績報告③_設備機器・年間削減額(入力) '!B52)</f>
        <v/>
      </c>
      <c r="C53" s="186"/>
    </row>
    <row r="54" spans="1:3" ht="40" hidden="1" customHeight="1">
      <c r="A54" s="136">
        <v>47</v>
      </c>
      <c r="B54" s="225" t="str">
        <f>IF(ISBLANK('実績報告③_設備機器・年間削減額(入力) '!B53),"",'実績報告③_設備機器・年間削減額(入力) '!B53)</f>
        <v/>
      </c>
      <c r="C54" s="186"/>
    </row>
    <row r="55" spans="1:3" ht="40" hidden="1" customHeight="1">
      <c r="A55" s="136">
        <v>48</v>
      </c>
      <c r="B55" s="225" t="str">
        <f>IF(ISBLANK('実績報告③_設備機器・年間削減額(入力) '!B54),"",'実績報告③_設備機器・年間削減額(入力) '!B54)</f>
        <v/>
      </c>
      <c r="C55" s="186"/>
    </row>
    <row r="56" spans="1:3" ht="40" hidden="1" customHeight="1">
      <c r="A56" s="136">
        <v>49</v>
      </c>
      <c r="B56" s="225" t="str">
        <f>IF(ISBLANK('実績報告③_設備機器・年間削減額(入力) '!B55),"",'実績報告③_設備機器・年間削減額(入力) '!B55)</f>
        <v/>
      </c>
      <c r="C56" s="186"/>
    </row>
    <row r="57" spans="1:3" ht="40" hidden="1" customHeight="1">
      <c r="A57" s="136">
        <v>50</v>
      </c>
      <c r="B57" s="225" t="str">
        <f>IF(ISBLANK('実績報告③_設備機器・年間削減額(入力) '!B56),"",'実績報告③_設備機器・年間削減額(入力) '!B56)</f>
        <v/>
      </c>
      <c r="C57" s="186"/>
    </row>
    <row r="58" spans="1:3" ht="40" hidden="1" customHeight="1">
      <c r="A58" s="136">
        <v>51</v>
      </c>
      <c r="B58" s="225" t="str">
        <f>IF(ISBLANK('実績報告③_設備機器・年間削減額(入力) '!B57),"",'実績報告③_設備機器・年間削減額(入力) '!B57)</f>
        <v/>
      </c>
      <c r="C58" s="186"/>
    </row>
    <row r="59" spans="1:3" ht="40" hidden="1" customHeight="1">
      <c r="A59" s="136">
        <v>52</v>
      </c>
      <c r="B59" s="225" t="str">
        <f>IF(ISBLANK('実績報告③_設備機器・年間削減額(入力) '!B58),"",'実績報告③_設備機器・年間削減額(入力) '!B58)</f>
        <v/>
      </c>
      <c r="C59" s="186"/>
    </row>
    <row r="60" spans="1:3" ht="40" hidden="1" customHeight="1">
      <c r="A60" s="136">
        <v>53</v>
      </c>
      <c r="B60" s="225" t="str">
        <f>IF(ISBLANK('実績報告③_設備機器・年間削減額(入力) '!B59),"",'実績報告③_設備機器・年間削減額(入力) '!B59)</f>
        <v/>
      </c>
      <c r="C60" s="186"/>
    </row>
    <row r="61" spans="1:3" ht="40" hidden="1" customHeight="1">
      <c r="A61" s="136">
        <v>54</v>
      </c>
      <c r="B61" s="225" t="str">
        <f>IF(ISBLANK('実績報告③_設備機器・年間削減額(入力) '!B60),"",'実績報告③_設備機器・年間削減額(入力) '!B60)</f>
        <v/>
      </c>
      <c r="C61" s="186"/>
    </row>
    <row r="62" spans="1:3" ht="40" hidden="1" customHeight="1">
      <c r="A62" s="136">
        <v>55</v>
      </c>
      <c r="B62" s="225" t="str">
        <f>IF(ISBLANK('実績報告③_設備機器・年間削減額(入力) '!B61),"",'実績報告③_設備機器・年間削減額(入力) '!B61)</f>
        <v/>
      </c>
      <c r="C62" s="186"/>
    </row>
    <row r="63" spans="1:3" ht="40" hidden="1" customHeight="1">
      <c r="A63" s="136">
        <v>56</v>
      </c>
      <c r="B63" s="225" t="str">
        <f>IF(ISBLANK('実績報告③_設備機器・年間削減額(入力) '!B62),"",'実績報告③_設備機器・年間削減額(入力) '!B62)</f>
        <v/>
      </c>
      <c r="C63" s="186"/>
    </row>
    <row r="64" spans="1:3" ht="40" hidden="1" customHeight="1">
      <c r="A64" s="136">
        <v>57</v>
      </c>
      <c r="B64" s="225" t="str">
        <f>IF(ISBLANK('実績報告③_設備機器・年間削減額(入力) '!B63),"",'実績報告③_設備機器・年間削減額(入力) '!B63)</f>
        <v/>
      </c>
      <c r="C64" s="186"/>
    </row>
    <row r="65" spans="1:3" ht="40" hidden="1" customHeight="1">
      <c r="A65" s="136">
        <v>58</v>
      </c>
      <c r="B65" s="225" t="str">
        <f>IF(ISBLANK('実績報告③_設備機器・年間削減額(入力) '!B64),"",'実績報告③_設備機器・年間削減額(入力) '!B64)</f>
        <v/>
      </c>
      <c r="C65" s="186"/>
    </row>
    <row r="66" spans="1:3" ht="40" hidden="1" customHeight="1">
      <c r="A66" s="136">
        <v>59</v>
      </c>
      <c r="B66" s="225" t="str">
        <f>IF(ISBLANK('実績報告③_設備機器・年間削減額(入力) '!B65),"",'実績報告③_設備機器・年間削減額(入力) '!B65)</f>
        <v/>
      </c>
      <c r="C66" s="186"/>
    </row>
    <row r="67" spans="1:3" ht="40" hidden="1" customHeight="1">
      <c r="A67" s="136">
        <v>60</v>
      </c>
      <c r="B67" s="225" t="str">
        <f>IF(ISBLANK('実績報告③_設備機器・年間削減額(入力) '!B66),"",'実績報告③_設備機器・年間削減額(入力) '!B66)</f>
        <v/>
      </c>
      <c r="C67" s="186"/>
    </row>
    <row r="68" spans="1:3" ht="40" hidden="1" customHeight="1">
      <c r="A68" s="136">
        <v>61</v>
      </c>
      <c r="B68" s="225" t="str">
        <f>IF(ISBLANK('実績報告③_設備機器・年間削減額(入力) '!B67),"",'実績報告③_設備機器・年間削減額(入力) '!B67)</f>
        <v/>
      </c>
      <c r="C68" s="186"/>
    </row>
    <row r="69" spans="1:3" ht="40" hidden="1" customHeight="1">
      <c r="A69" s="136">
        <v>62</v>
      </c>
      <c r="B69" s="225" t="str">
        <f>IF(ISBLANK('実績報告③_設備機器・年間削減額(入力) '!B68),"",'実績報告③_設備機器・年間削減額(入力) '!B68)</f>
        <v/>
      </c>
      <c r="C69" s="186"/>
    </row>
    <row r="70" spans="1:3" ht="40" hidden="1" customHeight="1">
      <c r="A70" s="136">
        <v>63</v>
      </c>
      <c r="B70" s="225" t="str">
        <f>IF(ISBLANK('実績報告③_設備機器・年間削減額(入力) '!B69),"",'実績報告③_設備機器・年間削減額(入力) '!B69)</f>
        <v/>
      </c>
      <c r="C70" s="186"/>
    </row>
    <row r="71" spans="1:3" ht="40" hidden="1" customHeight="1">
      <c r="A71" s="136">
        <v>64</v>
      </c>
      <c r="B71" s="225" t="str">
        <f>IF(ISBLANK('実績報告③_設備機器・年間削減額(入力) '!B70),"",'実績報告③_設備機器・年間削減額(入力) '!B70)</f>
        <v/>
      </c>
      <c r="C71" s="186"/>
    </row>
    <row r="72" spans="1:3" ht="40" hidden="1" customHeight="1">
      <c r="A72" s="136">
        <v>65</v>
      </c>
      <c r="B72" s="225" t="str">
        <f>IF(ISBLANK('実績報告③_設備機器・年間削減額(入力) '!B71),"",'実績報告③_設備機器・年間削減額(入力) '!B71)</f>
        <v/>
      </c>
      <c r="C72" s="186"/>
    </row>
    <row r="73" spans="1:3" ht="40" hidden="1" customHeight="1">
      <c r="A73" s="136">
        <v>66</v>
      </c>
      <c r="B73" s="225" t="str">
        <f>IF(ISBLANK('実績報告③_設備機器・年間削減額(入力) '!B72),"",'実績報告③_設備機器・年間削減額(入力) '!B72)</f>
        <v/>
      </c>
      <c r="C73" s="186"/>
    </row>
    <row r="74" spans="1:3" ht="40" hidden="1" customHeight="1">
      <c r="A74" s="136">
        <v>67</v>
      </c>
      <c r="B74" s="225" t="str">
        <f>IF(ISBLANK('実績報告③_設備機器・年間削減額(入力) '!B73),"",'実績報告③_設備機器・年間削減額(入力) '!B73)</f>
        <v/>
      </c>
      <c r="C74" s="186"/>
    </row>
    <row r="75" spans="1:3" ht="40" hidden="1" customHeight="1">
      <c r="A75" s="136">
        <v>68</v>
      </c>
      <c r="B75" s="225" t="str">
        <f>IF(ISBLANK('実績報告③_設備機器・年間削減額(入力) '!B74),"",'実績報告③_設備機器・年間削減額(入力) '!B74)</f>
        <v/>
      </c>
      <c r="C75" s="186"/>
    </row>
    <row r="76" spans="1:3" ht="40" hidden="1" customHeight="1">
      <c r="A76" s="136">
        <v>69</v>
      </c>
      <c r="B76" s="225" t="str">
        <f>IF(ISBLANK('実績報告③_設備機器・年間削減額(入力) '!B75),"",'実績報告③_設備機器・年間削減額(入力) '!B75)</f>
        <v/>
      </c>
      <c r="C76" s="186"/>
    </row>
    <row r="77" spans="1:3" ht="40" hidden="1" customHeight="1">
      <c r="A77" s="136">
        <v>70</v>
      </c>
      <c r="B77" s="225" t="str">
        <f>IF(ISBLANK('実績報告③_設備機器・年間削減額(入力) '!B76),"",'実績報告③_設備機器・年間削減額(入力) '!B76)</f>
        <v/>
      </c>
      <c r="C77" s="186"/>
    </row>
    <row r="78" spans="1:3" ht="40" hidden="1" customHeight="1">
      <c r="A78" s="136">
        <v>71</v>
      </c>
      <c r="B78" s="225" t="str">
        <f>IF(ISBLANK('実績報告③_設備機器・年間削減額(入力) '!B77),"",'実績報告③_設備機器・年間削減額(入力) '!B77)</f>
        <v/>
      </c>
      <c r="C78" s="186"/>
    </row>
    <row r="79" spans="1:3" ht="40" hidden="1" customHeight="1">
      <c r="A79" s="136">
        <v>72</v>
      </c>
      <c r="B79" s="225" t="str">
        <f>IF(ISBLANK('実績報告③_設備機器・年間削減額(入力) '!B78),"",'実績報告③_設備機器・年間削減額(入力) '!B78)</f>
        <v/>
      </c>
      <c r="C79" s="186"/>
    </row>
    <row r="80" spans="1:3" ht="40" hidden="1" customHeight="1">
      <c r="A80" s="136">
        <v>73</v>
      </c>
      <c r="B80" s="225" t="str">
        <f>IF(ISBLANK('実績報告③_設備機器・年間削減額(入力) '!B79),"",'実績報告③_設備機器・年間削減額(入力) '!B79)</f>
        <v/>
      </c>
      <c r="C80" s="186"/>
    </row>
    <row r="81" spans="1:3" ht="40" hidden="1" customHeight="1">
      <c r="A81" s="136">
        <v>74</v>
      </c>
      <c r="B81" s="225" t="str">
        <f>IF(ISBLANK('実績報告③_設備機器・年間削減額(入力) '!B80),"",'実績報告③_設備機器・年間削減額(入力) '!B80)</f>
        <v/>
      </c>
      <c r="C81" s="186"/>
    </row>
    <row r="82" spans="1:3" ht="40" hidden="1" customHeight="1">
      <c r="A82" s="136">
        <v>75</v>
      </c>
      <c r="B82" s="225" t="str">
        <f>IF(ISBLANK('実績報告③_設備機器・年間削減額(入力) '!B81),"",'実績報告③_設備機器・年間削減額(入力) '!B81)</f>
        <v/>
      </c>
      <c r="C82" s="186"/>
    </row>
    <row r="83" spans="1:3" ht="40" hidden="1" customHeight="1">
      <c r="A83" s="136">
        <v>76</v>
      </c>
      <c r="B83" s="225" t="str">
        <f>IF(ISBLANK('実績報告③_設備機器・年間削減額(入力) '!B82),"",'実績報告③_設備機器・年間削減額(入力) '!B82)</f>
        <v/>
      </c>
      <c r="C83" s="186"/>
    </row>
    <row r="84" spans="1:3" ht="40" hidden="1" customHeight="1">
      <c r="A84" s="136">
        <v>77</v>
      </c>
      <c r="B84" s="225" t="str">
        <f>IF(ISBLANK('実績報告③_設備機器・年間削減額(入力) '!B83),"",'実績報告③_設備機器・年間削減額(入力) '!B83)</f>
        <v/>
      </c>
      <c r="C84" s="186"/>
    </row>
    <row r="85" spans="1:3" ht="40" hidden="1" customHeight="1">
      <c r="A85" s="136">
        <v>78</v>
      </c>
      <c r="B85" s="225" t="str">
        <f>IF(ISBLANK('実績報告③_設備機器・年間削減額(入力) '!B84),"",'実績報告③_設備機器・年間削減額(入力) '!B84)</f>
        <v/>
      </c>
      <c r="C85" s="186"/>
    </row>
    <row r="86" spans="1:3" ht="40" hidden="1" customHeight="1">
      <c r="A86" s="136">
        <v>79</v>
      </c>
      <c r="B86" s="225" t="str">
        <f>IF(ISBLANK('実績報告③_設備機器・年間削減額(入力) '!B85),"",'実績報告③_設備機器・年間削減額(入力) '!B85)</f>
        <v/>
      </c>
      <c r="C86" s="186"/>
    </row>
    <row r="87" spans="1:3" ht="40" hidden="1" customHeight="1">
      <c r="A87" s="136">
        <v>80</v>
      </c>
      <c r="B87" s="225" t="str">
        <f>IF(ISBLANK('実績報告③_設備機器・年間削減額(入力) '!B86),"",'実績報告③_設備機器・年間削減額(入力) '!B86)</f>
        <v/>
      </c>
      <c r="C87" s="186"/>
    </row>
    <row r="88" spans="1:3" ht="40" hidden="1" customHeight="1">
      <c r="A88" s="136">
        <v>81</v>
      </c>
      <c r="B88" s="225" t="str">
        <f>IF(ISBLANK('実績報告③_設備機器・年間削減額(入力) '!B87),"",'実績報告③_設備機器・年間削減額(入力) '!B87)</f>
        <v/>
      </c>
      <c r="C88" s="186"/>
    </row>
    <row r="89" spans="1:3" ht="40" hidden="1" customHeight="1">
      <c r="A89" s="136">
        <v>82</v>
      </c>
      <c r="B89" s="225" t="str">
        <f>IF(ISBLANK('実績報告③_設備機器・年間削減額(入力) '!B88),"",'実績報告③_設備機器・年間削減額(入力) '!B88)</f>
        <v/>
      </c>
      <c r="C89" s="186"/>
    </row>
    <row r="90" spans="1:3" ht="40" hidden="1" customHeight="1">
      <c r="A90" s="136">
        <v>83</v>
      </c>
      <c r="B90" s="225" t="str">
        <f>IF(ISBLANK('実績報告③_設備機器・年間削減額(入力) '!B89),"",'実績報告③_設備機器・年間削減額(入力) '!B89)</f>
        <v/>
      </c>
      <c r="C90" s="186"/>
    </row>
    <row r="91" spans="1:3" ht="40" hidden="1" customHeight="1">
      <c r="A91" s="136">
        <v>84</v>
      </c>
      <c r="B91" s="225" t="str">
        <f>IF(ISBLANK('実績報告③_設備機器・年間削減額(入力) '!B90),"",'実績報告③_設備機器・年間削減額(入力) '!B90)</f>
        <v/>
      </c>
      <c r="C91" s="186"/>
    </row>
    <row r="92" spans="1:3" ht="40" hidden="1" customHeight="1">
      <c r="A92" s="136">
        <v>85</v>
      </c>
      <c r="B92" s="225" t="str">
        <f>IF(ISBLANK('実績報告③_設備機器・年間削減額(入力) '!B91),"",'実績報告③_設備機器・年間削減額(入力) '!B91)</f>
        <v/>
      </c>
      <c r="C92" s="186"/>
    </row>
    <row r="93" spans="1:3" ht="40" hidden="1" customHeight="1">
      <c r="A93" s="136">
        <v>86</v>
      </c>
      <c r="B93" s="225" t="str">
        <f>IF(ISBLANK('実績報告③_設備機器・年間削減額(入力) '!B92),"",'実績報告③_設備機器・年間削減額(入力) '!B92)</f>
        <v/>
      </c>
      <c r="C93" s="186"/>
    </row>
    <row r="94" spans="1:3" ht="40" hidden="1" customHeight="1">
      <c r="A94" s="136">
        <v>87</v>
      </c>
      <c r="B94" s="225" t="str">
        <f>IF(ISBLANK('実績報告③_設備機器・年間削減額(入力) '!B93),"",'実績報告③_設備機器・年間削減額(入力) '!B93)</f>
        <v/>
      </c>
      <c r="C94" s="186"/>
    </row>
    <row r="95" spans="1:3" ht="40" hidden="1" customHeight="1">
      <c r="A95" s="136">
        <v>88</v>
      </c>
      <c r="B95" s="225" t="str">
        <f>IF(ISBLANK('実績報告③_設備機器・年間削減額(入力) '!B94),"",'実績報告③_設備機器・年間削減額(入力) '!B94)</f>
        <v/>
      </c>
      <c r="C95" s="186"/>
    </row>
    <row r="96" spans="1:3" ht="40" hidden="1" customHeight="1">
      <c r="A96" s="136">
        <v>89</v>
      </c>
      <c r="B96" s="225" t="str">
        <f>IF(ISBLANK('実績報告③_設備機器・年間削減額(入力) '!B95),"",'実績報告③_設備機器・年間削減額(入力) '!B95)</f>
        <v/>
      </c>
      <c r="C96" s="186"/>
    </row>
    <row r="97" spans="1:3" ht="40" hidden="1" customHeight="1">
      <c r="A97" s="136">
        <v>90</v>
      </c>
      <c r="B97" s="225" t="str">
        <f>IF(ISBLANK('実績報告③_設備機器・年間削減額(入力) '!B96),"",'実績報告③_設備機器・年間削減額(入力) '!B96)</f>
        <v/>
      </c>
      <c r="C97" s="186"/>
    </row>
    <row r="98" spans="1:3" ht="40" hidden="1" customHeight="1">
      <c r="A98" s="136">
        <v>91</v>
      </c>
      <c r="B98" s="225" t="str">
        <f>IF(ISBLANK('実績報告③_設備機器・年間削減額(入力) '!B97),"",'実績報告③_設備機器・年間削減額(入力) '!B97)</f>
        <v/>
      </c>
      <c r="C98" s="186"/>
    </row>
    <row r="99" spans="1:3" ht="40" hidden="1" customHeight="1">
      <c r="A99" s="136">
        <v>92</v>
      </c>
      <c r="B99" s="225" t="str">
        <f>IF(ISBLANK('実績報告③_設備機器・年間削減額(入力) '!B98),"",'実績報告③_設備機器・年間削減額(入力) '!B98)</f>
        <v/>
      </c>
      <c r="C99" s="186"/>
    </row>
    <row r="100" spans="1:3" ht="40" hidden="1" customHeight="1">
      <c r="A100" s="136">
        <v>93</v>
      </c>
      <c r="B100" s="225" t="str">
        <f>IF(ISBLANK('実績報告③_設備機器・年間削減額(入力) '!B99),"",'実績報告③_設備機器・年間削減額(入力) '!B99)</f>
        <v/>
      </c>
      <c r="C100" s="186"/>
    </row>
    <row r="101" spans="1:3" ht="40" hidden="1" customHeight="1">
      <c r="A101" s="136">
        <v>94</v>
      </c>
      <c r="B101" s="225" t="str">
        <f>IF(ISBLANK('実績報告③_設備機器・年間削減額(入力) '!B100),"",'実績報告③_設備機器・年間削減額(入力) '!B100)</f>
        <v/>
      </c>
      <c r="C101" s="186"/>
    </row>
    <row r="102" spans="1:3" ht="40" hidden="1" customHeight="1">
      <c r="A102" s="136">
        <v>95</v>
      </c>
      <c r="B102" s="225" t="str">
        <f>IF(ISBLANK('実績報告③_設備機器・年間削減額(入力) '!B101),"",'実績報告③_設備機器・年間削減額(入力) '!B101)</f>
        <v/>
      </c>
      <c r="C102" s="186"/>
    </row>
    <row r="103" spans="1:3" ht="40" hidden="1" customHeight="1">
      <c r="A103" s="136">
        <v>96</v>
      </c>
      <c r="B103" s="225" t="str">
        <f>IF(ISBLANK('実績報告③_設備機器・年間削減額(入力) '!B102),"",'実績報告③_設備機器・年間削減額(入力) '!B102)</f>
        <v/>
      </c>
      <c r="C103" s="186"/>
    </row>
    <row r="104" spans="1:3" ht="40" hidden="1" customHeight="1">
      <c r="A104" s="136">
        <v>97</v>
      </c>
      <c r="B104" s="225" t="str">
        <f>IF(ISBLANK('実績報告③_設備機器・年間削減額(入力) '!B103),"",'実績報告③_設備機器・年間削減額(入力) '!B103)</f>
        <v/>
      </c>
      <c r="C104" s="186"/>
    </row>
    <row r="105" spans="1:3" ht="40" hidden="1" customHeight="1">
      <c r="A105" s="136">
        <v>98</v>
      </c>
      <c r="B105" s="225" t="str">
        <f>IF(ISBLANK('実績報告③_設備機器・年間削減額(入力) '!B104),"",'実績報告③_設備機器・年間削減額(入力) '!B104)</f>
        <v/>
      </c>
      <c r="C105" s="186"/>
    </row>
    <row r="106" spans="1:3" ht="40" hidden="1" customHeight="1">
      <c r="A106" s="136">
        <v>99</v>
      </c>
      <c r="B106" s="225" t="str">
        <f>IF(ISBLANK('実績報告③_設備機器・年間削減額(入力) '!B105),"",'実績報告③_設備機器・年間削減額(入力) '!B105)</f>
        <v/>
      </c>
      <c r="C106" s="186"/>
    </row>
    <row r="107" spans="1:3" ht="40" hidden="1" customHeight="1">
      <c r="A107" s="136">
        <v>100</v>
      </c>
      <c r="B107" s="225" t="str">
        <f>IF(ISBLANK('実績報告③_設備機器・年間削減額(入力) '!B106),"",'実績報告③_設備機器・年間削減額(入力) '!B106)</f>
        <v/>
      </c>
      <c r="C107" s="186"/>
    </row>
    <row r="108" spans="1:3">
      <c r="A108" s="149"/>
      <c r="B108" s="150" t="s">
        <v>305</v>
      </c>
      <c r="C108" s="187"/>
    </row>
    <row r="110" spans="1:3">
      <c r="A110" s="103" t="s">
        <v>628</v>
      </c>
    </row>
    <row r="111" spans="1:3">
      <c r="A111" s="443"/>
      <c r="B111" s="443"/>
      <c r="C111" s="443"/>
    </row>
    <row r="112" spans="1:3">
      <c r="A112" s="443"/>
      <c r="B112" s="443"/>
      <c r="C112" s="443"/>
    </row>
    <row r="113" spans="1:3">
      <c r="A113" s="443"/>
      <c r="B113" s="443"/>
      <c r="C113" s="443"/>
    </row>
    <row r="114" spans="1:3">
      <c r="A114" s="443"/>
      <c r="B114" s="443"/>
      <c r="C114" s="443"/>
    </row>
    <row r="115" spans="1:3">
      <c r="A115" s="443"/>
      <c r="B115" s="443"/>
      <c r="C115" s="443"/>
    </row>
    <row r="116" spans="1:3">
      <c r="A116" s="443"/>
      <c r="B116" s="443"/>
      <c r="C116" s="443"/>
    </row>
  </sheetData>
  <sheetProtection algorithmName="SHA-512" hashValue="tdApE5TAU9aKS4LQe2B5ZhY2EnvnoaRBKdSNw8xcQVs8NLHEODkFgN/EL1lUpGRVNig35KYMnWVsj9ni6sEopA==" saltValue="7KDCF0eed4Eac3E+3GICTg==" spinCount="100000" sheet="1" objects="1" scenarios="1" formatCells="0" formatRows="0"/>
  <mergeCells count="1">
    <mergeCell ref="A111:C116"/>
  </mergeCells>
  <phoneticPr fontId="2"/>
  <printOptions horizontalCentered="1"/>
  <pageMargins left="0.70866141732283472" right="0.6692913385826772" top="0.74803149606299213" bottom="0.43307086614173229" header="0.31496062992125984" footer="0.31496062992125984"/>
  <pageSetup paperSize="9" scale="96"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AV40"/>
  <sheetViews>
    <sheetView view="pageBreakPreview" zoomScale="75" zoomScaleNormal="100" zoomScaleSheetLayoutView="75" workbookViewId="0">
      <selection sqref="A1:W1"/>
    </sheetView>
  </sheetViews>
  <sheetFormatPr defaultColWidth="9" defaultRowHeight="18.75" customHeight="1"/>
  <cols>
    <col min="1" max="2" width="8.58203125" style="22" customWidth="1"/>
    <col min="3" max="25" width="3.33203125" style="22" customWidth="1"/>
    <col min="26" max="16384" width="9" style="22"/>
  </cols>
  <sheetData>
    <row r="1" spans="1:48" ht="18.75" customHeight="1">
      <c r="A1" s="444" t="s">
        <v>602</v>
      </c>
      <c r="B1" s="444"/>
      <c r="C1" s="444"/>
      <c r="D1" s="444"/>
      <c r="E1" s="444"/>
      <c r="F1" s="444"/>
      <c r="G1" s="444"/>
      <c r="H1" s="444"/>
      <c r="I1" s="444"/>
      <c r="J1" s="444"/>
      <c r="K1" s="444"/>
      <c r="L1" s="444"/>
      <c r="M1" s="444"/>
      <c r="N1" s="444"/>
      <c r="O1" s="444"/>
      <c r="P1" s="444"/>
      <c r="Q1" s="444"/>
      <c r="R1" s="444"/>
      <c r="S1" s="444"/>
      <c r="T1" s="444"/>
      <c r="U1" s="444"/>
      <c r="V1" s="444"/>
      <c r="W1" s="444"/>
    </row>
    <row r="2" spans="1:48" ht="18.75" customHeight="1">
      <c r="A2" s="445" t="s">
        <v>228</v>
      </c>
      <c r="B2" s="445"/>
      <c r="C2" s="445"/>
      <c r="D2" s="445"/>
      <c r="E2" s="445"/>
      <c r="F2" s="445"/>
      <c r="G2" s="445"/>
      <c r="H2" s="445"/>
      <c r="I2" s="445"/>
      <c r="J2" s="445"/>
      <c r="K2" s="445"/>
      <c r="L2" s="445"/>
      <c r="M2" s="445"/>
      <c r="N2" s="445"/>
      <c r="O2" s="445"/>
      <c r="P2" s="445"/>
      <c r="Q2" s="445"/>
      <c r="R2" s="445"/>
      <c r="S2" s="445"/>
      <c r="T2" s="445"/>
      <c r="U2" s="445"/>
      <c r="V2" s="445"/>
      <c r="W2" s="445"/>
    </row>
    <row r="3" spans="1:48" ht="18.75" customHeight="1">
      <c r="A3" s="445" t="s">
        <v>341</v>
      </c>
      <c r="B3" s="445"/>
      <c r="C3" s="445"/>
      <c r="D3" s="445"/>
      <c r="E3" s="445"/>
      <c r="F3" s="445"/>
      <c r="G3" s="445"/>
      <c r="H3" s="445"/>
      <c r="I3" s="445"/>
      <c r="J3" s="445"/>
      <c r="K3" s="445"/>
      <c r="L3" s="445"/>
      <c r="M3" s="445"/>
      <c r="N3" s="445"/>
      <c r="O3" s="445"/>
      <c r="P3" s="445"/>
      <c r="Q3" s="445"/>
      <c r="R3" s="445"/>
      <c r="S3" s="445"/>
      <c r="T3" s="445"/>
      <c r="U3" s="445"/>
      <c r="V3" s="445"/>
      <c r="W3" s="445"/>
    </row>
    <row r="5" spans="1:48" ht="80.150000000000006" customHeight="1">
      <c r="A5" s="256" t="s">
        <v>598</v>
      </c>
      <c r="B5" s="256"/>
      <c r="C5" s="256"/>
      <c r="D5" s="256"/>
      <c r="E5" s="256"/>
      <c r="F5" s="256"/>
      <c r="G5" s="256"/>
      <c r="H5" s="256"/>
      <c r="I5" s="256"/>
      <c r="J5" s="256"/>
      <c r="K5" s="256"/>
      <c r="L5" s="256"/>
      <c r="M5" s="256"/>
      <c r="N5" s="256"/>
      <c r="O5" s="256"/>
      <c r="P5" s="256"/>
      <c r="Q5" s="256"/>
      <c r="R5" s="256"/>
      <c r="S5" s="256"/>
      <c r="T5" s="256"/>
      <c r="U5" s="256"/>
      <c r="V5" s="256"/>
      <c r="W5" s="256"/>
      <c r="Z5" s="40"/>
      <c r="AA5" s="40"/>
      <c r="AB5" s="40"/>
      <c r="AC5" s="40"/>
      <c r="AD5" s="40"/>
      <c r="AE5" s="40"/>
      <c r="AF5" s="40"/>
      <c r="AG5" s="40"/>
      <c r="AH5" s="40"/>
      <c r="AI5" s="40"/>
      <c r="AJ5" s="40"/>
      <c r="AK5" s="40"/>
      <c r="AL5" s="40"/>
      <c r="AM5" s="40"/>
      <c r="AN5" s="40"/>
      <c r="AO5" s="40"/>
      <c r="AP5" s="40"/>
      <c r="AQ5" s="40"/>
      <c r="AR5" s="40"/>
      <c r="AS5" s="40"/>
      <c r="AT5" s="40"/>
      <c r="AU5" s="40"/>
      <c r="AV5" s="40"/>
    </row>
    <row r="7" spans="1:48" ht="38.25" customHeight="1">
      <c r="A7" s="256" t="s">
        <v>342</v>
      </c>
      <c r="B7" s="256"/>
      <c r="C7" s="256"/>
      <c r="D7" s="256"/>
      <c r="E7" s="256"/>
      <c r="F7" s="256"/>
      <c r="G7" s="256"/>
      <c r="H7" s="256"/>
      <c r="I7" s="256"/>
      <c r="J7" s="256"/>
      <c r="K7" s="256"/>
      <c r="L7" s="256"/>
      <c r="M7" s="256"/>
      <c r="N7" s="256"/>
      <c r="O7" s="256"/>
      <c r="P7" s="256"/>
      <c r="Q7" s="256"/>
      <c r="R7" s="256"/>
      <c r="S7" s="256"/>
      <c r="T7" s="256"/>
      <c r="U7" s="256"/>
      <c r="V7" s="256"/>
      <c r="W7" s="256"/>
    </row>
    <row r="8" spans="1:48" ht="39" customHeight="1">
      <c r="A8" s="256" t="s">
        <v>347</v>
      </c>
      <c r="B8" s="256"/>
      <c r="C8" s="256"/>
      <c r="D8" s="256"/>
      <c r="E8" s="256"/>
      <c r="F8" s="256"/>
      <c r="G8" s="256"/>
      <c r="H8" s="256"/>
      <c r="I8" s="256"/>
      <c r="J8" s="256"/>
      <c r="K8" s="256"/>
      <c r="L8" s="256"/>
      <c r="M8" s="256"/>
      <c r="N8" s="256"/>
      <c r="O8" s="256"/>
      <c r="P8" s="256"/>
      <c r="Q8" s="256"/>
      <c r="R8" s="256"/>
      <c r="S8" s="256"/>
      <c r="T8" s="256"/>
      <c r="U8" s="256"/>
      <c r="V8" s="256"/>
      <c r="W8" s="256"/>
    </row>
    <row r="10" spans="1:48" ht="18.75" customHeight="1">
      <c r="M10" s="22" t="s">
        <v>299</v>
      </c>
      <c r="Q10" s="22" t="str">
        <f>IF(名称="","",名称)</f>
        <v/>
      </c>
    </row>
    <row r="11" spans="1:48" ht="18.75" customHeight="1">
      <c r="A11" s="22" t="s">
        <v>343</v>
      </c>
    </row>
    <row r="12" spans="1:48" s="28" customFormat="1" ht="31.5" customHeight="1">
      <c r="B12" s="262" t="s">
        <v>603</v>
      </c>
      <c r="C12" s="262"/>
      <c r="D12" s="262"/>
      <c r="E12" s="262"/>
      <c r="F12" s="262"/>
      <c r="G12" s="262"/>
      <c r="H12" s="262"/>
      <c r="I12" s="262"/>
      <c r="J12" s="262"/>
      <c r="K12" s="262"/>
      <c r="L12" s="262"/>
      <c r="M12" s="262"/>
      <c r="N12" s="262"/>
      <c r="O12" s="262"/>
      <c r="P12" s="262"/>
      <c r="Q12" s="262"/>
      <c r="R12" s="262"/>
      <c r="S12" s="262"/>
      <c r="T12" s="262"/>
      <c r="U12" s="262"/>
      <c r="V12" s="262"/>
      <c r="W12" s="262"/>
    </row>
    <row r="13" spans="1:48" s="28" customFormat="1" ht="18.75" customHeight="1">
      <c r="B13" s="30"/>
      <c r="C13" s="262" t="s">
        <v>257</v>
      </c>
      <c r="D13" s="262"/>
      <c r="E13" s="262"/>
      <c r="F13" s="262"/>
      <c r="G13" s="262"/>
      <c r="H13" s="262"/>
      <c r="I13" s="262"/>
      <c r="J13" s="262"/>
      <c r="K13" s="262"/>
      <c r="L13" s="262"/>
      <c r="M13" s="262"/>
      <c r="N13" s="262"/>
      <c r="O13" s="262"/>
      <c r="P13" s="262"/>
      <c r="Q13" s="262"/>
      <c r="R13" s="262"/>
      <c r="S13" s="262"/>
      <c r="T13" s="262"/>
      <c r="U13" s="262"/>
      <c r="V13" s="262"/>
      <c r="W13" s="262"/>
    </row>
    <row r="14" spans="1:48" s="28" customFormat="1" ht="19.5" customHeight="1">
      <c r="B14" s="30"/>
      <c r="C14" s="30"/>
      <c r="D14" s="262" t="s">
        <v>514</v>
      </c>
      <c r="E14" s="262"/>
      <c r="F14" s="262"/>
      <c r="G14" s="262"/>
      <c r="H14" s="262"/>
      <c r="I14" s="262"/>
      <c r="J14" s="262"/>
      <c r="K14" s="262"/>
      <c r="L14" s="262"/>
      <c r="M14" s="262"/>
      <c r="N14" s="262"/>
      <c r="O14" s="262"/>
      <c r="P14" s="262"/>
      <c r="Q14" s="262"/>
      <c r="R14" s="262"/>
      <c r="S14" s="262"/>
      <c r="T14" s="262"/>
      <c r="U14" s="262"/>
      <c r="V14" s="262"/>
      <c r="W14" s="262"/>
    </row>
    <row r="15" spans="1:48" s="28" customFormat="1" ht="19.5" customHeight="1">
      <c r="B15" s="30"/>
      <c r="C15" s="262" t="s">
        <v>258</v>
      </c>
      <c r="D15" s="262"/>
      <c r="E15" s="262"/>
      <c r="F15" s="262"/>
      <c r="G15" s="262"/>
      <c r="H15" s="262"/>
      <c r="I15" s="262"/>
      <c r="J15" s="262"/>
      <c r="K15" s="262"/>
      <c r="L15" s="262"/>
      <c r="M15" s="262"/>
      <c r="N15" s="262"/>
      <c r="O15" s="262"/>
      <c r="P15" s="262"/>
      <c r="Q15" s="262"/>
      <c r="R15" s="262"/>
      <c r="S15" s="262"/>
      <c r="T15" s="262"/>
      <c r="U15" s="262"/>
      <c r="V15" s="262"/>
      <c r="W15" s="262"/>
    </row>
    <row r="16" spans="1:48" s="28" customFormat="1" ht="19.5" customHeight="1">
      <c r="B16" s="30"/>
      <c r="C16" s="30"/>
      <c r="D16" s="262" t="s">
        <v>515</v>
      </c>
      <c r="E16" s="262"/>
      <c r="F16" s="262"/>
      <c r="G16" s="262"/>
      <c r="H16" s="262"/>
      <c r="I16" s="262"/>
      <c r="J16" s="262"/>
      <c r="K16" s="262"/>
      <c r="L16" s="262"/>
      <c r="M16" s="262"/>
      <c r="N16" s="262"/>
      <c r="O16" s="262"/>
      <c r="P16" s="262"/>
      <c r="Q16" s="262"/>
      <c r="R16" s="262"/>
      <c r="S16" s="262"/>
      <c r="T16" s="262"/>
      <c r="U16" s="262"/>
      <c r="V16" s="262"/>
      <c r="W16" s="262"/>
    </row>
    <row r="17" spans="1:23" ht="19.5" customHeight="1">
      <c r="B17" s="32"/>
      <c r="C17" s="32"/>
      <c r="D17" s="41"/>
      <c r="E17" s="41"/>
      <c r="F17" s="41"/>
      <c r="G17" s="41"/>
      <c r="H17" s="41"/>
      <c r="I17" s="41"/>
      <c r="J17" s="41"/>
      <c r="K17" s="41"/>
      <c r="L17" s="41"/>
      <c r="M17" s="41"/>
      <c r="N17" s="41"/>
      <c r="O17" s="41"/>
      <c r="P17" s="41"/>
      <c r="Q17" s="41"/>
      <c r="R17" s="41"/>
      <c r="S17" s="41"/>
      <c r="T17" s="41"/>
      <c r="U17" s="41"/>
      <c r="V17" s="41"/>
      <c r="W17" s="41"/>
    </row>
    <row r="18" spans="1:23" ht="19.5" customHeight="1">
      <c r="B18" s="32"/>
      <c r="C18" s="32"/>
      <c r="D18" s="41"/>
      <c r="E18" s="41"/>
      <c r="F18" s="41"/>
      <c r="G18" s="41"/>
      <c r="H18" s="41"/>
      <c r="I18" s="41"/>
      <c r="J18" s="41"/>
      <c r="K18" s="41"/>
      <c r="L18" s="41"/>
      <c r="M18" s="41"/>
      <c r="N18" s="41"/>
      <c r="O18" s="41"/>
      <c r="P18" s="41"/>
      <c r="Q18" s="41"/>
      <c r="R18" s="41"/>
      <c r="S18" s="41"/>
      <c r="T18" s="41"/>
      <c r="U18" s="41"/>
      <c r="V18" s="41"/>
      <c r="W18" s="41"/>
    </row>
    <row r="19" spans="1:23" ht="22.5" customHeight="1">
      <c r="A19" s="449" t="s">
        <v>259</v>
      </c>
      <c r="B19" s="449"/>
      <c r="C19" s="449"/>
      <c r="D19" s="449"/>
      <c r="E19" s="449"/>
      <c r="F19" s="40"/>
      <c r="G19" s="450"/>
      <c r="H19" s="450"/>
      <c r="I19" s="450"/>
      <c r="J19" s="450"/>
      <c r="K19" s="450"/>
      <c r="L19" s="450"/>
      <c r="M19" s="450"/>
      <c r="N19" s="450"/>
      <c r="O19" s="450"/>
      <c r="P19" s="450"/>
      <c r="Q19" s="450"/>
      <c r="R19" s="450"/>
      <c r="S19" s="450"/>
      <c r="T19" s="450"/>
      <c r="U19" s="450"/>
    </row>
    <row r="20" spans="1:23" ht="22.5" customHeight="1">
      <c r="A20" s="449" t="s">
        <v>260</v>
      </c>
      <c r="B20" s="449"/>
      <c r="C20" s="449"/>
      <c r="D20" s="449"/>
      <c r="E20" s="449"/>
      <c r="F20" s="40"/>
      <c r="G20" s="450"/>
      <c r="H20" s="450"/>
      <c r="I20" s="450"/>
      <c r="J20" s="450"/>
      <c r="K20" s="450"/>
      <c r="L20" s="450"/>
      <c r="M20" s="450"/>
      <c r="N20" s="450"/>
      <c r="O20" s="450"/>
      <c r="P20" s="450"/>
      <c r="Q20" s="450"/>
      <c r="R20" s="450"/>
      <c r="S20" s="450"/>
      <c r="T20" s="450"/>
      <c r="U20" s="450"/>
    </row>
    <row r="21" spans="1:23" ht="18.75" customHeight="1">
      <c r="A21" s="42" t="s">
        <v>348</v>
      </c>
      <c r="B21" s="42" t="s">
        <v>160</v>
      </c>
      <c r="C21" s="32"/>
      <c r="D21" s="32"/>
      <c r="E21" s="32"/>
      <c r="F21" s="32"/>
      <c r="G21" s="32"/>
      <c r="H21" s="32"/>
      <c r="I21" s="32"/>
      <c r="J21" s="32"/>
      <c r="K21" s="32"/>
      <c r="L21" s="32"/>
      <c r="M21" s="32"/>
      <c r="N21" s="32"/>
      <c r="O21" s="32"/>
      <c r="P21" s="32"/>
      <c r="Q21" s="32"/>
      <c r="R21" s="32"/>
      <c r="S21" s="32"/>
      <c r="T21" s="32"/>
      <c r="U21" s="32"/>
      <c r="V21" s="32"/>
      <c r="W21" s="32"/>
    </row>
    <row r="22" spans="1:23" ht="18.75" customHeight="1">
      <c r="A22" s="43" t="s">
        <v>300</v>
      </c>
      <c r="B22" s="43" t="s">
        <v>300</v>
      </c>
      <c r="C22" s="262" t="s">
        <v>546</v>
      </c>
      <c r="D22" s="262"/>
      <c r="E22" s="262"/>
      <c r="F22" s="262"/>
      <c r="G22" s="262"/>
      <c r="H22" s="262"/>
      <c r="I22" s="262"/>
      <c r="J22" s="262"/>
      <c r="K22" s="262"/>
      <c r="L22" s="262"/>
      <c r="M22" s="262"/>
      <c r="N22" s="262"/>
      <c r="O22" s="262"/>
      <c r="P22" s="262"/>
      <c r="Q22" s="262"/>
      <c r="R22" s="262"/>
      <c r="S22" s="262"/>
      <c r="T22" s="262"/>
      <c r="U22" s="262"/>
      <c r="V22" s="262"/>
      <c r="W22" s="262"/>
    </row>
    <row r="23" spans="1:23" ht="18.75" customHeight="1">
      <c r="A23" s="43"/>
      <c r="B23" s="43"/>
      <c r="C23" s="262"/>
      <c r="D23" s="262"/>
      <c r="E23" s="262"/>
      <c r="F23" s="262"/>
      <c r="G23" s="262"/>
      <c r="H23" s="262"/>
      <c r="I23" s="262"/>
      <c r="J23" s="262"/>
      <c r="K23" s="262"/>
      <c r="L23" s="262"/>
      <c r="M23" s="262"/>
      <c r="N23" s="262"/>
      <c r="O23" s="262"/>
      <c r="P23" s="262"/>
      <c r="Q23" s="262"/>
      <c r="R23" s="262"/>
      <c r="S23" s="262"/>
      <c r="T23" s="262"/>
      <c r="U23" s="262"/>
      <c r="V23" s="262"/>
      <c r="W23" s="262"/>
    </row>
    <row r="24" spans="1:23" ht="18.75" customHeight="1">
      <c r="A24" s="23"/>
      <c r="B24" s="23"/>
    </row>
    <row r="25" spans="1:23" ht="18.75" customHeight="1">
      <c r="B25" s="446"/>
      <c r="C25" s="451"/>
      <c r="D25" s="451"/>
      <c r="E25" s="451"/>
      <c r="F25" s="451"/>
      <c r="G25" s="451"/>
      <c r="H25" s="451"/>
      <c r="I25" s="451"/>
      <c r="J25" s="447"/>
      <c r="K25" s="446" t="s">
        <v>261</v>
      </c>
      <c r="L25" s="447"/>
      <c r="M25" s="448" t="s">
        <v>262</v>
      </c>
      <c r="N25" s="448"/>
      <c r="O25" s="448"/>
      <c r="P25" s="448"/>
      <c r="Q25" s="448"/>
      <c r="R25" s="448"/>
      <c r="S25" s="448"/>
      <c r="T25" s="448"/>
      <c r="U25" s="448"/>
      <c r="V25" s="448"/>
    </row>
    <row r="26" spans="1:23" ht="23.25" customHeight="1">
      <c r="B26" s="466" t="s">
        <v>550</v>
      </c>
      <c r="C26" s="467"/>
      <c r="D26" s="467"/>
      <c r="E26" s="467"/>
      <c r="F26" s="467"/>
      <c r="G26" s="467"/>
      <c r="H26" s="467"/>
      <c r="I26" s="467"/>
      <c r="J26" s="468"/>
      <c r="K26" s="463"/>
      <c r="L26" s="464"/>
      <c r="M26" s="452" t="s">
        <v>538</v>
      </c>
      <c r="N26" s="453"/>
      <c r="O26" s="453"/>
      <c r="P26" s="453"/>
      <c r="Q26" s="453"/>
      <c r="R26" s="453"/>
      <c r="S26" s="453"/>
      <c r="T26" s="453"/>
      <c r="U26" s="453"/>
      <c r="V26" s="454"/>
    </row>
    <row r="27" spans="1:23" ht="23.25" customHeight="1">
      <c r="B27" s="469"/>
      <c r="C27" s="470"/>
      <c r="D27" s="470"/>
      <c r="E27" s="470"/>
      <c r="F27" s="470"/>
      <c r="G27" s="470"/>
      <c r="H27" s="470"/>
      <c r="I27" s="470"/>
      <c r="J27" s="471"/>
      <c r="K27" s="463"/>
      <c r="L27" s="464"/>
      <c r="M27" s="455" t="s">
        <v>539</v>
      </c>
      <c r="N27" s="456"/>
      <c r="O27" s="456"/>
      <c r="P27" s="456"/>
      <c r="Q27" s="456"/>
      <c r="R27" s="456"/>
      <c r="S27" s="456"/>
      <c r="T27" s="456"/>
      <c r="U27" s="456"/>
      <c r="V27" s="457"/>
    </row>
    <row r="28" spans="1:23" ht="23.25" customHeight="1">
      <c r="B28" s="472" t="s">
        <v>551</v>
      </c>
      <c r="C28" s="473"/>
      <c r="D28" s="473"/>
      <c r="E28" s="473"/>
      <c r="F28" s="473"/>
      <c r="G28" s="473"/>
      <c r="H28" s="473"/>
      <c r="I28" s="473"/>
      <c r="J28" s="474"/>
      <c r="K28" s="463"/>
      <c r="L28" s="464"/>
      <c r="M28" s="452" t="s">
        <v>540</v>
      </c>
      <c r="N28" s="458"/>
      <c r="O28" s="458"/>
      <c r="P28" s="458"/>
      <c r="Q28" s="458"/>
      <c r="R28" s="458"/>
      <c r="S28" s="458"/>
      <c r="T28" s="458"/>
      <c r="U28" s="458"/>
      <c r="V28" s="459"/>
    </row>
    <row r="29" spans="1:23" ht="23.25" customHeight="1">
      <c r="B29" s="469"/>
      <c r="C29" s="470"/>
      <c r="D29" s="470"/>
      <c r="E29" s="470"/>
      <c r="F29" s="470"/>
      <c r="G29" s="470"/>
      <c r="H29" s="470"/>
      <c r="I29" s="470"/>
      <c r="J29" s="471"/>
      <c r="K29" s="463"/>
      <c r="L29" s="464"/>
      <c r="M29" s="455" t="s">
        <v>541</v>
      </c>
      <c r="N29" s="460"/>
      <c r="O29" s="460"/>
      <c r="P29" s="460"/>
      <c r="Q29" s="460"/>
      <c r="R29" s="460"/>
      <c r="S29" s="460"/>
      <c r="T29" s="460"/>
      <c r="U29" s="460"/>
      <c r="V29" s="461"/>
    </row>
    <row r="30" spans="1:23" ht="30" customHeight="1">
      <c r="B30" s="462" t="s">
        <v>552</v>
      </c>
      <c r="C30" s="462"/>
      <c r="D30" s="462"/>
      <c r="E30" s="462"/>
      <c r="F30" s="462"/>
      <c r="G30" s="462"/>
      <c r="H30" s="462"/>
      <c r="I30" s="462"/>
      <c r="J30" s="462"/>
      <c r="K30" s="463"/>
      <c r="L30" s="464"/>
      <c r="M30" s="465" t="s">
        <v>542</v>
      </c>
      <c r="N30" s="465"/>
      <c r="O30" s="465"/>
      <c r="P30" s="465"/>
      <c r="Q30" s="465"/>
      <c r="R30" s="465"/>
      <c r="S30" s="465"/>
      <c r="T30" s="465"/>
      <c r="U30" s="465"/>
      <c r="V30" s="465"/>
    </row>
    <row r="31" spans="1:23" ht="30" customHeight="1">
      <c r="B31" s="462" t="s">
        <v>553</v>
      </c>
      <c r="C31" s="462"/>
      <c r="D31" s="462"/>
      <c r="E31" s="462"/>
      <c r="F31" s="462"/>
      <c r="G31" s="462"/>
      <c r="H31" s="462"/>
      <c r="I31" s="462"/>
      <c r="J31" s="462"/>
      <c r="K31" s="463"/>
      <c r="L31" s="464"/>
      <c r="M31" s="465" t="s">
        <v>543</v>
      </c>
      <c r="N31" s="465"/>
      <c r="O31" s="465"/>
      <c r="P31" s="465"/>
      <c r="Q31" s="465"/>
      <c r="R31" s="465"/>
      <c r="S31" s="465"/>
      <c r="T31" s="465"/>
      <c r="U31" s="465"/>
      <c r="V31" s="465"/>
    </row>
    <row r="32" spans="1:23" ht="30" customHeight="1">
      <c r="B32" s="462" t="s">
        <v>554</v>
      </c>
      <c r="C32" s="462"/>
      <c r="D32" s="462"/>
      <c r="E32" s="462"/>
      <c r="F32" s="462"/>
      <c r="G32" s="462"/>
      <c r="H32" s="462"/>
      <c r="I32" s="462"/>
      <c r="J32" s="462"/>
      <c r="K32" s="463"/>
      <c r="L32" s="464"/>
      <c r="M32" s="465" t="s">
        <v>544</v>
      </c>
      <c r="N32" s="465"/>
      <c r="O32" s="465"/>
      <c r="P32" s="465"/>
      <c r="Q32" s="465"/>
      <c r="R32" s="465"/>
      <c r="S32" s="465"/>
      <c r="T32" s="465"/>
      <c r="U32" s="465"/>
      <c r="V32" s="465"/>
    </row>
    <row r="33" spans="2:22" ht="46.5" customHeight="1">
      <c r="B33" s="462" t="s">
        <v>555</v>
      </c>
      <c r="C33" s="462"/>
      <c r="D33" s="462"/>
      <c r="E33" s="462"/>
      <c r="F33" s="462"/>
      <c r="G33" s="462"/>
      <c r="H33" s="462"/>
      <c r="I33" s="462"/>
      <c r="J33" s="462"/>
      <c r="K33" s="475"/>
      <c r="L33" s="475"/>
      <c r="M33" s="465" t="s">
        <v>545</v>
      </c>
      <c r="N33" s="465"/>
      <c r="O33" s="465"/>
      <c r="P33" s="465"/>
      <c r="Q33" s="465"/>
      <c r="R33" s="465"/>
      <c r="S33" s="465"/>
      <c r="T33" s="465"/>
      <c r="U33" s="465"/>
      <c r="V33" s="465"/>
    </row>
    <row r="34" spans="2:22" ht="23.25" customHeight="1">
      <c r="B34" s="462" t="s">
        <v>556</v>
      </c>
      <c r="C34" s="462"/>
      <c r="D34" s="462"/>
      <c r="E34" s="462"/>
      <c r="F34" s="462"/>
      <c r="G34" s="462"/>
      <c r="H34" s="462"/>
      <c r="I34" s="462"/>
      <c r="J34" s="462"/>
      <c r="K34" s="476"/>
      <c r="L34" s="476"/>
      <c r="M34" s="477"/>
      <c r="N34" s="477"/>
      <c r="O34" s="477"/>
      <c r="P34" s="477"/>
      <c r="Q34" s="477"/>
      <c r="R34" s="477"/>
      <c r="S34" s="477"/>
      <c r="T34" s="477"/>
      <c r="U34" s="477"/>
      <c r="V34" s="477"/>
    </row>
    <row r="35" spans="2:22" ht="37.5" customHeight="1">
      <c r="B35" s="462" t="s">
        <v>557</v>
      </c>
      <c r="C35" s="462"/>
      <c r="D35" s="462"/>
      <c r="E35" s="462"/>
      <c r="F35" s="462"/>
      <c r="G35" s="462"/>
      <c r="H35" s="462"/>
      <c r="I35" s="462"/>
      <c r="J35" s="462"/>
      <c r="K35" s="476"/>
      <c r="L35" s="476"/>
      <c r="M35" s="477"/>
      <c r="N35" s="477"/>
      <c r="O35" s="477"/>
      <c r="P35" s="477"/>
      <c r="Q35" s="477"/>
      <c r="R35" s="477"/>
      <c r="S35" s="477"/>
      <c r="T35" s="477"/>
      <c r="U35" s="477"/>
      <c r="V35" s="477"/>
    </row>
    <row r="36" spans="2:22" ht="30.75" customHeight="1">
      <c r="B36" s="462" t="s">
        <v>558</v>
      </c>
      <c r="C36" s="462"/>
      <c r="D36" s="462"/>
      <c r="E36" s="462"/>
      <c r="F36" s="462"/>
      <c r="G36" s="462"/>
      <c r="H36" s="462"/>
      <c r="I36" s="462"/>
      <c r="J36" s="462"/>
      <c r="K36" s="476"/>
      <c r="L36" s="476"/>
      <c r="M36" s="477"/>
      <c r="N36" s="477"/>
      <c r="O36" s="477"/>
      <c r="P36" s="477"/>
      <c r="Q36" s="477"/>
      <c r="R36" s="477"/>
      <c r="S36" s="477"/>
      <c r="T36" s="477"/>
      <c r="U36" s="477"/>
      <c r="V36" s="477"/>
    </row>
    <row r="37" spans="2:22" ht="38.25" customHeight="1">
      <c r="B37" s="462" t="s">
        <v>559</v>
      </c>
      <c r="C37" s="462"/>
      <c r="D37" s="462"/>
      <c r="E37" s="462"/>
      <c r="F37" s="462"/>
      <c r="G37" s="462"/>
      <c r="H37" s="462"/>
      <c r="I37" s="462"/>
      <c r="J37" s="462"/>
      <c r="K37" s="475"/>
      <c r="L37" s="475"/>
      <c r="M37" s="465" t="s">
        <v>549</v>
      </c>
      <c r="N37" s="465"/>
      <c r="O37" s="465"/>
      <c r="P37" s="465"/>
      <c r="Q37" s="465"/>
      <c r="R37" s="465"/>
      <c r="S37" s="465"/>
      <c r="T37" s="465"/>
      <c r="U37" s="465"/>
      <c r="V37" s="465"/>
    </row>
    <row r="38" spans="2:22" ht="26.25" customHeight="1">
      <c r="B38" s="462" t="s">
        <v>560</v>
      </c>
      <c r="C38" s="462"/>
      <c r="D38" s="462"/>
      <c r="E38" s="462"/>
      <c r="F38" s="462"/>
      <c r="G38" s="462"/>
      <c r="H38" s="462"/>
      <c r="I38" s="462"/>
      <c r="J38" s="462"/>
      <c r="K38" s="475"/>
      <c r="L38" s="475"/>
      <c r="M38" s="478" t="s">
        <v>547</v>
      </c>
      <c r="N38" s="478"/>
      <c r="O38" s="478"/>
      <c r="P38" s="478"/>
      <c r="Q38" s="478"/>
      <c r="R38" s="478"/>
      <c r="S38" s="478"/>
      <c r="T38" s="478"/>
      <c r="U38" s="478"/>
      <c r="V38" s="478"/>
    </row>
    <row r="39" spans="2:22" ht="26.25" customHeight="1">
      <c r="B39" s="462" t="s">
        <v>561</v>
      </c>
      <c r="C39" s="462"/>
      <c r="D39" s="462"/>
      <c r="E39" s="462"/>
      <c r="F39" s="462"/>
      <c r="G39" s="462"/>
      <c r="H39" s="462"/>
      <c r="I39" s="462"/>
      <c r="J39" s="462"/>
      <c r="K39" s="475"/>
      <c r="L39" s="475"/>
      <c r="M39" s="478" t="s">
        <v>548</v>
      </c>
      <c r="N39" s="478"/>
      <c r="O39" s="478"/>
      <c r="P39" s="478"/>
      <c r="Q39" s="478"/>
      <c r="R39" s="478"/>
      <c r="S39" s="478"/>
      <c r="T39" s="478"/>
      <c r="U39" s="478"/>
      <c r="V39" s="478"/>
    </row>
    <row r="40" spans="2:22" ht="7.5" customHeight="1"/>
  </sheetData>
  <mergeCells count="59">
    <mergeCell ref="B39:J39"/>
    <mergeCell ref="K39:L39"/>
    <mergeCell ref="M39:V39"/>
    <mergeCell ref="B37:J37"/>
    <mergeCell ref="K37:L37"/>
    <mergeCell ref="M37:V37"/>
    <mergeCell ref="B38:J38"/>
    <mergeCell ref="K38:L38"/>
    <mergeCell ref="M38:V38"/>
    <mergeCell ref="B35:J35"/>
    <mergeCell ref="K35:L35"/>
    <mergeCell ref="M35:V35"/>
    <mergeCell ref="B36:J36"/>
    <mergeCell ref="K36:L36"/>
    <mergeCell ref="M36:V36"/>
    <mergeCell ref="B33:J33"/>
    <mergeCell ref="K33:L33"/>
    <mergeCell ref="M33:V33"/>
    <mergeCell ref="B34:J34"/>
    <mergeCell ref="K34:L34"/>
    <mergeCell ref="M34:V34"/>
    <mergeCell ref="B31:J31"/>
    <mergeCell ref="K31:L31"/>
    <mergeCell ref="M31:V31"/>
    <mergeCell ref="B32:J32"/>
    <mergeCell ref="K32:L32"/>
    <mergeCell ref="M32:V32"/>
    <mergeCell ref="M26:V26"/>
    <mergeCell ref="M27:V27"/>
    <mergeCell ref="M28:V28"/>
    <mergeCell ref="M29:V29"/>
    <mergeCell ref="B30:J30"/>
    <mergeCell ref="K30:L30"/>
    <mergeCell ref="M30:V30"/>
    <mergeCell ref="B26:J27"/>
    <mergeCell ref="K26:L26"/>
    <mergeCell ref="K27:L27"/>
    <mergeCell ref="B28:J29"/>
    <mergeCell ref="K28:L28"/>
    <mergeCell ref="K29:L29"/>
    <mergeCell ref="K25:L25"/>
    <mergeCell ref="M25:V25"/>
    <mergeCell ref="B12:W12"/>
    <mergeCell ref="C13:W13"/>
    <mergeCell ref="A20:E20"/>
    <mergeCell ref="G20:U20"/>
    <mergeCell ref="B25:J25"/>
    <mergeCell ref="A19:E19"/>
    <mergeCell ref="G19:U19"/>
    <mergeCell ref="C22:W23"/>
    <mergeCell ref="A8:W8"/>
    <mergeCell ref="D14:W14"/>
    <mergeCell ref="C15:W15"/>
    <mergeCell ref="D16:W16"/>
    <mergeCell ref="A1:W1"/>
    <mergeCell ref="A2:W2"/>
    <mergeCell ref="A3:W3"/>
    <mergeCell ref="A5:W5"/>
    <mergeCell ref="A7:W7"/>
  </mergeCells>
  <phoneticPr fontId="2"/>
  <conditionalFormatting sqref="A19:A23 F19:G23">
    <cfRule type="expression" dxfId="52" priority="128">
      <formula>#REF!="□"</formula>
    </cfRule>
  </conditionalFormatting>
  <conditionalFormatting sqref="B26">
    <cfRule type="expression" dxfId="51" priority="63">
      <formula>#REF!="□"</formula>
    </cfRule>
  </conditionalFormatting>
  <conditionalFormatting sqref="B28">
    <cfRule type="expression" dxfId="50" priority="62">
      <formula>#REF!="□"</formula>
    </cfRule>
  </conditionalFormatting>
  <conditionalFormatting sqref="B30:J39">
    <cfRule type="expression" dxfId="49" priority="60">
      <formula>#REF!="□"</formula>
    </cfRule>
  </conditionalFormatting>
  <conditionalFormatting sqref="C22">
    <cfRule type="expression" dxfId="48" priority="1">
      <formula>$B22="□"</formula>
    </cfRule>
  </conditionalFormatting>
  <dataValidations count="2">
    <dataValidation type="list" allowBlank="1" showInputMessage="1" showErrorMessage="1" sqref="A23:B23" xr:uid="{00000000-0002-0000-1500-000000000000}">
      <formula1>"□,☑,■"</formula1>
    </dataValidation>
    <dataValidation type="list" allowBlank="1" showInputMessage="1" showErrorMessage="1" sqref="A22:B22" xr:uid="{1729E38A-0107-4124-8A60-6C399DEE75EE}">
      <formula1>"□,☑"</formula1>
    </dataValidation>
  </dataValidations>
  <pageMargins left="0.7" right="0.7" top="0.75" bottom="0.75" header="0.3" footer="0.3"/>
  <pageSetup paperSize="9" scale="70" orientation="portrait" r:id="rId1"/>
  <rowBreaks count="1" manualBreakCount="1">
    <brk id="9" max="2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AV225"/>
  <sheetViews>
    <sheetView view="pageBreakPreview" zoomScale="75" zoomScaleNormal="100" zoomScaleSheetLayoutView="75" workbookViewId="0">
      <selection sqref="A1:W1"/>
    </sheetView>
  </sheetViews>
  <sheetFormatPr defaultColWidth="9" defaultRowHeight="18.75" customHeight="1"/>
  <cols>
    <col min="1" max="2" width="8.58203125" style="17" customWidth="1"/>
    <col min="3" max="25" width="3.33203125" style="17" customWidth="1"/>
    <col min="26" max="16384" width="9" style="17"/>
  </cols>
  <sheetData>
    <row r="1" spans="1:48" ht="18.75" customHeight="1">
      <c r="A1" s="444" t="s">
        <v>454</v>
      </c>
      <c r="B1" s="444"/>
      <c r="C1" s="444"/>
      <c r="D1" s="444"/>
      <c r="E1" s="444"/>
      <c r="F1" s="444"/>
      <c r="G1" s="444"/>
      <c r="H1" s="444"/>
      <c r="I1" s="444"/>
      <c r="J1" s="444"/>
      <c r="K1" s="444"/>
      <c r="L1" s="444"/>
      <c r="M1" s="444"/>
      <c r="N1" s="444"/>
      <c r="O1" s="444"/>
      <c r="P1" s="444"/>
      <c r="Q1" s="444"/>
      <c r="R1" s="444"/>
      <c r="S1" s="444"/>
      <c r="T1" s="444"/>
      <c r="U1" s="444"/>
      <c r="V1" s="444"/>
      <c r="W1" s="444"/>
    </row>
    <row r="2" spans="1:48" ht="18.75" customHeight="1">
      <c r="A2" s="445" t="s">
        <v>228</v>
      </c>
      <c r="B2" s="445"/>
      <c r="C2" s="445"/>
      <c r="D2" s="445"/>
      <c r="E2" s="445"/>
      <c r="F2" s="445"/>
      <c r="G2" s="445"/>
      <c r="H2" s="445"/>
      <c r="I2" s="445"/>
      <c r="J2" s="445"/>
      <c r="K2" s="445"/>
      <c r="L2" s="445"/>
      <c r="M2" s="445"/>
      <c r="N2" s="445"/>
      <c r="O2" s="445"/>
      <c r="P2" s="445"/>
      <c r="Q2" s="445"/>
      <c r="R2" s="445"/>
      <c r="S2" s="445"/>
      <c r="T2" s="445"/>
      <c r="U2" s="445"/>
      <c r="V2" s="445"/>
      <c r="W2" s="445"/>
    </row>
    <row r="3" spans="1:48" ht="18.75" customHeight="1">
      <c r="A3" s="445" t="s">
        <v>340</v>
      </c>
      <c r="B3" s="445"/>
      <c r="C3" s="445"/>
      <c r="D3" s="445"/>
      <c r="E3" s="445"/>
      <c r="F3" s="445"/>
      <c r="G3" s="445"/>
      <c r="H3" s="445"/>
      <c r="I3" s="445"/>
      <c r="J3" s="445"/>
      <c r="K3" s="445"/>
      <c r="L3" s="445"/>
      <c r="M3" s="445"/>
      <c r="N3" s="445"/>
      <c r="O3" s="445"/>
      <c r="P3" s="445"/>
      <c r="Q3" s="445"/>
      <c r="R3" s="445"/>
      <c r="S3" s="445"/>
      <c r="T3" s="445"/>
      <c r="U3" s="445"/>
      <c r="V3" s="445"/>
      <c r="W3" s="445"/>
    </row>
    <row r="5" spans="1:48" s="12" customFormat="1" ht="80.150000000000006" customHeight="1">
      <c r="A5" s="256" t="s">
        <v>598</v>
      </c>
      <c r="B5" s="256"/>
      <c r="C5" s="256"/>
      <c r="D5" s="256"/>
      <c r="E5" s="256"/>
      <c r="F5" s="256"/>
      <c r="G5" s="256"/>
      <c r="H5" s="256"/>
      <c r="I5" s="256"/>
      <c r="J5" s="256"/>
      <c r="K5" s="256"/>
      <c r="L5" s="256"/>
      <c r="M5" s="256"/>
      <c r="N5" s="256"/>
      <c r="O5" s="256"/>
      <c r="P5" s="256"/>
      <c r="Q5" s="256"/>
      <c r="R5" s="256"/>
      <c r="S5" s="256"/>
      <c r="T5" s="256"/>
      <c r="U5" s="256"/>
      <c r="V5" s="256"/>
      <c r="W5" s="256"/>
      <c r="Z5" s="19"/>
      <c r="AA5" s="19"/>
      <c r="AB5" s="19"/>
      <c r="AC5" s="19"/>
      <c r="AD5" s="19"/>
      <c r="AE5" s="19"/>
      <c r="AF5" s="19"/>
      <c r="AG5" s="19"/>
      <c r="AH5" s="19"/>
      <c r="AI5" s="19"/>
      <c r="AJ5" s="19"/>
      <c r="AK5" s="19"/>
      <c r="AL5" s="19"/>
      <c r="AM5" s="19"/>
      <c r="AN5" s="19"/>
      <c r="AO5" s="19"/>
      <c r="AP5" s="19"/>
      <c r="AQ5" s="19"/>
      <c r="AR5" s="19"/>
      <c r="AS5" s="19"/>
      <c r="AT5" s="19"/>
      <c r="AU5" s="19"/>
      <c r="AV5" s="19"/>
    </row>
    <row r="6" spans="1:48" s="12" customFormat="1" ht="18.75" customHeight="1"/>
    <row r="7" spans="1:48" s="12" customFormat="1" ht="38.25" customHeight="1">
      <c r="A7" s="256" t="s">
        <v>325</v>
      </c>
      <c r="B7" s="256"/>
      <c r="C7" s="256"/>
      <c r="D7" s="256"/>
      <c r="E7" s="256"/>
      <c r="F7" s="256"/>
      <c r="G7" s="256"/>
      <c r="H7" s="256"/>
      <c r="I7" s="256"/>
      <c r="J7" s="256"/>
      <c r="K7" s="256"/>
      <c r="L7" s="256"/>
      <c r="M7" s="256"/>
      <c r="N7" s="256"/>
      <c r="O7" s="256"/>
      <c r="P7" s="256"/>
      <c r="Q7" s="256"/>
      <c r="R7" s="256"/>
      <c r="S7" s="256"/>
      <c r="T7" s="256"/>
      <c r="U7" s="256"/>
      <c r="V7" s="256"/>
      <c r="W7" s="256"/>
    </row>
    <row r="8" spans="1:48" s="12" customFormat="1" ht="39" customHeight="1">
      <c r="A8" s="256" t="s">
        <v>347</v>
      </c>
      <c r="B8" s="256"/>
      <c r="C8" s="256"/>
      <c r="D8" s="256"/>
      <c r="E8" s="256"/>
      <c r="F8" s="256"/>
      <c r="G8" s="256"/>
      <c r="H8" s="256"/>
      <c r="I8" s="256"/>
      <c r="J8" s="256"/>
      <c r="K8" s="256"/>
      <c r="L8" s="256"/>
      <c r="M8" s="256"/>
      <c r="N8" s="256"/>
      <c r="O8" s="256"/>
      <c r="P8" s="256"/>
      <c r="Q8" s="256"/>
      <c r="R8" s="256"/>
      <c r="S8" s="256"/>
      <c r="T8" s="256"/>
      <c r="U8" s="256"/>
      <c r="V8" s="256"/>
      <c r="W8" s="256"/>
    </row>
    <row r="9" spans="1:48" s="12" customFormat="1" ht="18.75" customHeight="1">
      <c r="A9" s="256" t="s">
        <v>359</v>
      </c>
      <c r="B9" s="256"/>
      <c r="C9" s="256"/>
      <c r="D9" s="256"/>
      <c r="E9" s="256"/>
      <c r="F9" s="256"/>
      <c r="G9" s="256"/>
      <c r="H9" s="256"/>
      <c r="I9" s="256"/>
      <c r="J9" s="256"/>
      <c r="K9" s="256"/>
      <c r="L9" s="256"/>
      <c r="M9" s="256"/>
      <c r="N9" s="256"/>
      <c r="O9" s="256"/>
      <c r="P9" s="256"/>
      <c r="Q9" s="256"/>
      <c r="R9" s="256"/>
      <c r="S9" s="256"/>
      <c r="T9" s="256"/>
      <c r="U9" s="256"/>
      <c r="V9" s="256"/>
      <c r="W9" s="256"/>
    </row>
    <row r="11" spans="1:48" s="22" customFormat="1" ht="18.75" customHeight="1">
      <c r="M11" s="22" t="s">
        <v>299</v>
      </c>
      <c r="Q11" s="479" t="str">
        <f>IF(名称="","",名称)</f>
        <v/>
      </c>
      <c r="R11" s="479"/>
      <c r="S11" s="479"/>
      <c r="T11" s="479"/>
      <c r="U11" s="479"/>
      <c r="V11" s="479"/>
      <c r="W11" s="479"/>
    </row>
    <row r="12" spans="1:48" s="22" customFormat="1" ht="18.75" customHeight="1">
      <c r="A12" s="22" t="s">
        <v>344</v>
      </c>
    </row>
    <row r="13" spans="1:48" s="22" customFormat="1" ht="18.75" customHeight="1">
      <c r="A13" s="23" t="s">
        <v>348</v>
      </c>
      <c r="B13" s="23" t="s">
        <v>160</v>
      </c>
    </row>
    <row r="14" spans="1:48" s="12" customFormat="1" ht="18.75" customHeight="1">
      <c r="A14" s="24" t="s">
        <v>336</v>
      </c>
      <c r="B14" s="24" t="s">
        <v>300</v>
      </c>
      <c r="C14" s="256" t="s">
        <v>499</v>
      </c>
      <c r="D14" s="256"/>
      <c r="E14" s="256"/>
      <c r="F14" s="256"/>
      <c r="G14" s="256"/>
      <c r="H14" s="256"/>
      <c r="I14" s="256"/>
      <c r="J14" s="256"/>
      <c r="K14" s="256"/>
      <c r="L14" s="256"/>
      <c r="M14" s="256"/>
      <c r="N14" s="256"/>
      <c r="O14" s="256"/>
      <c r="P14" s="256"/>
      <c r="Q14" s="256"/>
      <c r="R14" s="256"/>
      <c r="S14" s="256"/>
      <c r="T14" s="256"/>
      <c r="U14" s="256"/>
      <c r="V14" s="256"/>
      <c r="W14" s="256"/>
    </row>
    <row r="15" spans="1:48" s="20" customFormat="1" ht="18.75" customHeight="1">
      <c r="A15" s="24"/>
      <c r="B15" s="24" t="s">
        <v>490</v>
      </c>
      <c r="C15" s="256" t="s">
        <v>256</v>
      </c>
      <c r="D15" s="256"/>
      <c r="E15" s="256"/>
      <c r="F15" s="256"/>
      <c r="G15" s="256"/>
      <c r="H15" s="256"/>
      <c r="I15" s="256"/>
      <c r="J15" s="256"/>
      <c r="K15" s="256"/>
      <c r="L15" s="256"/>
      <c r="M15" s="256"/>
      <c r="N15" s="256"/>
      <c r="O15" s="256"/>
      <c r="P15" s="256"/>
      <c r="Q15" s="256"/>
      <c r="R15" s="256"/>
      <c r="S15" s="256"/>
      <c r="T15" s="256"/>
      <c r="U15" s="256"/>
      <c r="V15" s="256"/>
      <c r="W15" s="256"/>
    </row>
    <row r="16" spans="1:48" ht="18.75" customHeight="1">
      <c r="A16" s="25"/>
      <c r="B16" s="25"/>
      <c r="C16" s="25"/>
      <c r="D16" s="25"/>
      <c r="E16" s="25"/>
      <c r="F16" s="25"/>
      <c r="G16" s="25"/>
      <c r="H16" s="25"/>
      <c r="I16" s="25"/>
      <c r="J16" s="25"/>
      <c r="K16" s="25"/>
      <c r="L16" s="25"/>
      <c r="M16" s="25"/>
      <c r="N16" s="25"/>
      <c r="O16" s="25"/>
      <c r="P16" s="25"/>
      <c r="Q16" s="25"/>
      <c r="R16" s="25"/>
      <c r="S16" s="25"/>
      <c r="T16" s="25"/>
      <c r="U16" s="25"/>
      <c r="V16" s="25"/>
      <c r="W16" s="25"/>
    </row>
    <row r="17" spans="1:23" ht="18.75" customHeight="1">
      <c r="A17" s="25"/>
      <c r="B17" s="26"/>
      <c r="C17" s="26"/>
      <c r="D17" s="27"/>
      <c r="E17" s="27"/>
      <c r="F17" s="27"/>
      <c r="G17" s="27"/>
      <c r="H17" s="27"/>
      <c r="I17" s="27"/>
      <c r="J17" s="27"/>
      <c r="K17" s="27"/>
      <c r="L17" s="27"/>
      <c r="M17" s="27"/>
      <c r="N17" s="27"/>
      <c r="O17" s="27"/>
      <c r="P17" s="27"/>
      <c r="Q17" s="27"/>
      <c r="R17" s="27"/>
      <c r="S17" s="27"/>
      <c r="T17" s="27"/>
      <c r="U17" s="27"/>
      <c r="V17" s="27"/>
      <c r="W17" s="27"/>
    </row>
    <row r="18" spans="1:23" s="22" customFormat="1" ht="18.75" customHeight="1">
      <c r="A18" s="22" t="s">
        <v>409</v>
      </c>
    </row>
    <row r="19" spans="1:23" s="22" customFormat="1" ht="18.75" customHeight="1">
      <c r="A19" s="23" t="s">
        <v>348</v>
      </c>
      <c r="B19" s="23" t="s">
        <v>160</v>
      </c>
    </row>
    <row r="20" spans="1:23" s="12" customFormat="1" ht="18.75" customHeight="1">
      <c r="A20" s="24" t="s">
        <v>336</v>
      </c>
      <c r="B20" s="24" t="s">
        <v>300</v>
      </c>
      <c r="C20" s="256" t="s">
        <v>499</v>
      </c>
      <c r="D20" s="256"/>
      <c r="E20" s="256"/>
      <c r="F20" s="256"/>
      <c r="G20" s="256"/>
      <c r="H20" s="256"/>
      <c r="I20" s="256"/>
      <c r="J20" s="256"/>
      <c r="K20" s="256"/>
      <c r="L20" s="256"/>
      <c r="M20" s="256"/>
      <c r="N20" s="256"/>
      <c r="O20" s="256"/>
      <c r="P20" s="256"/>
      <c r="Q20" s="256"/>
      <c r="R20" s="256"/>
      <c r="S20" s="256"/>
      <c r="T20" s="256"/>
      <c r="U20" s="256"/>
      <c r="V20" s="256"/>
      <c r="W20" s="256"/>
    </row>
    <row r="21" spans="1:23" s="20" customFormat="1" ht="18.75" customHeight="1">
      <c r="A21" s="24"/>
      <c r="B21" s="24" t="s">
        <v>490</v>
      </c>
      <c r="C21" s="485" t="s">
        <v>263</v>
      </c>
      <c r="D21" s="485"/>
      <c r="E21" s="485"/>
      <c r="F21" s="485"/>
      <c r="G21" s="485"/>
      <c r="H21" s="485"/>
      <c r="I21" s="485"/>
      <c r="J21" s="485"/>
      <c r="K21" s="485"/>
      <c r="L21" s="485"/>
      <c r="M21" s="485"/>
      <c r="N21" s="485"/>
      <c r="O21" s="485"/>
      <c r="P21" s="485"/>
      <c r="Q21" s="485"/>
      <c r="R21" s="485"/>
      <c r="S21" s="485"/>
      <c r="T21" s="485"/>
      <c r="U21" s="485"/>
      <c r="V21" s="485"/>
      <c r="W21" s="485"/>
    </row>
    <row r="22" spans="1:23" ht="18.75" customHeight="1">
      <c r="A22" s="25"/>
      <c r="B22" s="25"/>
      <c r="C22" s="25"/>
      <c r="D22" s="25"/>
      <c r="E22" s="25"/>
      <c r="F22" s="25"/>
      <c r="G22" s="25"/>
      <c r="H22" s="25"/>
      <c r="I22" s="25"/>
      <c r="J22" s="25"/>
      <c r="K22" s="25"/>
      <c r="L22" s="25"/>
      <c r="M22" s="25"/>
      <c r="N22" s="25"/>
      <c r="O22" s="25"/>
      <c r="P22" s="25"/>
      <c r="Q22" s="25"/>
      <c r="R22" s="25"/>
      <c r="S22" s="25"/>
      <c r="T22" s="25"/>
      <c r="U22" s="25"/>
      <c r="V22" s="25"/>
      <c r="W22" s="25"/>
    </row>
    <row r="23" spans="1:23" s="22" customFormat="1" ht="18.75" customHeight="1">
      <c r="A23" s="22" t="s">
        <v>411</v>
      </c>
    </row>
    <row r="24" spans="1:23" s="22" customFormat="1" ht="18.75" customHeight="1">
      <c r="A24" s="23" t="s">
        <v>348</v>
      </c>
      <c r="B24" s="23" t="s">
        <v>160</v>
      </c>
    </row>
    <row r="25" spans="1:23" s="12" customFormat="1" ht="18.75" customHeight="1">
      <c r="A25" s="24" t="s">
        <v>336</v>
      </c>
      <c r="B25" s="24" t="s">
        <v>300</v>
      </c>
      <c r="C25" s="256" t="s">
        <v>499</v>
      </c>
      <c r="D25" s="256"/>
      <c r="E25" s="256"/>
      <c r="F25" s="256"/>
      <c r="G25" s="256"/>
      <c r="H25" s="256"/>
      <c r="I25" s="256"/>
      <c r="J25" s="256"/>
      <c r="K25" s="256"/>
      <c r="L25" s="256"/>
      <c r="M25" s="256"/>
      <c r="N25" s="256"/>
      <c r="O25" s="256"/>
      <c r="P25" s="256"/>
      <c r="Q25" s="256"/>
      <c r="R25" s="256"/>
      <c r="S25" s="256"/>
      <c r="T25" s="256"/>
      <c r="U25" s="256"/>
      <c r="V25" s="256"/>
      <c r="W25" s="256"/>
    </row>
    <row r="26" spans="1:23" s="20" customFormat="1" ht="36" customHeight="1">
      <c r="A26" s="24"/>
      <c r="B26" s="24" t="s">
        <v>490</v>
      </c>
      <c r="C26" s="256" t="s">
        <v>397</v>
      </c>
      <c r="D26" s="256"/>
      <c r="E26" s="256"/>
      <c r="F26" s="256"/>
      <c r="G26" s="256"/>
      <c r="H26" s="256"/>
      <c r="I26" s="256"/>
      <c r="J26" s="256"/>
      <c r="K26" s="256"/>
      <c r="L26" s="256"/>
      <c r="M26" s="256"/>
      <c r="N26" s="256"/>
      <c r="O26" s="256"/>
      <c r="P26" s="256"/>
      <c r="Q26" s="256"/>
      <c r="R26" s="256"/>
      <c r="S26" s="256"/>
      <c r="T26" s="256"/>
      <c r="U26" s="256"/>
      <c r="V26" s="256"/>
      <c r="W26" s="256"/>
    </row>
    <row r="27" spans="1:23" s="20" customFormat="1" ht="34" customHeight="1">
      <c r="A27" s="24"/>
      <c r="B27" s="24" t="s">
        <v>491</v>
      </c>
      <c r="C27" s="249" t="s">
        <v>399</v>
      </c>
      <c r="D27" s="249"/>
      <c r="E27" s="249"/>
      <c r="F27" s="249"/>
      <c r="G27" s="249"/>
      <c r="H27" s="249"/>
      <c r="I27" s="249"/>
      <c r="J27" s="249"/>
      <c r="K27" s="249"/>
      <c r="L27" s="249"/>
      <c r="M27" s="249"/>
      <c r="N27" s="249"/>
      <c r="O27" s="249"/>
      <c r="P27" s="249"/>
      <c r="Q27" s="249"/>
      <c r="R27" s="249"/>
      <c r="S27" s="249"/>
      <c r="T27" s="249"/>
      <c r="U27" s="249"/>
      <c r="V27" s="249"/>
      <c r="W27" s="249"/>
    </row>
    <row r="28" spans="1:23" ht="18.75" customHeight="1">
      <c r="A28" s="25"/>
      <c r="B28" s="25"/>
      <c r="C28" s="25"/>
      <c r="D28" s="25"/>
      <c r="E28" s="25"/>
      <c r="F28" s="25"/>
      <c r="G28" s="25"/>
      <c r="H28" s="25"/>
      <c r="I28" s="25"/>
      <c r="J28" s="25"/>
      <c r="K28" s="25"/>
      <c r="L28" s="25"/>
      <c r="M28" s="25"/>
      <c r="N28" s="25"/>
      <c r="O28" s="25"/>
      <c r="P28" s="25"/>
      <c r="Q28" s="25"/>
      <c r="R28" s="25"/>
      <c r="S28" s="25"/>
      <c r="T28" s="25"/>
      <c r="U28" s="25"/>
      <c r="V28" s="25"/>
      <c r="W28" s="25"/>
    </row>
    <row r="29" spans="1:23" s="22" customFormat="1" ht="18.75" customHeight="1">
      <c r="A29" s="22" t="s">
        <v>412</v>
      </c>
    </row>
    <row r="30" spans="1:23" s="22" customFormat="1" ht="18.75" customHeight="1">
      <c r="A30" s="23" t="s">
        <v>348</v>
      </c>
      <c r="B30" s="23" t="s">
        <v>160</v>
      </c>
    </row>
    <row r="31" spans="1:23" s="25" customFormat="1" ht="18.75" customHeight="1">
      <c r="A31" s="24" t="s">
        <v>336</v>
      </c>
      <c r="B31" s="24" t="s">
        <v>300</v>
      </c>
      <c r="C31" s="256" t="s">
        <v>499</v>
      </c>
      <c r="D31" s="256"/>
      <c r="E31" s="256"/>
      <c r="F31" s="256"/>
      <c r="G31" s="256"/>
      <c r="H31" s="256"/>
      <c r="I31" s="256"/>
      <c r="J31" s="256"/>
      <c r="K31" s="256"/>
      <c r="L31" s="256"/>
      <c r="M31" s="256"/>
      <c r="N31" s="256"/>
      <c r="O31" s="256"/>
      <c r="P31" s="256"/>
      <c r="Q31" s="256"/>
      <c r="R31" s="256"/>
      <c r="S31" s="256"/>
      <c r="T31" s="256"/>
      <c r="U31" s="256"/>
      <c r="V31" s="256"/>
      <c r="W31" s="256"/>
    </row>
    <row r="32" spans="1:23" s="25" customFormat="1" ht="36" customHeight="1">
      <c r="A32" s="24"/>
      <c r="B32" s="24" t="s">
        <v>490</v>
      </c>
      <c r="C32" s="256" t="s">
        <v>400</v>
      </c>
      <c r="D32" s="256"/>
      <c r="E32" s="256"/>
      <c r="F32" s="256"/>
      <c r="G32" s="256"/>
      <c r="H32" s="256"/>
      <c r="I32" s="256"/>
      <c r="J32" s="256"/>
      <c r="K32" s="256"/>
      <c r="L32" s="256"/>
      <c r="M32" s="256"/>
      <c r="N32" s="256"/>
      <c r="O32" s="256"/>
      <c r="P32" s="256"/>
      <c r="Q32" s="256"/>
      <c r="R32" s="256"/>
      <c r="S32" s="256"/>
      <c r="T32" s="256"/>
      <c r="U32" s="256"/>
      <c r="V32" s="256"/>
      <c r="W32" s="256"/>
    </row>
    <row r="33" spans="1:23" s="25" customFormat="1" ht="18.75" customHeight="1"/>
    <row r="34" spans="1:23" s="22" customFormat="1" ht="18.75" customHeight="1">
      <c r="M34" s="22" t="s">
        <v>299</v>
      </c>
      <c r="Q34" s="479" t="str">
        <f>IF(名称="","",名称)</f>
        <v/>
      </c>
      <c r="R34" s="479"/>
      <c r="S34" s="479"/>
      <c r="T34" s="479"/>
      <c r="U34" s="479"/>
      <c r="V34" s="479"/>
      <c r="W34" s="479"/>
    </row>
    <row r="35" spans="1:23" s="22" customFormat="1" ht="18.75" customHeight="1">
      <c r="A35" s="32" t="s">
        <v>413</v>
      </c>
    </row>
    <row r="36" spans="1:23" s="22" customFormat="1" ht="18.75" customHeight="1">
      <c r="A36" s="23" t="s">
        <v>348</v>
      </c>
      <c r="B36" s="23" t="s">
        <v>160</v>
      </c>
    </row>
    <row r="37" spans="1:23" s="25" customFormat="1" ht="18.75" customHeight="1">
      <c r="A37" s="24" t="s">
        <v>300</v>
      </c>
      <c r="B37" s="24" t="s">
        <v>300</v>
      </c>
      <c r="C37" s="256" t="s">
        <v>499</v>
      </c>
      <c r="D37" s="256"/>
      <c r="E37" s="256"/>
      <c r="F37" s="256"/>
      <c r="G37" s="256"/>
      <c r="H37" s="256"/>
      <c r="I37" s="256"/>
      <c r="J37" s="256"/>
      <c r="K37" s="256"/>
      <c r="L37" s="256"/>
      <c r="M37" s="256"/>
      <c r="N37" s="256"/>
      <c r="O37" s="256"/>
      <c r="P37" s="256"/>
      <c r="Q37" s="256"/>
      <c r="R37" s="256"/>
      <c r="S37" s="256"/>
      <c r="T37" s="256"/>
      <c r="U37" s="256"/>
      <c r="V37" s="256"/>
      <c r="W37" s="256"/>
    </row>
    <row r="38" spans="1:23" s="25" customFormat="1" ht="18.75" customHeight="1">
      <c r="A38" s="24"/>
      <c r="B38" s="24" t="s">
        <v>490</v>
      </c>
      <c r="C38" s="485" t="s">
        <v>410</v>
      </c>
      <c r="D38" s="485"/>
      <c r="E38" s="485"/>
      <c r="F38" s="485"/>
      <c r="G38" s="485"/>
      <c r="H38" s="485"/>
      <c r="I38" s="485"/>
      <c r="J38" s="485"/>
      <c r="K38" s="485"/>
      <c r="L38" s="485"/>
      <c r="M38" s="485"/>
      <c r="N38" s="485"/>
      <c r="O38" s="485"/>
      <c r="P38" s="485"/>
      <c r="Q38" s="485"/>
      <c r="R38" s="485"/>
      <c r="S38" s="485"/>
      <c r="T38" s="485"/>
      <c r="U38" s="485"/>
      <c r="V38" s="485"/>
      <c r="W38" s="485"/>
    </row>
    <row r="39" spans="1:23" s="25" customFormat="1" ht="18.75" customHeight="1">
      <c r="A39" s="24"/>
      <c r="B39" s="24" t="s">
        <v>491</v>
      </c>
      <c r="C39" s="485" t="s">
        <v>234</v>
      </c>
      <c r="D39" s="485"/>
      <c r="E39" s="485"/>
      <c r="F39" s="485"/>
      <c r="G39" s="485"/>
      <c r="H39" s="485"/>
      <c r="I39" s="485"/>
      <c r="J39" s="485"/>
      <c r="K39" s="485"/>
      <c r="L39" s="485"/>
      <c r="M39" s="485"/>
      <c r="N39" s="485"/>
      <c r="O39" s="485"/>
      <c r="P39" s="485"/>
      <c r="Q39" s="485"/>
      <c r="R39" s="485"/>
      <c r="S39" s="485"/>
      <c r="T39" s="485"/>
      <c r="U39" s="485"/>
      <c r="V39" s="485"/>
      <c r="W39" s="485"/>
    </row>
    <row r="40" spans="1:23" s="25" customFormat="1" ht="36" customHeight="1">
      <c r="A40" s="24"/>
      <c r="B40" s="24" t="s">
        <v>492</v>
      </c>
      <c r="C40" s="249" t="s">
        <v>414</v>
      </c>
      <c r="D40" s="249"/>
      <c r="E40" s="249"/>
      <c r="F40" s="249"/>
      <c r="G40" s="249"/>
      <c r="H40" s="249"/>
      <c r="I40" s="249"/>
      <c r="J40" s="249"/>
      <c r="K40" s="249"/>
      <c r="L40" s="249"/>
      <c r="M40" s="249"/>
      <c r="N40" s="249"/>
      <c r="O40" s="249"/>
      <c r="P40" s="249"/>
      <c r="Q40" s="249"/>
      <c r="R40" s="249"/>
      <c r="S40" s="249"/>
      <c r="T40" s="249"/>
      <c r="U40" s="249"/>
      <c r="V40" s="249"/>
      <c r="W40" s="249"/>
    </row>
    <row r="41" spans="1:23" s="25" customFormat="1" ht="36.75" customHeight="1">
      <c r="B41" s="29"/>
      <c r="C41" s="369" t="s">
        <v>236</v>
      </c>
      <c r="D41" s="369"/>
      <c r="E41" s="369"/>
      <c r="F41" s="369"/>
      <c r="G41" s="369"/>
      <c r="H41" s="369"/>
      <c r="I41" s="369"/>
      <c r="J41" s="369"/>
      <c r="K41" s="369"/>
      <c r="L41" s="369"/>
      <c r="M41" s="369"/>
      <c r="N41" s="369"/>
      <c r="O41" s="369"/>
      <c r="P41" s="369"/>
      <c r="Q41" s="369"/>
      <c r="R41" s="369"/>
      <c r="S41" s="369"/>
      <c r="T41" s="369"/>
      <c r="U41" s="369"/>
      <c r="V41" s="369"/>
      <c r="W41" s="369"/>
    </row>
    <row r="42" spans="1:23" s="25" customFormat="1" ht="18.75" customHeight="1">
      <c r="A42" s="24"/>
      <c r="B42" s="24" t="s">
        <v>493</v>
      </c>
      <c r="C42" s="492" t="s">
        <v>362</v>
      </c>
      <c r="D42" s="492"/>
      <c r="E42" s="492"/>
      <c r="F42" s="492"/>
      <c r="G42" s="492"/>
      <c r="H42" s="492"/>
      <c r="I42" s="492"/>
      <c r="J42" s="492"/>
      <c r="K42" s="492"/>
      <c r="L42" s="492"/>
      <c r="M42" s="492"/>
      <c r="N42" s="492"/>
      <c r="O42" s="492"/>
      <c r="P42" s="492"/>
      <c r="Q42" s="492"/>
      <c r="R42" s="492"/>
      <c r="S42" s="492"/>
      <c r="T42" s="492"/>
      <c r="U42" s="492"/>
      <c r="V42" s="492"/>
      <c r="W42" s="492"/>
    </row>
    <row r="43" spans="1:23" s="25" customFormat="1" ht="38.25" customHeight="1">
      <c r="A43" s="24"/>
      <c r="B43" s="24" t="s">
        <v>494</v>
      </c>
      <c r="C43" s="249" t="s">
        <v>238</v>
      </c>
      <c r="D43" s="249"/>
      <c r="E43" s="249"/>
      <c r="F43" s="249"/>
      <c r="G43" s="249"/>
      <c r="H43" s="249"/>
      <c r="I43" s="249"/>
      <c r="J43" s="249"/>
      <c r="K43" s="249"/>
      <c r="L43" s="249"/>
      <c r="M43" s="249"/>
      <c r="N43" s="249"/>
      <c r="O43" s="249"/>
      <c r="P43" s="249"/>
      <c r="Q43" s="249"/>
      <c r="R43" s="249"/>
      <c r="S43" s="249"/>
      <c r="T43" s="249"/>
      <c r="U43" s="249"/>
      <c r="V43" s="249"/>
      <c r="W43" s="249"/>
    </row>
    <row r="44" spans="1:23" s="25" customFormat="1" ht="38.25" customHeight="1">
      <c r="A44" s="24"/>
      <c r="B44" s="31" t="s">
        <v>495</v>
      </c>
      <c r="C44" s="361" t="s">
        <v>516</v>
      </c>
      <c r="D44" s="361"/>
      <c r="E44" s="361"/>
      <c r="F44" s="361"/>
      <c r="G44" s="361"/>
      <c r="H44" s="361"/>
      <c r="I44" s="361"/>
      <c r="J44" s="361"/>
      <c r="K44" s="361"/>
      <c r="L44" s="361"/>
      <c r="M44" s="361"/>
      <c r="N44" s="361"/>
      <c r="O44" s="361"/>
      <c r="P44" s="361"/>
      <c r="Q44" s="361"/>
      <c r="R44" s="361"/>
      <c r="S44" s="361"/>
      <c r="T44" s="361"/>
      <c r="U44" s="361"/>
      <c r="V44" s="361"/>
      <c r="W44" s="361"/>
    </row>
    <row r="45" spans="1:23" s="25" customFormat="1" ht="34" customHeight="1">
      <c r="A45" s="24"/>
      <c r="B45" s="31" t="s">
        <v>496</v>
      </c>
      <c r="C45" s="262" t="s">
        <v>517</v>
      </c>
      <c r="D45" s="262"/>
      <c r="E45" s="262"/>
      <c r="F45" s="262"/>
      <c r="G45" s="262"/>
      <c r="H45" s="262"/>
      <c r="I45" s="262"/>
      <c r="J45" s="262"/>
      <c r="K45" s="262"/>
      <c r="L45" s="262"/>
      <c r="M45" s="262"/>
      <c r="N45" s="262"/>
      <c r="O45" s="262"/>
      <c r="P45" s="262"/>
      <c r="Q45" s="262"/>
      <c r="R45" s="262"/>
      <c r="S45" s="262"/>
      <c r="T45" s="262"/>
      <c r="U45" s="262"/>
      <c r="V45" s="262"/>
      <c r="W45" s="262"/>
    </row>
    <row r="46" spans="1:23" s="25" customFormat="1" ht="34" customHeight="1">
      <c r="A46" s="24"/>
      <c r="B46" s="31" t="s">
        <v>500</v>
      </c>
      <c r="C46" s="262" t="s">
        <v>477</v>
      </c>
      <c r="D46" s="262"/>
      <c r="E46" s="262"/>
      <c r="F46" s="262"/>
      <c r="G46" s="262"/>
      <c r="H46" s="262"/>
      <c r="I46" s="262"/>
      <c r="J46" s="262"/>
      <c r="K46" s="262"/>
      <c r="L46" s="262"/>
      <c r="M46" s="262"/>
      <c r="N46" s="262"/>
      <c r="O46" s="262"/>
      <c r="P46" s="262"/>
      <c r="Q46" s="262"/>
      <c r="R46" s="262"/>
      <c r="S46" s="262"/>
      <c r="T46" s="262"/>
      <c r="U46" s="262"/>
      <c r="V46" s="262"/>
      <c r="W46" s="262"/>
    </row>
    <row r="47" spans="1:23" s="25" customFormat="1" ht="18.75" customHeight="1"/>
    <row r="48" spans="1:23" s="22" customFormat="1" ht="18.75" customHeight="1">
      <c r="A48" s="22" t="s">
        <v>405</v>
      </c>
    </row>
    <row r="49" spans="1:23" s="22" customFormat="1" ht="18.75" customHeight="1">
      <c r="A49" s="23" t="s">
        <v>348</v>
      </c>
      <c r="B49" s="23" t="s">
        <v>160</v>
      </c>
    </row>
    <row r="50" spans="1:23" s="25" customFormat="1" ht="18.75" customHeight="1">
      <c r="A50" s="24" t="s">
        <v>300</v>
      </c>
      <c r="B50" s="31" t="s">
        <v>300</v>
      </c>
      <c r="C50" s="262" t="s">
        <v>499</v>
      </c>
      <c r="D50" s="262"/>
      <c r="E50" s="262"/>
      <c r="F50" s="262"/>
      <c r="G50" s="262"/>
      <c r="H50" s="262"/>
      <c r="I50" s="262"/>
      <c r="J50" s="262"/>
      <c r="K50" s="262"/>
      <c r="L50" s="262"/>
      <c r="M50" s="262"/>
      <c r="N50" s="262"/>
      <c r="O50" s="262"/>
      <c r="P50" s="262"/>
      <c r="Q50" s="262"/>
      <c r="R50" s="262"/>
      <c r="S50" s="262"/>
      <c r="T50" s="262"/>
      <c r="U50" s="262"/>
      <c r="V50" s="262"/>
      <c r="W50" s="262"/>
    </row>
    <row r="51" spans="1:23" s="25" customFormat="1" ht="18.75" customHeight="1">
      <c r="A51" s="24"/>
      <c r="B51" s="31" t="s">
        <v>490</v>
      </c>
      <c r="C51" s="262" t="s">
        <v>535</v>
      </c>
      <c r="D51" s="262"/>
      <c r="E51" s="262"/>
      <c r="F51" s="262"/>
      <c r="G51" s="262"/>
      <c r="H51" s="262"/>
      <c r="I51" s="262"/>
      <c r="J51" s="262"/>
      <c r="K51" s="262"/>
      <c r="L51" s="262"/>
      <c r="M51" s="262"/>
      <c r="N51" s="262"/>
      <c r="O51" s="262"/>
      <c r="P51" s="262"/>
      <c r="Q51" s="262"/>
      <c r="R51" s="262"/>
      <c r="S51" s="262"/>
      <c r="T51" s="262"/>
      <c r="U51" s="262"/>
      <c r="V51" s="262"/>
      <c r="W51" s="262"/>
    </row>
    <row r="52" spans="1:23" s="25" customFormat="1" ht="18.75" customHeight="1">
      <c r="A52" s="24"/>
      <c r="B52" s="31" t="s">
        <v>491</v>
      </c>
      <c r="C52" s="262" t="s">
        <v>501</v>
      </c>
      <c r="D52" s="262"/>
      <c r="E52" s="262"/>
      <c r="F52" s="262"/>
      <c r="G52" s="262"/>
      <c r="H52" s="262"/>
      <c r="I52" s="262"/>
      <c r="J52" s="262"/>
      <c r="K52" s="262"/>
      <c r="L52" s="262"/>
      <c r="M52" s="262"/>
      <c r="N52" s="262"/>
      <c r="O52" s="262"/>
      <c r="P52" s="262"/>
      <c r="Q52" s="262"/>
      <c r="R52" s="262"/>
      <c r="S52" s="262"/>
      <c r="T52" s="262"/>
      <c r="U52" s="262"/>
      <c r="V52" s="262"/>
      <c r="W52" s="262"/>
    </row>
    <row r="53" spans="1:23" s="25" customFormat="1" ht="18.75" customHeight="1">
      <c r="A53" s="24"/>
      <c r="B53" s="31" t="s">
        <v>492</v>
      </c>
      <c r="C53" s="262" t="s">
        <v>518</v>
      </c>
      <c r="D53" s="262"/>
      <c r="E53" s="262"/>
      <c r="F53" s="262"/>
      <c r="G53" s="262"/>
      <c r="H53" s="262"/>
      <c r="I53" s="262"/>
      <c r="J53" s="262"/>
      <c r="K53" s="262"/>
      <c r="L53" s="262"/>
      <c r="M53" s="262"/>
      <c r="N53" s="262"/>
      <c r="O53" s="262"/>
      <c r="P53" s="262"/>
      <c r="Q53" s="262"/>
      <c r="R53" s="262"/>
      <c r="S53" s="262"/>
      <c r="T53" s="262"/>
      <c r="U53" s="262"/>
      <c r="V53" s="262"/>
      <c r="W53" s="262"/>
    </row>
    <row r="54" spans="1:23" s="25" customFormat="1" ht="18.75" customHeight="1"/>
    <row r="55" spans="1:23" s="22" customFormat="1" ht="18.75" customHeight="1">
      <c r="M55" s="22" t="s">
        <v>299</v>
      </c>
      <c r="Q55" s="479" t="str">
        <f>IF(名称="","",名称)</f>
        <v/>
      </c>
      <c r="R55" s="479"/>
      <c r="S55" s="479"/>
      <c r="T55" s="479"/>
      <c r="U55" s="479"/>
      <c r="V55" s="479"/>
      <c r="W55" s="479"/>
    </row>
    <row r="56" spans="1:23" s="22" customFormat="1" ht="18.75" customHeight="1">
      <c r="A56" s="22" t="s">
        <v>415</v>
      </c>
    </row>
    <row r="57" spans="1:23" s="22" customFormat="1" ht="50.15" customHeight="1">
      <c r="A57" s="467" t="s">
        <v>599</v>
      </c>
      <c r="B57" s="467"/>
      <c r="C57" s="467"/>
      <c r="D57" s="467"/>
      <c r="E57" s="467"/>
      <c r="F57" s="467"/>
      <c r="G57" s="467"/>
      <c r="H57" s="467"/>
      <c r="I57" s="467"/>
      <c r="J57" s="467"/>
      <c r="K57" s="467"/>
      <c r="L57" s="467"/>
      <c r="M57" s="467"/>
      <c r="N57" s="467"/>
      <c r="O57" s="467"/>
      <c r="P57" s="467"/>
      <c r="Q57" s="467"/>
      <c r="R57" s="467"/>
      <c r="S57" s="467"/>
      <c r="T57" s="467"/>
      <c r="U57" s="467"/>
      <c r="V57" s="467"/>
      <c r="W57" s="467"/>
    </row>
    <row r="58" spans="1:23" s="22" customFormat="1" ht="18.75" customHeight="1">
      <c r="A58" s="23" t="s">
        <v>348</v>
      </c>
      <c r="B58" s="23" t="s">
        <v>160</v>
      </c>
    </row>
    <row r="59" spans="1:23" s="25" customFormat="1" ht="18.75" customHeight="1">
      <c r="A59" s="24" t="s">
        <v>300</v>
      </c>
      <c r="B59" s="24" t="s">
        <v>300</v>
      </c>
      <c r="C59" s="262" t="s">
        <v>499</v>
      </c>
      <c r="D59" s="262"/>
      <c r="E59" s="262"/>
      <c r="F59" s="262"/>
      <c r="G59" s="262"/>
      <c r="H59" s="262"/>
      <c r="I59" s="262"/>
      <c r="J59" s="262"/>
      <c r="K59" s="262"/>
      <c r="L59" s="262"/>
      <c r="M59" s="262"/>
      <c r="N59" s="262"/>
      <c r="O59" s="262"/>
      <c r="P59" s="262"/>
      <c r="Q59" s="262"/>
      <c r="R59" s="262"/>
      <c r="S59" s="262"/>
      <c r="T59" s="262"/>
      <c r="U59" s="262"/>
      <c r="V59" s="262"/>
      <c r="W59" s="262"/>
    </row>
    <row r="60" spans="1:23" s="25" customFormat="1" ht="37.5" customHeight="1">
      <c r="A60" s="24"/>
      <c r="B60" s="24" t="s">
        <v>490</v>
      </c>
      <c r="C60" s="361" t="s">
        <v>239</v>
      </c>
      <c r="D60" s="361"/>
      <c r="E60" s="361"/>
      <c r="F60" s="361"/>
      <c r="G60" s="361"/>
      <c r="H60" s="361"/>
      <c r="I60" s="361"/>
      <c r="J60" s="361"/>
      <c r="K60" s="361"/>
      <c r="L60" s="361"/>
      <c r="M60" s="361"/>
      <c r="N60" s="361"/>
      <c r="O60" s="361"/>
      <c r="P60" s="361"/>
      <c r="Q60" s="361"/>
      <c r="R60" s="361"/>
      <c r="S60" s="361"/>
      <c r="T60" s="361"/>
      <c r="U60" s="361"/>
      <c r="V60" s="361"/>
      <c r="W60" s="361"/>
    </row>
    <row r="61" spans="1:23" s="25" customFormat="1" ht="34" customHeight="1">
      <c r="B61" s="24"/>
      <c r="C61" s="366" t="s">
        <v>575</v>
      </c>
      <c r="D61" s="366"/>
      <c r="E61" s="366"/>
      <c r="F61" s="366"/>
      <c r="G61" s="366"/>
      <c r="H61" s="366"/>
      <c r="I61" s="366"/>
      <c r="J61" s="366"/>
      <c r="K61" s="366"/>
      <c r="L61" s="366"/>
      <c r="M61" s="366"/>
      <c r="N61" s="366"/>
      <c r="O61" s="366"/>
      <c r="P61" s="366"/>
      <c r="Q61" s="366"/>
      <c r="R61" s="366"/>
      <c r="S61" s="366"/>
      <c r="T61" s="366"/>
      <c r="U61" s="366"/>
      <c r="V61" s="366"/>
      <c r="W61" s="366"/>
    </row>
    <row r="62" spans="1:23" s="25" customFormat="1" ht="18.75" customHeight="1">
      <c r="A62" s="24"/>
      <c r="B62" s="24" t="s">
        <v>491</v>
      </c>
      <c r="C62" s="361" t="s">
        <v>426</v>
      </c>
      <c r="D62" s="361"/>
      <c r="E62" s="361"/>
      <c r="F62" s="361"/>
      <c r="G62" s="361"/>
      <c r="H62" s="361"/>
      <c r="I62" s="361"/>
      <c r="J62" s="361"/>
      <c r="K62" s="361"/>
      <c r="L62" s="361"/>
      <c r="M62" s="361"/>
      <c r="N62" s="361"/>
      <c r="O62" s="361"/>
      <c r="P62" s="361"/>
      <c r="Q62" s="361"/>
      <c r="R62" s="361"/>
      <c r="S62" s="361"/>
      <c r="T62" s="361"/>
      <c r="U62" s="361"/>
      <c r="V62" s="361"/>
      <c r="W62" s="361"/>
    </row>
    <row r="63" spans="1:23" s="25" customFormat="1" ht="18.75" customHeight="1">
      <c r="A63" s="24"/>
      <c r="B63" s="24" t="s">
        <v>492</v>
      </c>
      <c r="C63" s="361" t="s">
        <v>241</v>
      </c>
      <c r="D63" s="361"/>
      <c r="E63" s="361"/>
      <c r="F63" s="361"/>
      <c r="G63" s="361"/>
      <c r="H63" s="361"/>
      <c r="I63" s="361"/>
      <c r="J63" s="361"/>
      <c r="K63" s="361"/>
      <c r="L63" s="361"/>
      <c r="M63" s="361"/>
      <c r="N63" s="361"/>
      <c r="O63" s="361"/>
      <c r="P63" s="361"/>
      <c r="Q63" s="361"/>
      <c r="R63" s="361"/>
      <c r="S63" s="361"/>
      <c r="T63" s="361"/>
      <c r="U63" s="361"/>
      <c r="V63" s="361"/>
      <c r="W63" s="361"/>
    </row>
    <row r="64" spans="1:23" s="25" customFormat="1" ht="18.75" customHeight="1"/>
    <row r="65" spans="1:23" s="22" customFormat="1" ht="18.75" customHeight="1">
      <c r="A65" s="22" t="s">
        <v>416</v>
      </c>
    </row>
    <row r="66" spans="1:23" s="22" customFormat="1" ht="18.75" customHeight="1">
      <c r="A66" s="23" t="s">
        <v>348</v>
      </c>
      <c r="B66" s="23" t="s">
        <v>160</v>
      </c>
    </row>
    <row r="67" spans="1:23" s="25" customFormat="1" ht="18.75" customHeight="1">
      <c r="A67" s="24" t="s">
        <v>300</v>
      </c>
      <c r="B67" s="24" t="s">
        <v>300</v>
      </c>
      <c r="C67" s="256" t="s">
        <v>499</v>
      </c>
      <c r="D67" s="256"/>
      <c r="E67" s="256"/>
      <c r="F67" s="256"/>
      <c r="G67" s="256"/>
      <c r="H67" s="256"/>
      <c r="I67" s="256"/>
      <c r="J67" s="256"/>
      <c r="K67" s="256"/>
      <c r="L67" s="256"/>
      <c r="M67" s="256"/>
      <c r="N67" s="256"/>
      <c r="O67" s="256"/>
      <c r="P67" s="256"/>
      <c r="Q67" s="256"/>
      <c r="R67" s="256"/>
      <c r="S67" s="256"/>
      <c r="T67" s="256"/>
      <c r="U67" s="256"/>
      <c r="V67" s="256"/>
      <c r="W67" s="256"/>
    </row>
    <row r="68" spans="1:23" s="25" customFormat="1" ht="18.75" customHeight="1">
      <c r="A68" s="24"/>
      <c r="B68" s="24" t="s">
        <v>490</v>
      </c>
      <c r="C68" s="249" t="s">
        <v>427</v>
      </c>
      <c r="D68" s="249"/>
      <c r="E68" s="249"/>
      <c r="F68" s="249"/>
      <c r="G68" s="249"/>
      <c r="H68" s="249"/>
      <c r="I68" s="249"/>
      <c r="J68" s="249"/>
      <c r="K68" s="249"/>
      <c r="L68" s="249"/>
      <c r="M68" s="249"/>
      <c r="N68" s="249"/>
      <c r="O68" s="249"/>
      <c r="P68" s="249"/>
      <c r="Q68" s="249"/>
      <c r="R68" s="249"/>
      <c r="S68" s="249"/>
      <c r="T68" s="249"/>
      <c r="U68" s="249"/>
      <c r="V68" s="249"/>
      <c r="W68" s="249"/>
    </row>
    <row r="69" spans="1:23" s="25" customFormat="1" ht="18.75" customHeight="1">
      <c r="A69" s="24"/>
      <c r="B69" s="24" t="s">
        <v>491</v>
      </c>
      <c r="C69" s="361" t="s">
        <v>360</v>
      </c>
      <c r="D69" s="361"/>
      <c r="E69" s="361"/>
      <c r="F69" s="361"/>
      <c r="G69" s="361"/>
      <c r="H69" s="361"/>
      <c r="I69" s="361"/>
      <c r="J69" s="361"/>
      <c r="K69" s="361"/>
      <c r="L69" s="361"/>
      <c r="M69" s="361"/>
      <c r="N69" s="361"/>
      <c r="O69" s="361"/>
      <c r="P69" s="361"/>
      <c r="Q69" s="361"/>
      <c r="R69" s="361"/>
      <c r="S69" s="361"/>
      <c r="T69" s="361"/>
      <c r="U69" s="361"/>
      <c r="V69" s="361"/>
      <c r="W69" s="361"/>
    </row>
    <row r="70" spans="1:23" s="25" customFormat="1" ht="18.75" customHeight="1">
      <c r="B70" s="25" t="s">
        <v>429</v>
      </c>
      <c r="C70" s="29"/>
      <c r="D70" s="29"/>
      <c r="E70" s="29"/>
      <c r="F70" s="29"/>
      <c r="G70" s="29"/>
      <c r="H70" s="29"/>
      <c r="I70" s="29"/>
      <c r="J70" s="29"/>
      <c r="K70" s="29"/>
      <c r="L70" s="29"/>
      <c r="M70" s="29"/>
      <c r="N70" s="29"/>
      <c r="O70" s="29"/>
      <c r="P70" s="29"/>
      <c r="Q70" s="29"/>
      <c r="R70" s="29"/>
      <c r="S70" s="29"/>
      <c r="T70" s="29"/>
      <c r="U70" s="29"/>
      <c r="V70" s="29"/>
      <c r="W70" s="29"/>
    </row>
    <row r="71" spans="1:23" s="25" customFormat="1" ht="18.75" customHeight="1">
      <c r="A71" s="24"/>
      <c r="B71" s="24" t="s">
        <v>492</v>
      </c>
      <c r="C71" s="249" t="s">
        <v>428</v>
      </c>
      <c r="D71" s="249"/>
      <c r="E71" s="249"/>
      <c r="F71" s="249"/>
      <c r="G71" s="249"/>
      <c r="H71" s="249"/>
      <c r="I71" s="249"/>
      <c r="J71" s="249"/>
      <c r="K71" s="249"/>
      <c r="L71" s="249"/>
      <c r="M71" s="249"/>
      <c r="N71" s="249"/>
      <c r="O71" s="249"/>
      <c r="P71" s="249"/>
      <c r="Q71" s="249"/>
      <c r="R71" s="249"/>
      <c r="S71" s="249"/>
      <c r="T71" s="249"/>
      <c r="U71" s="249"/>
      <c r="V71" s="249"/>
      <c r="W71" s="249"/>
    </row>
    <row r="72" spans="1:23" s="25" customFormat="1" ht="18.75" customHeight="1">
      <c r="B72" s="25" t="s">
        <v>430</v>
      </c>
      <c r="C72" s="29"/>
      <c r="D72" s="29"/>
      <c r="E72" s="29"/>
      <c r="F72" s="29"/>
      <c r="G72" s="29"/>
      <c r="H72" s="29"/>
      <c r="I72" s="29"/>
      <c r="J72" s="29"/>
      <c r="K72" s="29"/>
      <c r="L72" s="29"/>
      <c r="M72" s="29"/>
      <c r="N72" s="29"/>
      <c r="O72" s="29"/>
      <c r="P72" s="29"/>
      <c r="Q72" s="29"/>
      <c r="R72" s="29"/>
      <c r="S72" s="29"/>
      <c r="T72" s="29"/>
      <c r="U72" s="29"/>
      <c r="V72" s="29"/>
      <c r="W72" s="29"/>
    </row>
    <row r="73" spans="1:23" s="25" customFormat="1" ht="18.75" customHeight="1">
      <c r="A73" s="24"/>
      <c r="B73" s="24" t="s">
        <v>493</v>
      </c>
      <c r="C73" s="249" t="s">
        <v>431</v>
      </c>
      <c r="D73" s="249"/>
      <c r="E73" s="249"/>
      <c r="F73" s="249"/>
      <c r="G73" s="249"/>
      <c r="H73" s="249"/>
      <c r="I73" s="249"/>
      <c r="J73" s="249"/>
      <c r="K73" s="249"/>
      <c r="L73" s="249"/>
      <c r="M73" s="249"/>
      <c r="N73" s="249"/>
      <c r="O73" s="249"/>
      <c r="P73" s="249"/>
      <c r="Q73" s="249"/>
      <c r="R73" s="249"/>
      <c r="S73" s="249"/>
      <c r="T73" s="249"/>
      <c r="U73" s="249"/>
      <c r="V73" s="249"/>
      <c r="W73" s="249"/>
    </row>
    <row r="74" spans="1:23" s="25" customFormat="1" ht="18.75" customHeight="1"/>
    <row r="75" spans="1:23" s="22" customFormat="1" ht="18.75" customHeight="1">
      <c r="M75" s="22" t="s">
        <v>299</v>
      </c>
      <c r="Q75" s="479" t="str">
        <f>IF(名称="","",名称)</f>
        <v/>
      </c>
      <c r="R75" s="479"/>
      <c r="S75" s="479"/>
      <c r="T75" s="479"/>
      <c r="U75" s="479"/>
      <c r="V75" s="479"/>
      <c r="W75" s="479"/>
    </row>
    <row r="76" spans="1:23" s="22" customFormat="1" ht="18.75" customHeight="1">
      <c r="A76" s="22" t="s">
        <v>417</v>
      </c>
    </row>
    <row r="77" spans="1:23" s="25" customFormat="1" ht="72" customHeight="1">
      <c r="A77" s="249" t="s">
        <v>446</v>
      </c>
      <c r="B77" s="249"/>
      <c r="C77" s="249"/>
      <c r="D77" s="249"/>
      <c r="E77" s="249"/>
      <c r="F77" s="249"/>
      <c r="G77" s="249"/>
      <c r="H77" s="249"/>
      <c r="I77" s="249"/>
      <c r="J77" s="249"/>
      <c r="K77" s="249"/>
      <c r="L77" s="249"/>
      <c r="M77" s="249"/>
      <c r="N77" s="249"/>
      <c r="O77" s="249"/>
      <c r="P77" s="249"/>
      <c r="Q77" s="249"/>
      <c r="R77" s="249"/>
      <c r="S77" s="249"/>
      <c r="T77" s="249"/>
      <c r="U77" s="249"/>
      <c r="V77" s="249"/>
      <c r="W77" s="249"/>
    </row>
    <row r="78" spans="1:23" s="22" customFormat="1" ht="18.75" customHeight="1">
      <c r="A78" s="23" t="s">
        <v>348</v>
      </c>
      <c r="B78" s="23" t="s">
        <v>160</v>
      </c>
    </row>
    <row r="79" spans="1:23" s="25" customFormat="1" ht="18.75" customHeight="1">
      <c r="A79" s="24" t="s">
        <v>300</v>
      </c>
      <c r="B79" s="24" t="s">
        <v>300</v>
      </c>
      <c r="C79" s="256" t="s">
        <v>499</v>
      </c>
      <c r="D79" s="256"/>
      <c r="E79" s="256"/>
      <c r="F79" s="256"/>
      <c r="G79" s="256"/>
      <c r="H79" s="256"/>
      <c r="I79" s="256"/>
      <c r="J79" s="256"/>
      <c r="K79" s="256"/>
      <c r="L79" s="256"/>
      <c r="M79" s="256"/>
      <c r="N79" s="256"/>
      <c r="O79" s="256"/>
      <c r="P79" s="256"/>
      <c r="Q79" s="256"/>
      <c r="R79" s="256"/>
      <c r="S79" s="256"/>
      <c r="T79" s="256"/>
      <c r="U79" s="256"/>
      <c r="V79" s="256"/>
      <c r="W79" s="256"/>
    </row>
    <row r="80" spans="1:23" s="25" customFormat="1" ht="18.75" customHeight="1">
      <c r="A80" s="24"/>
      <c r="B80" s="24" t="s">
        <v>490</v>
      </c>
      <c r="C80" s="256" t="s">
        <v>242</v>
      </c>
      <c r="D80" s="256"/>
      <c r="E80" s="256"/>
      <c r="F80" s="256"/>
      <c r="G80" s="256"/>
      <c r="H80" s="256"/>
      <c r="I80" s="256"/>
      <c r="J80" s="256"/>
      <c r="K80" s="256"/>
      <c r="L80" s="256"/>
      <c r="M80" s="256"/>
      <c r="N80" s="256"/>
      <c r="O80" s="256"/>
      <c r="P80" s="256"/>
      <c r="Q80" s="256"/>
      <c r="R80" s="256"/>
      <c r="S80" s="256"/>
      <c r="T80" s="256"/>
      <c r="U80" s="256"/>
      <c r="V80" s="256"/>
      <c r="W80" s="256"/>
    </row>
    <row r="81" spans="1:23" s="25" customFormat="1" ht="40" customHeight="1">
      <c r="B81" s="24"/>
      <c r="C81" s="369" t="s">
        <v>243</v>
      </c>
      <c r="D81" s="369"/>
      <c r="E81" s="369"/>
      <c r="F81" s="369"/>
      <c r="G81" s="369"/>
      <c r="H81" s="369"/>
      <c r="I81" s="369"/>
      <c r="J81" s="369"/>
      <c r="K81" s="369"/>
      <c r="L81" s="369"/>
      <c r="M81" s="369"/>
      <c r="N81" s="369"/>
      <c r="O81" s="369"/>
      <c r="P81" s="369"/>
      <c r="Q81" s="369"/>
      <c r="R81" s="369"/>
      <c r="S81" s="369"/>
      <c r="T81" s="369"/>
      <c r="U81" s="369"/>
      <c r="V81" s="369"/>
      <c r="W81" s="369"/>
    </row>
    <row r="82" spans="1:23" s="25" customFormat="1" ht="25" customHeight="1">
      <c r="B82" s="24"/>
      <c r="C82" s="369" t="s">
        <v>319</v>
      </c>
      <c r="D82" s="369"/>
      <c r="E82" s="369"/>
      <c r="F82" s="369"/>
      <c r="G82" s="369"/>
      <c r="H82" s="369"/>
      <c r="I82" s="369"/>
      <c r="J82" s="369"/>
      <c r="K82" s="369"/>
      <c r="L82" s="369"/>
      <c r="M82" s="369"/>
      <c r="N82" s="369"/>
      <c r="O82" s="369"/>
      <c r="P82" s="369"/>
      <c r="Q82" s="369"/>
      <c r="R82" s="369"/>
      <c r="S82" s="369"/>
      <c r="T82" s="369"/>
      <c r="U82" s="369"/>
      <c r="V82" s="369"/>
      <c r="W82" s="369"/>
    </row>
    <row r="83" spans="1:23" s="25" customFormat="1" ht="14">
      <c r="B83" s="24"/>
      <c r="C83" s="33" t="s">
        <v>322</v>
      </c>
      <c r="D83" s="34"/>
      <c r="E83" s="34"/>
      <c r="F83" s="34"/>
      <c r="G83" s="34"/>
      <c r="H83" s="34"/>
      <c r="I83" s="34"/>
      <c r="J83" s="34"/>
      <c r="K83" s="34"/>
      <c r="L83" s="34"/>
      <c r="M83" s="34"/>
      <c r="N83" s="34"/>
      <c r="O83" s="34"/>
      <c r="P83" s="34"/>
      <c r="Q83" s="34"/>
      <c r="R83" s="34"/>
      <c r="S83" s="34"/>
      <c r="T83" s="34"/>
      <c r="U83" s="34"/>
      <c r="V83" s="34"/>
      <c r="W83" s="34"/>
    </row>
    <row r="84" spans="1:23" s="25" customFormat="1" ht="36" customHeight="1">
      <c r="B84" s="24"/>
      <c r="C84" s="482"/>
      <c r="D84" s="483"/>
      <c r="E84" s="483"/>
      <c r="F84" s="483"/>
      <c r="G84" s="483"/>
      <c r="H84" s="483"/>
      <c r="I84" s="483"/>
      <c r="J84" s="483"/>
      <c r="K84" s="483"/>
      <c r="L84" s="483"/>
      <c r="M84" s="483"/>
      <c r="N84" s="483"/>
      <c r="O84" s="483"/>
      <c r="P84" s="483"/>
      <c r="Q84" s="483"/>
      <c r="R84" s="483"/>
      <c r="S84" s="483"/>
      <c r="T84" s="483"/>
      <c r="U84" s="483"/>
      <c r="V84" s="483"/>
      <c r="W84" s="484"/>
    </row>
    <row r="85" spans="1:23" s="25" customFormat="1" ht="18.75" customHeight="1">
      <c r="A85" s="24"/>
      <c r="B85" s="24" t="s">
        <v>491</v>
      </c>
      <c r="C85" s="361" t="s">
        <v>360</v>
      </c>
      <c r="D85" s="361"/>
      <c r="E85" s="361"/>
      <c r="F85" s="361"/>
      <c r="G85" s="361"/>
      <c r="H85" s="361"/>
      <c r="I85" s="361"/>
      <c r="J85" s="361"/>
      <c r="K85" s="361"/>
      <c r="L85" s="361"/>
      <c r="M85" s="361"/>
      <c r="N85" s="361"/>
      <c r="O85" s="361"/>
      <c r="P85" s="361"/>
      <c r="Q85" s="361"/>
      <c r="R85" s="361"/>
      <c r="S85" s="361"/>
      <c r="T85" s="361"/>
      <c r="U85" s="361"/>
      <c r="V85" s="361"/>
      <c r="W85" s="361"/>
    </row>
    <row r="86" spans="1:23" s="25" customFormat="1" ht="18.75" customHeight="1">
      <c r="A86" s="24"/>
      <c r="B86" s="24" t="s">
        <v>492</v>
      </c>
      <c r="C86" s="361" t="s">
        <v>244</v>
      </c>
      <c r="D86" s="361"/>
      <c r="E86" s="361"/>
      <c r="F86" s="361"/>
      <c r="G86" s="361"/>
      <c r="H86" s="361"/>
      <c r="I86" s="361"/>
      <c r="J86" s="361"/>
      <c r="K86" s="361"/>
      <c r="L86" s="361"/>
      <c r="M86" s="361"/>
      <c r="N86" s="361"/>
      <c r="O86" s="361"/>
      <c r="P86" s="361"/>
      <c r="Q86" s="361"/>
      <c r="R86" s="361"/>
      <c r="S86" s="361"/>
      <c r="T86" s="361"/>
      <c r="U86" s="361"/>
      <c r="V86" s="361"/>
      <c r="W86" s="361"/>
    </row>
    <row r="87" spans="1:23" s="25" customFormat="1" ht="18.75" customHeight="1">
      <c r="B87" s="24"/>
      <c r="C87" s="362" t="s">
        <v>589</v>
      </c>
      <c r="D87" s="362"/>
      <c r="E87" s="362"/>
      <c r="F87" s="362"/>
      <c r="G87" s="362"/>
      <c r="H87" s="362"/>
      <c r="I87" s="362"/>
      <c r="J87" s="362"/>
      <c r="K87" s="362"/>
      <c r="L87" s="362"/>
      <c r="M87" s="362"/>
      <c r="N87" s="362"/>
      <c r="O87" s="362"/>
      <c r="P87" s="362"/>
      <c r="Q87" s="362"/>
      <c r="R87" s="362"/>
      <c r="S87" s="362"/>
      <c r="T87" s="362"/>
      <c r="U87" s="362"/>
      <c r="V87" s="362"/>
      <c r="W87" s="362"/>
    </row>
    <row r="88" spans="1:23" s="25" customFormat="1" ht="18.75" customHeight="1">
      <c r="B88" s="24"/>
      <c r="C88" s="362" t="s">
        <v>576</v>
      </c>
      <c r="D88" s="362"/>
      <c r="E88" s="362"/>
      <c r="F88" s="362"/>
      <c r="G88" s="362"/>
      <c r="H88" s="362"/>
      <c r="I88" s="362"/>
      <c r="J88" s="362"/>
      <c r="K88" s="362"/>
      <c r="L88" s="362"/>
      <c r="M88" s="362"/>
      <c r="N88" s="362"/>
      <c r="O88" s="362"/>
      <c r="P88" s="362"/>
      <c r="Q88" s="362"/>
      <c r="R88" s="362"/>
      <c r="S88" s="362"/>
      <c r="T88" s="362"/>
      <c r="U88" s="362"/>
      <c r="V88" s="362"/>
      <c r="W88" s="362"/>
    </row>
    <row r="89" spans="1:23" s="25" customFormat="1" ht="18.75" customHeight="1">
      <c r="A89" s="24"/>
      <c r="B89" s="24" t="s">
        <v>493</v>
      </c>
      <c r="C89" s="361" t="s">
        <v>264</v>
      </c>
      <c r="D89" s="361"/>
      <c r="E89" s="361"/>
      <c r="F89" s="361"/>
      <c r="G89" s="361"/>
      <c r="H89" s="361"/>
      <c r="I89" s="361"/>
      <c r="J89" s="361"/>
      <c r="K89" s="361"/>
      <c r="L89" s="361"/>
      <c r="M89" s="361"/>
      <c r="N89" s="361"/>
      <c r="O89" s="361"/>
      <c r="P89" s="361"/>
      <c r="Q89" s="361"/>
      <c r="R89" s="361"/>
      <c r="S89" s="361"/>
      <c r="T89" s="361"/>
      <c r="U89" s="361"/>
      <c r="V89" s="361"/>
      <c r="W89" s="361"/>
    </row>
    <row r="90" spans="1:23" s="25" customFormat="1" ht="34" customHeight="1">
      <c r="B90" s="24"/>
      <c r="C90" s="366" t="s">
        <v>519</v>
      </c>
      <c r="D90" s="366"/>
      <c r="E90" s="366"/>
      <c r="F90" s="366"/>
      <c r="G90" s="366"/>
      <c r="H90" s="366"/>
      <c r="I90" s="366"/>
      <c r="J90" s="366"/>
      <c r="K90" s="366"/>
      <c r="L90" s="366"/>
      <c r="M90" s="366"/>
      <c r="N90" s="366"/>
      <c r="O90" s="366"/>
      <c r="P90" s="366"/>
      <c r="Q90" s="366"/>
      <c r="R90" s="366"/>
      <c r="S90" s="366"/>
      <c r="T90" s="366"/>
      <c r="U90" s="366"/>
      <c r="V90" s="366"/>
      <c r="W90" s="366"/>
    </row>
    <row r="91" spans="1:23" s="25" customFormat="1" ht="18.75" customHeight="1">
      <c r="A91" s="24"/>
      <c r="B91" s="24" t="s">
        <v>494</v>
      </c>
      <c r="C91" s="361" t="s">
        <v>432</v>
      </c>
      <c r="D91" s="361"/>
      <c r="E91" s="361"/>
      <c r="F91" s="361"/>
      <c r="G91" s="361"/>
      <c r="H91" s="361"/>
      <c r="I91" s="361"/>
      <c r="J91" s="361"/>
      <c r="K91" s="361"/>
      <c r="L91" s="361"/>
      <c r="M91" s="361"/>
      <c r="N91" s="361"/>
      <c r="O91" s="361"/>
      <c r="P91" s="361"/>
      <c r="Q91" s="361"/>
      <c r="R91" s="361"/>
      <c r="S91" s="361"/>
      <c r="T91" s="361"/>
      <c r="U91" s="361"/>
      <c r="V91" s="361"/>
      <c r="W91" s="361"/>
    </row>
    <row r="92" spans="1:23" s="25" customFormat="1" ht="36" customHeight="1">
      <c r="A92" s="24"/>
      <c r="B92" s="24" t="s">
        <v>495</v>
      </c>
      <c r="C92" s="361" t="s">
        <v>433</v>
      </c>
      <c r="D92" s="361"/>
      <c r="E92" s="361"/>
      <c r="F92" s="361"/>
      <c r="G92" s="361"/>
      <c r="H92" s="361"/>
      <c r="I92" s="361"/>
      <c r="J92" s="361"/>
      <c r="K92" s="361"/>
      <c r="L92" s="361"/>
      <c r="M92" s="361"/>
      <c r="N92" s="361"/>
      <c r="O92" s="361"/>
      <c r="P92" s="361"/>
      <c r="Q92" s="361"/>
      <c r="R92" s="361"/>
      <c r="S92" s="361"/>
      <c r="T92" s="361"/>
      <c r="U92" s="361"/>
      <c r="V92" s="361"/>
      <c r="W92" s="361"/>
    </row>
    <row r="93" spans="1:23" s="25" customFormat="1" ht="37.5" customHeight="1">
      <c r="A93" s="24"/>
      <c r="B93" s="24" t="s">
        <v>496</v>
      </c>
      <c r="C93" s="262" t="s">
        <v>590</v>
      </c>
      <c r="D93" s="262"/>
      <c r="E93" s="262"/>
      <c r="F93" s="262"/>
      <c r="G93" s="262"/>
      <c r="H93" s="262"/>
      <c r="I93" s="262"/>
      <c r="J93" s="262"/>
      <c r="K93" s="262"/>
      <c r="L93" s="262"/>
      <c r="M93" s="262"/>
      <c r="N93" s="262"/>
      <c r="O93" s="262"/>
      <c r="P93" s="262"/>
      <c r="Q93" s="262"/>
      <c r="R93" s="262"/>
      <c r="S93" s="262"/>
      <c r="T93" s="262"/>
      <c r="U93" s="262"/>
      <c r="V93" s="262"/>
      <c r="W93" s="262"/>
    </row>
    <row r="94" spans="1:23" s="25" customFormat="1" ht="37.5" customHeight="1">
      <c r="A94" s="24"/>
      <c r="B94" s="24" t="s">
        <v>500</v>
      </c>
      <c r="C94" s="361" t="s">
        <v>265</v>
      </c>
      <c r="D94" s="361"/>
      <c r="E94" s="361"/>
      <c r="F94" s="361"/>
      <c r="G94" s="361"/>
      <c r="H94" s="361"/>
      <c r="I94" s="361"/>
      <c r="J94" s="361"/>
      <c r="K94" s="361"/>
      <c r="L94" s="361"/>
      <c r="M94" s="361"/>
      <c r="N94" s="361"/>
      <c r="O94" s="361"/>
      <c r="P94" s="361"/>
      <c r="Q94" s="361"/>
      <c r="R94" s="361"/>
      <c r="S94" s="361"/>
      <c r="T94" s="361"/>
      <c r="U94" s="361"/>
      <c r="V94" s="361"/>
      <c r="W94" s="361"/>
    </row>
    <row r="95" spans="1:23" s="25" customFormat="1" ht="18.75" customHeight="1">
      <c r="A95" s="24"/>
      <c r="B95" s="24" t="s">
        <v>521</v>
      </c>
      <c r="C95" s="481" t="s">
        <v>323</v>
      </c>
      <c r="D95" s="481"/>
      <c r="E95" s="481"/>
      <c r="F95" s="481"/>
      <c r="G95" s="481"/>
      <c r="H95" s="481"/>
      <c r="I95" s="481"/>
      <c r="J95" s="481"/>
      <c r="K95" s="481"/>
      <c r="L95" s="481"/>
      <c r="M95" s="481"/>
      <c r="N95" s="481"/>
      <c r="O95" s="481"/>
      <c r="P95" s="481"/>
      <c r="Q95" s="481"/>
      <c r="R95" s="481"/>
      <c r="S95" s="481"/>
      <c r="T95" s="481"/>
      <c r="U95" s="481"/>
      <c r="V95" s="481"/>
      <c r="W95" s="481"/>
    </row>
    <row r="96" spans="1:23" s="25" customFormat="1" ht="18.75" customHeight="1"/>
    <row r="97" spans="1:23" s="22" customFormat="1" ht="18.75" customHeight="1">
      <c r="A97" s="22" t="s">
        <v>418</v>
      </c>
    </row>
    <row r="98" spans="1:23" s="22" customFormat="1" ht="18.75" customHeight="1">
      <c r="A98" s="23" t="s">
        <v>348</v>
      </c>
      <c r="B98" s="23" t="s">
        <v>160</v>
      </c>
    </row>
    <row r="99" spans="1:23" s="25" customFormat="1" ht="18.75" customHeight="1">
      <c r="A99" s="24" t="s">
        <v>300</v>
      </c>
      <c r="B99" s="31" t="s">
        <v>300</v>
      </c>
      <c r="C99" s="262" t="s">
        <v>499</v>
      </c>
      <c r="D99" s="262"/>
      <c r="E99" s="262"/>
      <c r="F99" s="262"/>
      <c r="G99" s="262"/>
      <c r="H99" s="262"/>
      <c r="I99" s="262"/>
      <c r="J99" s="262"/>
      <c r="K99" s="262"/>
      <c r="L99" s="262"/>
      <c r="M99" s="262"/>
      <c r="N99" s="262"/>
      <c r="O99" s="262"/>
      <c r="P99" s="262"/>
      <c r="Q99" s="262"/>
      <c r="R99" s="262"/>
      <c r="S99" s="262"/>
      <c r="T99" s="262"/>
      <c r="U99" s="262"/>
      <c r="V99" s="262"/>
      <c r="W99" s="262"/>
    </row>
    <row r="100" spans="1:23" s="25" customFormat="1" ht="35" customHeight="1">
      <c r="A100" s="24"/>
      <c r="B100" s="31" t="s">
        <v>490</v>
      </c>
      <c r="C100" s="361" t="s">
        <v>591</v>
      </c>
      <c r="D100" s="361"/>
      <c r="E100" s="361"/>
      <c r="F100" s="361"/>
      <c r="G100" s="361"/>
      <c r="H100" s="361"/>
      <c r="I100" s="361"/>
      <c r="J100" s="361"/>
      <c r="K100" s="361"/>
      <c r="L100" s="361"/>
      <c r="M100" s="361"/>
      <c r="N100" s="361"/>
      <c r="O100" s="361"/>
      <c r="P100" s="361"/>
      <c r="Q100" s="361"/>
      <c r="R100" s="361"/>
      <c r="S100" s="361"/>
      <c r="T100" s="361"/>
      <c r="U100" s="361"/>
      <c r="V100" s="361"/>
      <c r="W100" s="361"/>
    </row>
    <row r="101" spans="1:23" s="25" customFormat="1" ht="18.75" customHeight="1">
      <c r="A101" s="24"/>
      <c r="B101" s="31" t="s">
        <v>491</v>
      </c>
      <c r="C101" s="361" t="s">
        <v>360</v>
      </c>
      <c r="D101" s="361"/>
      <c r="E101" s="361"/>
      <c r="F101" s="361"/>
      <c r="G101" s="361"/>
      <c r="H101" s="361"/>
      <c r="I101" s="361"/>
      <c r="J101" s="361"/>
      <c r="K101" s="361"/>
      <c r="L101" s="361"/>
      <c r="M101" s="361"/>
      <c r="N101" s="361"/>
      <c r="O101" s="361"/>
      <c r="P101" s="361"/>
      <c r="Q101" s="361"/>
      <c r="R101" s="361"/>
      <c r="S101" s="361"/>
      <c r="T101" s="361"/>
      <c r="U101" s="361"/>
      <c r="V101" s="361"/>
      <c r="W101" s="361"/>
    </row>
    <row r="102" spans="1:23" s="25" customFormat="1" ht="18.75" customHeight="1">
      <c r="A102" s="24"/>
      <c r="B102" s="31" t="s">
        <v>492</v>
      </c>
      <c r="C102" s="361" t="s">
        <v>432</v>
      </c>
      <c r="D102" s="361"/>
      <c r="E102" s="361"/>
      <c r="F102" s="361"/>
      <c r="G102" s="361"/>
      <c r="H102" s="361"/>
      <c r="I102" s="361"/>
      <c r="J102" s="361"/>
      <c r="K102" s="361"/>
      <c r="L102" s="361"/>
      <c r="M102" s="361"/>
      <c r="N102" s="361"/>
      <c r="O102" s="361"/>
      <c r="P102" s="361"/>
      <c r="Q102" s="361"/>
      <c r="R102" s="361"/>
      <c r="S102" s="361"/>
      <c r="T102" s="361"/>
      <c r="U102" s="361"/>
      <c r="V102" s="361"/>
      <c r="W102" s="361"/>
    </row>
    <row r="103" spans="1:23" s="25" customFormat="1" ht="18.75" customHeight="1">
      <c r="A103" s="24"/>
      <c r="B103" s="31" t="s">
        <v>493</v>
      </c>
      <c r="C103" s="361" t="s">
        <v>520</v>
      </c>
      <c r="D103" s="361"/>
      <c r="E103" s="361"/>
      <c r="F103" s="361"/>
      <c r="G103" s="361"/>
      <c r="H103" s="361"/>
      <c r="I103" s="361"/>
      <c r="J103" s="361"/>
      <c r="K103" s="361"/>
      <c r="L103" s="361"/>
      <c r="M103" s="361"/>
      <c r="N103" s="361"/>
      <c r="O103" s="361"/>
      <c r="P103" s="361"/>
      <c r="Q103" s="361"/>
      <c r="R103" s="361"/>
      <c r="S103" s="361"/>
      <c r="T103" s="361"/>
      <c r="U103" s="361"/>
      <c r="V103" s="361"/>
      <c r="W103" s="361"/>
    </row>
    <row r="104" spans="1:23" s="25" customFormat="1" ht="18.75" customHeight="1">
      <c r="A104" s="24"/>
      <c r="B104" s="31" t="s">
        <v>494</v>
      </c>
      <c r="C104" s="262" t="s">
        <v>525</v>
      </c>
      <c r="D104" s="262"/>
      <c r="E104" s="262"/>
      <c r="F104" s="262"/>
      <c r="G104" s="262"/>
      <c r="H104" s="262"/>
      <c r="I104" s="262"/>
      <c r="J104" s="262"/>
      <c r="K104" s="262"/>
      <c r="L104" s="262"/>
      <c r="M104" s="262"/>
      <c r="N104" s="262"/>
      <c r="O104" s="262"/>
      <c r="P104" s="262"/>
      <c r="Q104" s="262"/>
      <c r="R104" s="262"/>
      <c r="S104" s="262"/>
      <c r="T104" s="262"/>
      <c r="U104" s="262"/>
      <c r="V104" s="262"/>
      <c r="W104" s="262"/>
    </row>
    <row r="105" spans="1:23" s="25" customFormat="1" ht="35" customHeight="1">
      <c r="A105" s="24"/>
      <c r="B105" s="31" t="s">
        <v>495</v>
      </c>
      <c r="C105" s="361" t="s">
        <v>266</v>
      </c>
      <c r="D105" s="361"/>
      <c r="E105" s="361"/>
      <c r="F105" s="361"/>
      <c r="G105" s="361"/>
      <c r="H105" s="361"/>
      <c r="I105" s="361"/>
      <c r="J105" s="361"/>
      <c r="K105" s="361"/>
      <c r="L105" s="361"/>
      <c r="M105" s="361"/>
      <c r="N105" s="361"/>
      <c r="O105" s="361"/>
      <c r="P105" s="361"/>
      <c r="Q105" s="361"/>
      <c r="R105" s="361"/>
      <c r="S105" s="361"/>
      <c r="T105" s="361"/>
      <c r="U105" s="361"/>
      <c r="V105" s="361"/>
      <c r="W105" s="361"/>
    </row>
    <row r="106" spans="1:23" s="25" customFormat="1" ht="18.75" customHeight="1">
      <c r="B106" s="26" t="s">
        <v>434</v>
      </c>
      <c r="C106" s="35"/>
      <c r="D106" s="35"/>
      <c r="E106" s="35"/>
      <c r="F106" s="35"/>
      <c r="G106" s="35"/>
      <c r="H106" s="35"/>
      <c r="I106" s="35"/>
      <c r="J106" s="35"/>
      <c r="K106" s="35"/>
      <c r="L106" s="35"/>
      <c r="M106" s="35"/>
      <c r="N106" s="35"/>
      <c r="O106" s="35"/>
      <c r="P106" s="35"/>
      <c r="Q106" s="35"/>
      <c r="R106" s="35"/>
      <c r="S106" s="35"/>
      <c r="T106" s="35"/>
      <c r="U106" s="35"/>
      <c r="V106" s="35"/>
      <c r="W106" s="35"/>
    </row>
    <row r="107" spans="1:23" s="25" customFormat="1" ht="18.75" customHeight="1">
      <c r="A107" s="24"/>
      <c r="B107" s="31" t="s">
        <v>496</v>
      </c>
      <c r="C107" s="361" t="s">
        <v>522</v>
      </c>
      <c r="D107" s="361"/>
      <c r="E107" s="361"/>
      <c r="F107" s="361"/>
      <c r="G107" s="361"/>
      <c r="H107" s="361"/>
      <c r="I107" s="361"/>
      <c r="J107" s="361"/>
      <c r="K107" s="361"/>
      <c r="L107" s="361"/>
      <c r="M107" s="361"/>
      <c r="N107" s="361"/>
      <c r="O107" s="361"/>
      <c r="P107" s="361"/>
      <c r="Q107" s="361"/>
      <c r="R107" s="361"/>
      <c r="S107" s="361"/>
      <c r="T107" s="361"/>
      <c r="U107" s="361"/>
      <c r="V107" s="361"/>
      <c r="W107" s="361"/>
    </row>
    <row r="108" spans="1:23" s="25" customFormat="1" ht="18.75" customHeight="1"/>
    <row r="109" spans="1:23" s="22" customFormat="1" ht="18.75" customHeight="1">
      <c r="M109" s="22" t="s">
        <v>299</v>
      </c>
      <c r="Q109" s="479" t="str">
        <f>IF(名称="","",名称)</f>
        <v/>
      </c>
      <c r="R109" s="479"/>
      <c r="S109" s="479"/>
      <c r="T109" s="479"/>
      <c r="U109" s="479"/>
      <c r="V109" s="479"/>
      <c r="W109" s="479"/>
    </row>
    <row r="110" spans="1:23" s="22" customFormat="1" ht="18.75" customHeight="1">
      <c r="A110" s="22" t="s">
        <v>419</v>
      </c>
    </row>
    <row r="111" spans="1:23" s="22" customFormat="1" ht="18.75" customHeight="1">
      <c r="A111" s="23" t="s">
        <v>348</v>
      </c>
      <c r="B111" s="23" t="s">
        <v>160</v>
      </c>
    </row>
    <row r="112" spans="1:23" s="25" customFormat="1" ht="18.75" customHeight="1">
      <c r="A112" s="24" t="s">
        <v>300</v>
      </c>
      <c r="B112" s="31" t="s">
        <v>300</v>
      </c>
      <c r="C112" s="262" t="s">
        <v>499</v>
      </c>
      <c r="D112" s="262"/>
      <c r="E112" s="262"/>
      <c r="F112" s="262"/>
      <c r="G112" s="262"/>
      <c r="H112" s="262"/>
      <c r="I112" s="262"/>
      <c r="J112" s="262"/>
      <c r="K112" s="262"/>
      <c r="L112" s="262"/>
      <c r="M112" s="262"/>
      <c r="N112" s="262"/>
      <c r="O112" s="262"/>
      <c r="P112" s="262"/>
      <c r="Q112" s="262"/>
      <c r="R112" s="262"/>
      <c r="S112" s="262"/>
      <c r="T112" s="262"/>
      <c r="U112" s="262"/>
      <c r="V112" s="262"/>
      <c r="W112" s="262"/>
    </row>
    <row r="113" spans="1:23" s="25" customFormat="1" ht="18.75" customHeight="1">
      <c r="A113" s="24"/>
      <c r="B113" s="31" t="s">
        <v>490</v>
      </c>
      <c r="C113" s="361" t="s">
        <v>592</v>
      </c>
      <c r="D113" s="361"/>
      <c r="E113" s="361"/>
      <c r="F113" s="361"/>
      <c r="G113" s="361"/>
      <c r="H113" s="361"/>
      <c r="I113" s="361"/>
      <c r="J113" s="361"/>
      <c r="K113" s="361"/>
      <c r="L113" s="361"/>
      <c r="M113" s="361"/>
      <c r="N113" s="361"/>
      <c r="O113" s="361"/>
      <c r="P113" s="361"/>
      <c r="Q113" s="361"/>
      <c r="R113" s="361"/>
      <c r="S113" s="361"/>
      <c r="T113" s="361"/>
      <c r="U113" s="361"/>
      <c r="V113" s="361"/>
      <c r="W113" s="361"/>
    </row>
    <row r="114" spans="1:23" s="25" customFormat="1" ht="18.75" customHeight="1">
      <c r="A114" s="24"/>
      <c r="B114" s="31" t="s">
        <v>491</v>
      </c>
      <c r="C114" s="361" t="s">
        <v>355</v>
      </c>
      <c r="D114" s="361"/>
      <c r="E114" s="361"/>
      <c r="F114" s="361"/>
      <c r="G114" s="361"/>
      <c r="H114" s="361"/>
      <c r="I114" s="361"/>
      <c r="J114" s="361"/>
      <c r="K114" s="361"/>
      <c r="L114" s="361"/>
      <c r="M114" s="361"/>
      <c r="N114" s="361"/>
      <c r="O114" s="361"/>
      <c r="P114" s="361"/>
      <c r="Q114" s="361"/>
      <c r="R114" s="361"/>
      <c r="S114" s="361"/>
      <c r="T114" s="361"/>
      <c r="U114" s="361"/>
      <c r="V114" s="361"/>
      <c r="W114" s="361"/>
    </row>
    <row r="115" spans="1:23" s="25" customFormat="1" ht="18.75" customHeight="1">
      <c r="A115" s="24"/>
      <c r="B115" s="31" t="s">
        <v>492</v>
      </c>
      <c r="C115" s="361" t="s">
        <v>523</v>
      </c>
      <c r="D115" s="361"/>
      <c r="E115" s="361"/>
      <c r="F115" s="361"/>
      <c r="G115" s="361"/>
      <c r="H115" s="361"/>
      <c r="I115" s="361"/>
      <c r="J115" s="361"/>
      <c r="K115" s="361"/>
      <c r="L115" s="361"/>
      <c r="M115" s="361"/>
      <c r="N115" s="361"/>
      <c r="O115" s="361"/>
      <c r="P115" s="361"/>
      <c r="Q115" s="361"/>
      <c r="R115" s="361"/>
      <c r="S115" s="361"/>
      <c r="T115" s="361"/>
      <c r="U115" s="361"/>
      <c r="V115" s="361"/>
      <c r="W115" s="361"/>
    </row>
    <row r="116" spans="1:23" s="25" customFormat="1" ht="36.75" customHeight="1">
      <c r="A116" s="24"/>
      <c r="B116" s="26"/>
      <c r="C116" s="31" t="s">
        <v>312</v>
      </c>
      <c r="D116" s="262" t="s">
        <v>267</v>
      </c>
      <c r="E116" s="262"/>
      <c r="F116" s="262"/>
      <c r="G116" s="262"/>
      <c r="H116" s="262"/>
      <c r="I116" s="262"/>
      <c r="J116" s="262"/>
      <c r="K116" s="262"/>
      <c r="L116" s="262"/>
      <c r="M116" s="262"/>
      <c r="N116" s="262"/>
      <c r="O116" s="262"/>
      <c r="P116" s="262"/>
      <c r="Q116" s="262"/>
      <c r="R116" s="262"/>
      <c r="S116" s="262"/>
      <c r="T116" s="262"/>
      <c r="U116" s="262"/>
      <c r="V116" s="262"/>
      <c r="W116" s="262"/>
    </row>
    <row r="117" spans="1:23" s="25" customFormat="1" ht="18.75" customHeight="1">
      <c r="A117" s="24"/>
      <c r="B117" s="31" t="s">
        <v>493</v>
      </c>
      <c r="C117" s="361" t="s">
        <v>361</v>
      </c>
      <c r="D117" s="361"/>
      <c r="E117" s="361"/>
      <c r="F117" s="361"/>
      <c r="G117" s="361"/>
      <c r="H117" s="361"/>
      <c r="I117" s="361"/>
      <c r="J117" s="361"/>
      <c r="K117" s="361"/>
      <c r="L117" s="361"/>
      <c r="M117" s="361"/>
      <c r="N117" s="361"/>
      <c r="O117" s="361"/>
      <c r="P117" s="361"/>
      <c r="Q117" s="361"/>
      <c r="R117" s="361"/>
      <c r="S117" s="361"/>
      <c r="T117" s="361"/>
      <c r="U117" s="361"/>
      <c r="V117" s="361"/>
      <c r="W117" s="361"/>
    </row>
    <row r="118" spans="1:23" s="25" customFormat="1" ht="18.75" customHeight="1">
      <c r="A118" s="24"/>
      <c r="B118" s="31" t="s">
        <v>494</v>
      </c>
      <c r="C118" s="361" t="s">
        <v>432</v>
      </c>
      <c r="D118" s="361"/>
      <c r="E118" s="361"/>
      <c r="F118" s="361"/>
      <c r="G118" s="361"/>
      <c r="H118" s="361"/>
      <c r="I118" s="361"/>
      <c r="J118" s="361"/>
      <c r="K118" s="361"/>
      <c r="L118" s="361"/>
      <c r="M118" s="361"/>
      <c r="N118" s="361"/>
      <c r="O118" s="361"/>
      <c r="P118" s="361"/>
      <c r="Q118" s="361"/>
      <c r="R118" s="361"/>
      <c r="S118" s="361"/>
      <c r="T118" s="361"/>
      <c r="U118" s="361"/>
      <c r="V118" s="361"/>
      <c r="W118" s="361"/>
    </row>
    <row r="119" spans="1:23" s="25" customFormat="1" ht="18.75" customHeight="1">
      <c r="A119" s="24"/>
      <c r="B119" s="31" t="s">
        <v>495</v>
      </c>
      <c r="C119" s="361" t="s">
        <v>524</v>
      </c>
      <c r="D119" s="361"/>
      <c r="E119" s="361"/>
      <c r="F119" s="361"/>
      <c r="G119" s="361"/>
      <c r="H119" s="361"/>
      <c r="I119" s="361"/>
      <c r="J119" s="361"/>
      <c r="K119" s="361"/>
      <c r="L119" s="361"/>
      <c r="M119" s="361"/>
      <c r="N119" s="361"/>
      <c r="O119" s="361"/>
      <c r="P119" s="361"/>
      <c r="Q119" s="361"/>
      <c r="R119" s="361"/>
      <c r="S119" s="361"/>
      <c r="T119" s="361"/>
      <c r="U119" s="361"/>
      <c r="V119" s="361"/>
      <c r="W119" s="361"/>
    </row>
    <row r="120" spans="1:23" s="25" customFormat="1" ht="34" customHeight="1">
      <c r="A120" s="24"/>
      <c r="B120" s="31" t="s">
        <v>496</v>
      </c>
      <c r="C120" s="262" t="s">
        <v>525</v>
      </c>
      <c r="D120" s="262"/>
      <c r="E120" s="262"/>
      <c r="F120" s="262"/>
      <c r="G120" s="262"/>
      <c r="H120" s="262"/>
      <c r="I120" s="262"/>
      <c r="J120" s="262"/>
      <c r="K120" s="262"/>
      <c r="L120" s="262"/>
      <c r="M120" s="262"/>
      <c r="N120" s="262"/>
      <c r="O120" s="262"/>
      <c r="P120" s="262"/>
      <c r="Q120" s="262"/>
      <c r="R120" s="262"/>
      <c r="S120" s="262"/>
      <c r="T120" s="262"/>
      <c r="U120" s="262"/>
      <c r="V120" s="262"/>
      <c r="W120" s="262"/>
    </row>
    <row r="121" spans="1:23" s="25" customFormat="1" ht="38.25" customHeight="1">
      <c r="A121" s="24"/>
      <c r="B121" s="31" t="s">
        <v>500</v>
      </c>
      <c r="C121" s="361" t="s">
        <v>268</v>
      </c>
      <c r="D121" s="361"/>
      <c r="E121" s="361"/>
      <c r="F121" s="361"/>
      <c r="G121" s="361"/>
      <c r="H121" s="361"/>
      <c r="I121" s="361"/>
      <c r="J121" s="361"/>
      <c r="K121" s="361"/>
      <c r="L121" s="361"/>
      <c r="M121" s="361"/>
      <c r="N121" s="361"/>
      <c r="O121" s="361"/>
      <c r="P121" s="361"/>
      <c r="Q121" s="361"/>
      <c r="R121" s="361"/>
      <c r="S121" s="361"/>
      <c r="T121" s="361"/>
      <c r="U121" s="361"/>
      <c r="V121" s="361"/>
      <c r="W121" s="361"/>
    </row>
    <row r="122" spans="1:23" s="25" customFormat="1" ht="38.25" customHeight="1">
      <c r="A122" s="24"/>
      <c r="B122" s="31" t="s">
        <v>521</v>
      </c>
      <c r="C122" s="361" t="s">
        <v>269</v>
      </c>
      <c r="D122" s="361"/>
      <c r="E122" s="361"/>
      <c r="F122" s="361"/>
      <c r="G122" s="361"/>
      <c r="H122" s="361"/>
      <c r="I122" s="361"/>
      <c r="J122" s="361"/>
      <c r="K122" s="361"/>
      <c r="L122" s="361"/>
      <c r="M122" s="361"/>
      <c r="N122" s="361"/>
      <c r="O122" s="361"/>
      <c r="P122" s="361"/>
      <c r="Q122" s="361"/>
      <c r="R122" s="361"/>
      <c r="S122" s="361"/>
      <c r="T122" s="361"/>
      <c r="U122" s="361"/>
      <c r="V122" s="361"/>
      <c r="W122" s="361"/>
    </row>
    <row r="123" spans="1:23" s="25" customFormat="1" ht="18.75" customHeight="1">
      <c r="B123" s="31"/>
      <c r="C123" s="262" t="s">
        <v>270</v>
      </c>
      <c r="D123" s="262"/>
      <c r="E123" s="262"/>
      <c r="F123" s="262"/>
      <c r="G123" s="262"/>
      <c r="H123" s="262"/>
      <c r="I123" s="262"/>
      <c r="J123" s="262"/>
      <c r="K123" s="262"/>
      <c r="L123" s="262"/>
      <c r="M123" s="262"/>
      <c r="N123" s="262"/>
      <c r="O123" s="262"/>
      <c r="P123" s="262"/>
      <c r="Q123" s="262"/>
      <c r="R123" s="262"/>
      <c r="S123" s="262"/>
      <c r="T123" s="262"/>
      <c r="U123" s="262"/>
      <c r="V123" s="262"/>
      <c r="W123" s="262"/>
    </row>
    <row r="124" spans="1:23" s="25" customFormat="1" ht="36" customHeight="1">
      <c r="B124" s="31"/>
      <c r="C124" s="262" t="s">
        <v>271</v>
      </c>
      <c r="D124" s="262"/>
      <c r="E124" s="262"/>
      <c r="F124" s="262"/>
      <c r="G124" s="262"/>
      <c r="H124" s="262"/>
      <c r="I124" s="262"/>
      <c r="J124" s="262"/>
      <c r="K124" s="262"/>
      <c r="L124" s="262"/>
      <c r="M124" s="262"/>
      <c r="N124" s="262"/>
      <c r="O124" s="262"/>
      <c r="P124" s="262"/>
      <c r="Q124" s="262"/>
      <c r="R124" s="262"/>
      <c r="S124" s="262"/>
      <c r="T124" s="262"/>
      <c r="U124" s="262"/>
      <c r="V124" s="262"/>
      <c r="W124" s="262"/>
    </row>
    <row r="125" spans="1:23" s="25" customFormat="1" ht="38.25" customHeight="1">
      <c r="A125" s="24"/>
      <c r="B125" s="31" t="s">
        <v>526</v>
      </c>
      <c r="C125" s="361" t="s">
        <v>358</v>
      </c>
      <c r="D125" s="361"/>
      <c r="E125" s="361"/>
      <c r="F125" s="361"/>
      <c r="G125" s="361"/>
      <c r="H125" s="361"/>
      <c r="I125" s="361"/>
      <c r="J125" s="361"/>
      <c r="K125" s="361"/>
      <c r="L125" s="361"/>
      <c r="M125" s="361"/>
      <c r="N125" s="361"/>
      <c r="O125" s="361"/>
      <c r="P125" s="361"/>
      <c r="Q125" s="361"/>
      <c r="R125" s="361"/>
      <c r="S125" s="361"/>
      <c r="T125" s="361"/>
      <c r="U125" s="361"/>
      <c r="V125" s="361"/>
      <c r="W125" s="361"/>
    </row>
    <row r="126" spans="1:23" s="25" customFormat="1" ht="18.75" customHeight="1"/>
    <row r="127" spans="1:23" s="22" customFormat="1" ht="18.75" customHeight="1">
      <c r="A127" s="22" t="s">
        <v>420</v>
      </c>
    </row>
    <row r="128" spans="1:23" s="22" customFormat="1" ht="18.75" customHeight="1">
      <c r="A128" s="23" t="s">
        <v>348</v>
      </c>
      <c r="B128" s="23" t="s">
        <v>160</v>
      </c>
    </row>
    <row r="129" spans="1:23" s="25" customFormat="1" ht="18.75" customHeight="1">
      <c r="A129" s="24" t="s">
        <v>336</v>
      </c>
      <c r="B129" s="24" t="s">
        <v>300</v>
      </c>
      <c r="C129" s="256" t="s">
        <v>499</v>
      </c>
      <c r="D129" s="256"/>
      <c r="E129" s="256"/>
      <c r="F129" s="256"/>
      <c r="G129" s="256"/>
      <c r="H129" s="256"/>
      <c r="I129" s="256"/>
      <c r="J129" s="256"/>
      <c r="K129" s="256"/>
      <c r="L129" s="256"/>
      <c r="M129" s="256"/>
      <c r="N129" s="256"/>
      <c r="O129" s="256"/>
      <c r="P129" s="256"/>
      <c r="Q129" s="256"/>
      <c r="R129" s="256"/>
      <c r="S129" s="256"/>
      <c r="T129" s="256"/>
      <c r="U129" s="256"/>
      <c r="V129" s="256"/>
      <c r="W129" s="256"/>
    </row>
    <row r="130" spans="1:23" s="25" customFormat="1" ht="18.75" customHeight="1">
      <c r="A130" s="24"/>
      <c r="B130" s="24" t="s">
        <v>490</v>
      </c>
      <c r="C130" s="249" t="s">
        <v>272</v>
      </c>
      <c r="D130" s="249"/>
      <c r="E130" s="249"/>
      <c r="F130" s="249"/>
      <c r="G130" s="249"/>
      <c r="H130" s="249"/>
      <c r="I130" s="249"/>
      <c r="J130" s="249"/>
      <c r="K130" s="249"/>
      <c r="L130" s="249"/>
      <c r="M130" s="249"/>
      <c r="N130" s="249"/>
      <c r="O130" s="249"/>
      <c r="P130" s="249"/>
      <c r="Q130" s="249"/>
      <c r="R130" s="249"/>
      <c r="S130" s="249"/>
      <c r="T130" s="249"/>
      <c r="U130" s="249"/>
      <c r="V130" s="249"/>
      <c r="W130" s="249"/>
    </row>
    <row r="131" spans="1:23" s="25" customFormat="1" ht="36.75" customHeight="1">
      <c r="A131" s="24"/>
      <c r="B131" s="24" t="s">
        <v>491</v>
      </c>
      <c r="C131" s="249" t="s">
        <v>273</v>
      </c>
      <c r="D131" s="249"/>
      <c r="E131" s="249"/>
      <c r="F131" s="249"/>
      <c r="G131" s="249"/>
      <c r="H131" s="249"/>
      <c r="I131" s="249"/>
      <c r="J131" s="249"/>
      <c r="K131" s="249"/>
      <c r="L131" s="249"/>
      <c r="M131" s="249"/>
      <c r="N131" s="249"/>
      <c r="O131" s="249"/>
      <c r="P131" s="249"/>
      <c r="Q131" s="249"/>
      <c r="R131" s="249"/>
      <c r="S131" s="249"/>
      <c r="T131" s="249"/>
      <c r="U131" s="249"/>
      <c r="V131" s="249"/>
      <c r="W131" s="249"/>
    </row>
    <row r="132" spans="1:23" s="25" customFormat="1" ht="18.75" customHeight="1">
      <c r="A132" s="24"/>
      <c r="B132" s="24" t="s">
        <v>492</v>
      </c>
      <c r="C132" s="249" t="s">
        <v>274</v>
      </c>
      <c r="D132" s="249"/>
      <c r="E132" s="249"/>
      <c r="F132" s="249"/>
      <c r="G132" s="249"/>
      <c r="H132" s="249"/>
      <c r="I132" s="249"/>
      <c r="J132" s="249"/>
      <c r="K132" s="249"/>
      <c r="L132" s="249"/>
      <c r="M132" s="249"/>
      <c r="N132" s="249"/>
      <c r="O132" s="249"/>
      <c r="P132" s="249"/>
      <c r="Q132" s="249"/>
      <c r="R132" s="249"/>
      <c r="S132" s="249"/>
      <c r="T132" s="249"/>
      <c r="U132" s="249"/>
      <c r="V132" s="249"/>
      <c r="W132" s="249"/>
    </row>
    <row r="133" spans="1:23" s="25" customFormat="1" ht="18.75" customHeight="1"/>
    <row r="134" spans="1:23" s="22" customFormat="1" ht="18.75" customHeight="1">
      <c r="M134" s="22" t="s">
        <v>299</v>
      </c>
      <c r="Q134" s="479" t="str">
        <f>IF(名称="","",名称)</f>
        <v/>
      </c>
      <c r="R134" s="479"/>
      <c r="S134" s="479"/>
      <c r="T134" s="479"/>
      <c r="U134" s="479"/>
      <c r="V134" s="479"/>
      <c r="W134" s="479"/>
    </row>
    <row r="135" spans="1:23" s="22" customFormat="1" ht="18.75" customHeight="1">
      <c r="A135" s="22" t="s">
        <v>421</v>
      </c>
    </row>
    <row r="136" spans="1:23" s="22" customFormat="1" ht="18.75" customHeight="1">
      <c r="A136" s="23" t="s">
        <v>348</v>
      </c>
      <c r="B136" s="23" t="s">
        <v>160</v>
      </c>
    </row>
    <row r="137" spans="1:23" s="25" customFormat="1" ht="18.75" customHeight="1">
      <c r="B137" s="25" t="s">
        <v>275</v>
      </c>
    </row>
    <row r="138" spans="1:23" s="25" customFormat="1" ht="18.75" customHeight="1">
      <c r="A138" s="24" t="s">
        <v>300</v>
      </c>
      <c r="B138" s="24" t="s">
        <v>300</v>
      </c>
      <c r="C138" s="256" t="s">
        <v>499</v>
      </c>
      <c r="D138" s="256"/>
      <c r="E138" s="256"/>
      <c r="F138" s="256"/>
      <c r="G138" s="256"/>
      <c r="H138" s="256"/>
      <c r="I138" s="256"/>
      <c r="J138" s="256"/>
      <c r="K138" s="256"/>
      <c r="L138" s="256"/>
      <c r="M138" s="256"/>
      <c r="N138" s="256"/>
      <c r="O138" s="256"/>
      <c r="P138" s="256"/>
      <c r="Q138" s="256"/>
      <c r="R138" s="256"/>
      <c r="S138" s="256"/>
      <c r="T138" s="256"/>
      <c r="U138" s="256"/>
      <c r="V138" s="256"/>
      <c r="W138" s="256"/>
    </row>
    <row r="139" spans="1:23" s="25" customFormat="1" ht="18.75" customHeight="1">
      <c r="A139" s="24"/>
      <c r="B139" s="24" t="s">
        <v>490</v>
      </c>
      <c r="C139" s="249" t="s">
        <v>276</v>
      </c>
      <c r="D139" s="249"/>
      <c r="E139" s="249"/>
      <c r="F139" s="249"/>
      <c r="G139" s="249"/>
      <c r="H139" s="249"/>
      <c r="I139" s="249"/>
      <c r="J139" s="249"/>
      <c r="K139" s="249"/>
      <c r="L139" s="249"/>
      <c r="M139" s="249"/>
      <c r="N139" s="249"/>
      <c r="O139" s="249"/>
      <c r="P139" s="249"/>
      <c r="Q139" s="249"/>
      <c r="R139" s="249"/>
      <c r="S139" s="249"/>
      <c r="T139" s="249"/>
      <c r="U139" s="249"/>
      <c r="V139" s="249"/>
      <c r="W139" s="249"/>
    </row>
    <row r="140" spans="1:23" s="25" customFormat="1" ht="38.25" customHeight="1">
      <c r="A140" s="24"/>
      <c r="B140" s="24" t="s">
        <v>491</v>
      </c>
      <c r="C140" s="249" t="s">
        <v>527</v>
      </c>
      <c r="D140" s="249"/>
      <c r="E140" s="249"/>
      <c r="F140" s="249"/>
      <c r="G140" s="249"/>
      <c r="H140" s="249"/>
      <c r="I140" s="249"/>
      <c r="J140" s="249"/>
      <c r="K140" s="249"/>
      <c r="L140" s="249"/>
      <c r="M140" s="249"/>
      <c r="N140" s="249"/>
      <c r="O140" s="249"/>
      <c r="P140" s="249"/>
      <c r="Q140" s="249"/>
      <c r="R140" s="249"/>
      <c r="S140" s="249"/>
      <c r="T140" s="249"/>
      <c r="U140" s="249"/>
      <c r="V140" s="249"/>
      <c r="W140" s="249"/>
    </row>
    <row r="141" spans="1:23" s="25" customFormat="1" ht="18.75" customHeight="1">
      <c r="A141" s="24"/>
      <c r="B141" s="24" t="s">
        <v>492</v>
      </c>
      <c r="C141" s="249" t="s">
        <v>324</v>
      </c>
      <c r="D141" s="249"/>
      <c r="E141" s="249"/>
      <c r="F141" s="249"/>
      <c r="G141" s="249"/>
      <c r="H141" s="249"/>
      <c r="I141" s="249"/>
      <c r="J141" s="249"/>
      <c r="K141" s="249"/>
      <c r="L141" s="249"/>
      <c r="M141" s="249"/>
      <c r="N141" s="249"/>
      <c r="O141" s="249"/>
      <c r="P141" s="249"/>
      <c r="Q141" s="249"/>
      <c r="R141" s="249"/>
      <c r="S141" s="249"/>
      <c r="T141" s="249"/>
      <c r="U141" s="249"/>
      <c r="V141" s="249"/>
      <c r="W141" s="249"/>
    </row>
    <row r="142" spans="1:23" s="25" customFormat="1" ht="37.5" customHeight="1">
      <c r="A142" s="24"/>
      <c r="B142" s="24" t="s">
        <v>493</v>
      </c>
      <c r="C142" s="249" t="s">
        <v>349</v>
      </c>
      <c r="D142" s="249"/>
      <c r="E142" s="249"/>
      <c r="F142" s="249"/>
      <c r="G142" s="249"/>
      <c r="H142" s="249"/>
      <c r="I142" s="249"/>
      <c r="J142" s="249"/>
      <c r="K142" s="249"/>
      <c r="L142" s="249"/>
      <c r="M142" s="249"/>
      <c r="N142" s="249"/>
      <c r="O142" s="249"/>
      <c r="P142" s="249"/>
      <c r="Q142" s="249"/>
      <c r="R142" s="249"/>
      <c r="S142" s="249"/>
      <c r="T142" s="249"/>
      <c r="U142" s="249"/>
      <c r="V142" s="249"/>
      <c r="W142" s="249"/>
    </row>
    <row r="143" spans="1:23" s="25" customFormat="1" ht="18.75" customHeight="1">
      <c r="B143" s="25" t="s">
        <v>395</v>
      </c>
    </row>
    <row r="144" spans="1:23" s="25" customFormat="1" ht="18.75" customHeight="1">
      <c r="B144" s="36" t="s">
        <v>529</v>
      </c>
      <c r="C144" s="37"/>
      <c r="D144" s="37"/>
      <c r="E144" s="37"/>
      <c r="F144" s="37"/>
      <c r="G144" s="37"/>
      <c r="H144" s="37"/>
      <c r="I144" s="37"/>
      <c r="J144" s="37"/>
      <c r="K144" s="37"/>
      <c r="L144" s="37"/>
      <c r="M144" s="37"/>
      <c r="N144" s="37"/>
      <c r="O144" s="37"/>
      <c r="P144" s="37"/>
      <c r="Q144" s="37"/>
      <c r="R144" s="37"/>
      <c r="S144" s="37"/>
      <c r="T144" s="37"/>
      <c r="U144" s="37"/>
      <c r="V144" s="37"/>
      <c r="W144" s="37"/>
    </row>
    <row r="145" spans="1:23" s="25" customFormat="1" ht="37.5" customHeight="1">
      <c r="A145" s="24"/>
      <c r="B145" s="24" t="s">
        <v>494</v>
      </c>
      <c r="C145" s="256" t="s">
        <v>245</v>
      </c>
      <c r="D145" s="256"/>
      <c r="E145" s="256"/>
      <c r="F145" s="256"/>
      <c r="G145" s="256"/>
      <c r="H145" s="256"/>
      <c r="I145" s="256"/>
      <c r="J145" s="256"/>
      <c r="K145" s="256"/>
      <c r="L145" s="256"/>
      <c r="M145" s="256"/>
      <c r="N145" s="256"/>
      <c r="O145" s="256"/>
      <c r="P145" s="256"/>
      <c r="Q145" s="256"/>
      <c r="R145" s="256"/>
      <c r="S145" s="256"/>
      <c r="T145" s="256"/>
      <c r="U145" s="256"/>
      <c r="V145" s="256"/>
      <c r="W145" s="256"/>
    </row>
    <row r="146" spans="1:23" s="25" customFormat="1" ht="18.75" customHeight="1">
      <c r="B146" s="25" t="s">
        <v>528</v>
      </c>
    </row>
    <row r="147" spans="1:23" s="25" customFormat="1" ht="37.5" customHeight="1">
      <c r="A147" s="24"/>
      <c r="B147" s="31" t="s">
        <v>495</v>
      </c>
      <c r="C147" s="361" t="s">
        <v>593</v>
      </c>
      <c r="D147" s="361"/>
      <c r="E147" s="361"/>
      <c r="F147" s="361"/>
      <c r="G147" s="361"/>
      <c r="H147" s="361"/>
      <c r="I147" s="361"/>
      <c r="J147" s="361"/>
      <c r="K147" s="361"/>
      <c r="L147" s="361"/>
      <c r="M147" s="361"/>
      <c r="N147" s="361"/>
      <c r="O147" s="361"/>
      <c r="P147" s="361"/>
      <c r="Q147" s="361"/>
      <c r="R147" s="361"/>
      <c r="S147" s="361"/>
      <c r="T147" s="361"/>
      <c r="U147" s="361"/>
      <c r="V147" s="361"/>
      <c r="W147" s="361"/>
    </row>
    <row r="148" spans="1:23" s="25" customFormat="1" ht="34" customHeight="1">
      <c r="B148" s="26"/>
      <c r="C148" s="366" t="s">
        <v>562</v>
      </c>
      <c r="D148" s="366"/>
      <c r="E148" s="366"/>
      <c r="F148" s="366"/>
      <c r="G148" s="366"/>
      <c r="H148" s="366"/>
      <c r="I148" s="366"/>
      <c r="J148" s="366"/>
      <c r="K148" s="366"/>
      <c r="L148" s="366"/>
      <c r="M148" s="366"/>
      <c r="N148" s="366"/>
      <c r="O148" s="366"/>
      <c r="P148" s="366"/>
      <c r="Q148" s="366"/>
      <c r="R148" s="366"/>
      <c r="S148" s="366"/>
      <c r="T148" s="366"/>
      <c r="U148" s="366"/>
      <c r="V148" s="366"/>
      <c r="W148" s="366"/>
    </row>
    <row r="149" spans="1:23" s="25" customFormat="1" ht="18.75" customHeight="1">
      <c r="A149" s="24"/>
      <c r="B149" s="31" t="s">
        <v>496</v>
      </c>
      <c r="C149" s="361" t="s">
        <v>277</v>
      </c>
      <c r="D149" s="361"/>
      <c r="E149" s="361"/>
      <c r="F149" s="361"/>
      <c r="G149" s="361"/>
      <c r="H149" s="361"/>
      <c r="I149" s="361"/>
      <c r="J149" s="361"/>
      <c r="K149" s="361"/>
      <c r="L149" s="361"/>
      <c r="M149" s="361"/>
      <c r="N149" s="361"/>
      <c r="O149" s="361"/>
      <c r="P149" s="361"/>
      <c r="Q149" s="361"/>
      <c r="R149" s="361"/>
      <c r="S149" s="361"/>
      <c r="T149" s="361"/>
      <c r="U149" s="361"/>
      <c r="V149" s="361"/>
      <c r="W149" s="361"/>
    </row>
    <row r="150" spans="1:23" s="25" customFormat="1" ht="18.75" customHeight="1">
      <c r="B150" s="26" t="s">
        <v>435</v>
      </c>
      <c r="C150" s="26"/>
      <c r="D150" s="26"/>
      <c r="E150" s="26"/>
      <c r="F150" s="26"/>
      <c r="G150" s="26"/>
      <c r="H150" s="26"/>
      <c r="I150" s="26"/>
      <c r="J150" s="26"/>
      <c r="K150" s="26"/>
      <c r="L150" s="26"/>
      <c r="M150" s="26"/>
      <c r="N150" s="26"/>
      <c r="O150" s="26"/>
      <c r="P150" s="26"/>
      <c r="Q150" s="26"/>
      <c r="R150" s="26"/>
      <c r="S150" s="26"/>
      <c r="T150" s="26"/>
      <c r="U150" s="26"/>
      <c r="V150" s="26"/>
      <c r="W150" s="26"/>
    </row>
    <row r="151" spans="1:23" s="25" customFormat="1" ht="18.75" customHeight="1">
      <c r="A151" s="24"/>
      <c r="B151" s="31" t="s">
        <v>500</v>
      </c>
      <c r="C151" s="361" t="s">
        <v>436</v>
      </c>
      <c r="D151" s="361"/>
      <c r="E151" s="361"/>
      <c r="F151" s="361"/>
      <c r="G151" s="361"/>
      <c r="H151" s="361"/>
      <c r="I151" s="361"/>
      <c r="J151" s="361"/>
      <c r="K151" s="361"/>
      <c r="L151" s="361"/>
      <c r="M151" s="361"/>
      <c r="N151" s="361"/>
      <c r="O151" s="361"/>
      <c r="P151" s="361"/>
      <c r="Q151" s="361"/>
      <c r="R151" s="361"/>
      <c r="S151" s="361"/>
      <c r="T151" s="361"/>
      <c r="U151" s="361"/>
      <c r="V151" s="361"/>
      <c r="W151" s="361"/>
    </row>
    <row r="152" spans="1:23" s="25" customFormat="1" ht="18.75" customHeight="1">
      <c r="B152" s="26" t="s">
        <v>278</v>
      </c>
      <c r="C152" s="26"/>
      <c r="D152" s="26"/>
      <c r="E152" s="26"/>
      <c r="F152" s="26"/>
      <c r="G152" s="26"/>
      <c r="H152" s="26"/>
      <c r="I152" s="26"/>
      <c r="J152" s="26"/>
      <c r="K152" s="26"/>
      <c r="L152" s="26"/>
      <c r="M152" s="26"/>
      <c r="N152" s="26"/>
      <c r="O152" s="26"/>
      <c r="P152" s="26"/>
      <c r="Q152" s="26"/>
      <c r="R152" s="26"/>
      <c r="S152" s="26"/>
      <c r="T152" s="26"/>
      <c r="U152" s="26"/>
      <c r="V152" s="26"/>
      <c r="W152" s="26"/>
    </row>
    <row r="153" spans="1:23" s="38" customFormat="1" ht="18.75" customHeight="1">
      <c r="B153" s="480" t="s">
        <v>530</v>
      </c>
      <c r="C153" s="480"/>
      <c r="D153" s="480"/>
      <c r="E153" s="480"/>
      <c r="F153" s="480"/>
      <c r="G153" s="480"/>
      <c r="H153" s="480"/>
      <c r="I153" s="480"/>
      <c r="J153" s="480"/>
      <c r="K153" s="480"/>
      <c r="L153" s="480"/>
      <c r="M153" s="480"/>
      <c r="N153" s="480"/>
      <c r="O153" s="480"/>
      <c r="P153" s="480"/>
      <c r="Q153" s="480"/>
      <c r="R153" s="480"/>
      <c r="S153" s="480"/>
      <c r="T153" s="480"/>
      <c r="U153" s="480"/>
      <c r="V153" s="480"/>
      <c r="W153" s="480"/>
    </row>
    <row r="154" spans="1:23" s="25" customFormat="1" ht="38.15" customHeight="1">
      <c r="A154" s="24"/>
      <c r="B154" s="31" t="s">
        <v>521</v>
      </c>
      <c r="C154" s="361" t="s">
        <v>594</v>
      </c>
      <c r="D154" s="361"/>
      <c r="E154" s="361"/>
      <c r="F154" s="361"/>
      <c r="G154" s="361"/>
      <c r="H154" s="361"/>
      <c r="I154" s="361"/>
      <c r="J154" s="361"/>
      <c r="K154" s="361"/>
      <c r="L154" s="361"/>
      <c r="M154" s="361"/>
      <c r="N154" s="361"/>
      <c r="O154" s="361"/>
      <c r="P154" s="361"/>
      <c r="Q154" s="361"/>
      <c r="R154" s="361"/>
      <c r="S154" s="361"/>
      <c r="T154" s="361"/>
      <c r="U154" s="361"/>
      <c r="V154" s="361"/>
      <c r="W154" s="361"/>
    </row>
    <row r="155" spans="1:23" s="25" customFormat="1" ht="39" customHeight="1">
      <c r="A155" s="24"/>
      <c r="B155" s="24" t="s">
        <v>312</v>
      </c>
      <c r="C155" s="24"/>
      <c r="D155" s="256" t="s">
        <v>437</v>
      </c>
      <c r="E155" s="256"/>
      <c r="F155" s="256"/>
      <c r="G155" s="256"/>
      <c r="H155" s="256"/>
      <c r="I155" s="256"/>
      <c r="J155" s="256"/>
      <c r="K155" s="256"/>
      <c r="L155" s="256"/>
      <c r="M155" s="256"/>
      <c r="N155" s="256"/>
      <c r="O155" s="256"/>
      <c r="P155" s="256"/>
      <c r="Q155" s="256"/>
      <c r="R155" s="256"/>
      <c r="S155" s="256"/>
      <c r="T155" s="256"/>
      <c r="U155" s="256"/>
      <c r="V155" s="256"/>
      <c r="W155" s="256"/>
    </row>
    <row r="156" spans="1:23" s="25" customFormat="1" ht="18.75" customHeight="1"/>
    <row r="157" spans="1:23" s="22" customFormat="1" ht="18.75" customHeight="1">
      <c r="M157" s="22" t="s">
        <v>299</v>
      </c>
      <c r="Q157" s="479" t="str">
        <f>IF(名称="","",名称)</f>
        <v/>
      </c>
      <c r="R157" s="479"/>
      <c r="S157" s="479"/>
      <c r="T157" s="479"/>
      <c r="U157" s="479"/>
      <c r="V157" s="479"/>
      <c r="W157" s="479"/>
    </row>
    <row r="158" spans="1:23" s="22" customFormat="1" ht="18.75" customHeight="1">
      <c r="A158" s="22" t="s">
        <v>422</v>
      </c>
    </row>
    <row r="159" spans="1:23" s="22" customFormat="1" ht="18.75" customHeight="1">
      <c r="A159" s="23" t="s">
        <v>348</v>
      </c>
      <c r="B159" s="23" t="s">
        <v>160</v>
      </c>
    </row>
    <row r="160" spans="1:23" s="25" customFormat="1" ht="18.75" customHeight="1">
      <c r="A160" s="24" t="s">
        <v>300</v>
      </c>
      <c r="B160" s="24" t="s">
        <v>300</v>
      </c>
      <c r="C160" s="256" t="s">
        <v>499</v>
      </c>
      <c r="D160" s="256"/>
      <c r="E160" s="256"/>
      <c r="F160" s="256"/>
      <c r="G160" s="256"/>
      <c r="H160" s="256"/>
      <c r="I160" s="256"/>
      <c r="J160" s="256"/>
      <c r="K160" s="256"/>
      <c r="L160" s="256"/>
      <c r="M160" s="256"/>
      <c r="N160" s="256"/>
      <c r="O160" s="256"/>
      <c r="P160" s="256"/>
      <c r="Q160" s="256"/>
      <c r="R160" s="256"/>
      <c r="S160" s="256"/>
      <c r="T160" s="256"/>
      <c r="U160" s="256"/>
      <c r="V160" s="256"/>
      <c r="W160" s="256"/>
    </row>
    <row r="161" spans="1:23" s="25" customFormat="1" ht="45" customHeight="1">
      <c r="A161" s="24"/>
      <c r="B161" s="24" t="s">
        <v>490</v>
      </c>
      <c r="C161" s="249" t="s">
        <v>439</v>
      </c>
      <c r="D161" s="249"/>
      <c r="E161" s="249"/>
      <c r="F161" s="249"/>
      <c r="G161" s="249"/>
      <c r="H161" s="249"/>
      <c r="I161" s="249"/>
      <c r="J161" s="249"/>
      <c r="K161" s="249"/>
      <c r="L161" s="249"/>
      <c r="M161" s="249"/>
      <c r="N161" s="249"/>
      <c r="O161" s="249"/>
      <c r="P161" s="249"/>
      <c r="Q161" s="249"/>
      <c r="R161" s="249"/>
      <c r="S161" s="249"/>
      <c r="T161" s="249"/>
      <c r="U161" s="249"/>
      <c r="V161" s="249"/>
      <c r="W161" s="249"/>
    </row>
    <row r="162" spans="1:23" s="25" customFormat="1" ht="18.75" customHeight="1">
      <c r="C162" s="25" t="s">
        <v>279</v>
      </c>
    </row>
    <row r="163" spans="1:23" s="25" customFormat="1" ht="18.75" customHeight="1">
      <c r="C163" s="256" t="s">
        <v>438</v>
      </c>
      <c r="D163" s="256"/>
      <c r="E163" s="256"/>
      <c r="F163" s="256"/>
      <c r="G163" s="256"/>
      <c r="H163" s="256"/>
      <c r="I163" s="256"/>
      <c r="J163" s="256"/>
      <c r="K163" s="256"/>
      <c r="L163" s="256"/>
      <c r="M163" s="256"/>
      <c r="N163" s="256"/>
      <c r="O163" s="256"/>
      <c r="P163" s="256"/>
      <c r="Q163" s="256"/>
      <c r="R163" s="256"/>
      <c r="S163" s="256"/>
      <c r="T163" s="256"/>
      <c r="U163" s="256"/>
      <c r="V163" s="256"/>
      <c r="W163" s="256"/>
    </row>
    <row r="164" spans="1:23" s="25" customFormat="1" ht="18.75" customHeight="1"/>
    <row r="165" spans="1:23" s="25" customFormat="1" ht="18.75" customHeight="1">
      <c r="A165" s="24"/>
      <c r="B165" s="24" t="s">
        <v>491</v>
      </c>
      <c r="C165" s="249" t="s">
        <v>280</v>
      </c>
      <c r="D165" s="249"/>
      <c r="E165" s="249"/>
      <c r="F165" s="249"/>
      <c r="G165" s="249"/>
      <c r="H165" s="249"/>
      <c r="I165" s="249"/>
      <c r="J165" s="249"/>
      <c r="K165" s="249"/>
      <c r="L165" s="249"/>
      <c r="M165" s="249"/>
      <c r="N165" s="249"/>
      <c r="O165" s="249"/>
      <c r="P165" s="249"/>
      <c r="Q165" s="249"/>
      <c r="R165" s="249"/>
      <c r="S165" s="249"/>
      <c r="T165" s="249"/>
      <c r="U165" s="249"/>
      <c r="V165" s="249"/>
      <c r="W165" s="249"/>
    </row>
    <row r="166" spans="1:23" s="25" customFormat="1" ht="34.5" customHeight="1">
      <c r="A166" s="24"/>
      <c r="C166" s="24" t="s">
        <v>312</v>
      </c>
      <c r="D166" s="256" t="s">
        <v>281</v>
      </c>
      <c r="E166" s="256"/>
      <c r="F166" s="256"/>
      <c r="G166" s="256"/>
      <c r="H166" s="256"/>
      <c r="I166" s="256"/>
      <c r="J166" s="256"/>
      <c r="K166" s="256"/>
      <c r="L166" s="256"/>
      <c r="M166" s="256"/>
      <c r="N166" s="256"/>
      <c r="O166" s="256"/>
      <c r="P166" s="256"/>
      <c r="Q166" s="256"/>
      <c r="R166" s="256"/>
      <c r="S166" s="256"/>
      <c r="T166" s="256"/>
      <c r="U166" s="256"/>
      <c r="V166" s="256"/>
      <c r="W166" s="256"/>
    </row>
    <row r="167" spans="1:23" s="25" customFormat="1" ht="38.25" customHeight="1">
      <c r="A167" s="24"/>
      <c r="C167" s="24" t="s">
        <v>312</v>
      </c>
      <c r="D167" s="256" t="s">
        <v>282</v>
      </c>
      <c r="E167" s="256"/>
      <c r="F167" s="256"/>
      <c r="G167" s="256"/>
      <c r="H167" s="256"/>
      <c r="I167" s="256"/>
      <c r="J167" s="256"/>
      <c r="K167" s="256"/>
      <c r="L167" s="256"/>
      <c r="M167" s="256"/>
      <c r="N167" s="256"/>
      <c r="O167" s="256"/>
      <c r="P167" s="256"/>
      <c r="Q167" s="256"/>
      <c r="R167" s="256"/>
      <c r="S167" s="256"/>
      <c r="T167" s="256"/>
      <c r="U167" s="256"/>
      <c r="V167" s="256"/>
      <c r="W167" s="256"/>
    </row>
    <row r="168" spans="1:23" s="25" customFormat="1" ht="18.75" customHeight="1">
      <c r="A168" s="24"/>
      <c r="C168" s="24" t="s">
        <v>312</v>
      </c>
      <c r="D168" s="256" t="s">
        <v>283</v>
      </c>
      <c r="E168" s="256"/>
      <c r="F168" s="256"/>
      <c r="G168" s="256"/>
      <c r="H168" s="256"/>
      <c r="I168" s="256"/>
      <c r="J168" s="256"/>
      <c r="K168" s="256"/>
      <c r="L168" s="256"/>
      <c r="M168" s="256"/>
      <c r="N168" s="256"/>
      <c r="O168" s="256"/>
      <c r="P168" s="256"/>
      <c r="Q168" s="256"/>
      <c r="R168" s="256"/>
      <c r="S168" s="256"/>
      <c r="T168" s="256"/>
      <c r="U168" s="256"/>
      <c r="V168" s="256"/>
      <c r="W168" s="256"/>
    </row>
    <row r="169" spans="1:23" s="25" customFormat="1" ht="37.5" customHeight="1">
      <c r="A169" s="24"/>
      <c r="C169" s="24" t="s">
        <v>312</v>
      </c>
      <c r="D169" s="256" t="s">
        <v>284</v>
      </c>
      <c r="E169" s="256"/>
      <c r="F169" s="256"/>
      <c r="G169" s="256"/>
      <c r="H169" s="256"/>
      <c r="I169" s="256"/>
      <c r="J169" s="256"/>
      <c r="K169" s="256"/>
      <c r="L169" s="256"/>
      <c r="M169" s="256"/>
      <c r="N169" s="256"/>
      <c r="O169" s="256"/>
      <c r="P169" s="256"/>
      <c r="Q169" s="256"/>
      <c r="R169" s="256"/>
      <c r="S169" s="256"/>
      <c r="T169" s="256"/>
      <c r="U169" s="256"/>
      <c r="V169" s="256"/>
      <c r="W169" s="256"/>
    </row>
    <row r="170" spans="1:23" s="25" customFormat="1" ht="18.75" customHeight="1"/>
    <row r="171" spans="1:23" s="22" customFormat="1" ht="18.75" customHeight="1">
      <c r="A171" s="22" t="s">
        <v>423</v>
      </c>
    </row>
    <row r="172" spans="1:23" s="22" customFormat="1" ht="18.75" customHeight="1">
      <c r="A172" s="23" t="s">
        <v>348</v>
      </c>
      <c r="B172" s="23" t="s">
        <v>160</v>
      </c>
    </row>
    <row r="173" spans="1:23" s="25" customFormat="1" ht="18.75" customHeight="1">
      <c r="A173" s="24" t="s">
        <v>300</v>
      </c>
      <c r="B173" s="24" t="s">
        <v>300</v>
      </c>
      <c r="C173" s="256" t="s">
        <v>499</v>
      </c>
      <c r="D173" s="256"/>
      <c r="E173" s="256"/>
      <c r="F173" s="256"/>
      <c r="G173" s="256"/>
      <c r="H173" s="256"/>
      <c r="I173" s="256"/>
      <c r="J173" s="256"/>
      <c r="K173" s="256"/>
      <c r="L173" s="256"/>
      <c r="M173" s="256"/>
      <c r="N173" s="256"/>
      <c r="O173" s="256"/>
      <c r="P173" s="256"/>
      <c r="Q173" s="256"/>
      <c r="R173" s="256"/>
      <c r="S173" s="256"/>
      <c r="T173" s="256"/>
      <c r="U173" s="256"/>
      <c r="V173" s="256"/>
      <c r="W173" s="256"/>
    </row>
    <row r="174" spans="1:23" s="25" customFormat="1" ht="18.75" customHeight="1">
      <c r="A174" s="24"/>
      <c r="B174" s="24" t="s">
        <v>490</v>
      </c>
      <c r="C174" s="249" t="s">
        <v>432</v>
      </c>
      <c r="D174" s="249"/>
      <c r="E174" s="249"/>
      <c r="F174" s="249"/>
      <c r="G174" s="249"/>
      <c r="H174" s="249"/>
      <c r="I174" s="249"/>
      <c r="J174" s="249"/>
      <c r="K174" s="249"/>
      <c r="L174" s="249"/>
      <c r="M174" s="249"/>
      <c r="N174" s="249"/>
      <c r="O174" s="249"/>
      <c r="P174" s="249"/>
      <c r="Q174" s="249"/>
      <c r="R174" s="249"/>
      <c r="S174" s="249"/>
      <c r="T174" s="249"/>
      <c r="U174" s="249"/>
      <c r="V174" s="249"/>
      <c r="W174" s="249"/>
    </row>
    <row r="175" spans="1:23" s="25" customFormat="1" ht="18.75" customHeight="1">
      <c r="A175" s="24"/>
      <c r="B175" s="24" t="s">
        <v>491</v>
      </c>
      <c r="C175" s="249" t="s">
        <v>524</v>
      </c>
      <c r="D175" s="249"/>
      <c r="E175" s="249"/>
      <c r="F175" s="249"/>
      <c r="G175" s="249"/>
      <c r="H175" s="249"/>
      <c r="I175" s="249"/>
      <c r="J175" s="249"/>
      <c r="K175" s="249"/>
      <c r="L175" s="249"/>
      <c r="M175" s="249"/>
      <c r="N175" s="249"/>
      <c r="O175" s="249"/>
      <c r="P175" s="249"/>
      <c r="Q175" s="249"/>
      <c r="R175" s="249"/>
      <c r="S175" s="249"/>
      <c r="T175" s="249"/>
      <c r="U175" s="249"/>
      <c r="V175" s="249"/>
      <c r="W175" s="249"/>
    </row>
    <row r="176" spans="1:23" s="25" customFormat="1" ht="37.5" customHeight="1">
      <c r="A176" s="24"/>
      <c r="B176" s="24" t="s">
        <v>492</v>
      </c>
      <c r="C176" s="262" t="s">
        <v>590</v>
      </c>
      <c r="D176" s="262"/>
      <c r="E176" s="262"/>
      <c r="F176" s="262"/>
      <c r="G176" s="262"/>
      <c r="H176" s="262"/>
      <c r="I176" s="262"/>
      <c r="J176" s="262"/>
      <c r="K176" s="262"/>
      <c r="L176" s="262"/>
      <c r="M176" s="262"/>
      <c r="N176" s="262"/>
      <c r="O176" s="262"/>
      <c r="P176" s="262"/>
      <c r="Q176" s="262"/>
      <c r="R176" s="262"/>
      <c r="S176" s="262"/>
      <c r="T176" s="262"/>
      <c r="U176" s="262"/>
      <c r="V176" s="262"/>
      <c r="W176" s="262"/>
    </row>
    <row r="177" spans="1:23" s="25" customFormat="1" ht="37.5" customHeight="1">
      <c r="A177" s="24"/>
      <c r="B177" s="24" t="s">
        <v>493</v>
      </c>
      <c r="C177" s="361" t="s">
        <v>285</v>
      </c>
      <c r="D177" s="361"/>
      <c r="E177" s="361"/>
      <c r="F177" s="361"/>
      <c r="G177" s="361"/>
      <c r="H177" s="361"/>
      <c r="I177" s="361"/>
      <c r="J177" s="361"/>
      <c r="K177" s="361"/>
      <c r="L177" s="361"/>
      <c r="M177" s="361"/>
      <c r="N177" s="361"/>
      <c r="O177" s="361"/>
      <c r="P177" s="361"/>
      <c r="Q177" s="361"/>
      <c r="R177" s="361"/>
      <c r="S177" s="361"/>
      <c r="T177" s="361"/>
      <c r="U177" s="361"/>
      <c r="V177" s="361"/>
      <c r="W177" s="361"/>
    </row>
    <row r="178" spans="1:23" s="25" customFormat="1" ht="18.75" customHeight="1">
      <c r="A178" s="24"/>
      <c r="B178" s="24" t="s">
        <v>494</v>
      </c>
      <c r="C178" s="361" t="s">
        <v>440</v>
      </c>
      <c r="D178" s="361"/>
      <c r="E178" s="361"/>
      <c r="F178" s="361"/>
      <c r="G178" s="361"/>
      <c r="H178" s="361"/>
      <c r="I178" s="361"/>
      <c r="J178" s="361"/>
      <c r="K178" s="361"/>
      <c r="L178" s="361"/>
      <c r="M178" s="361"/>
      <c r="N178" s="361"/>
      <c r="O178" s="361"/>
      <c r="P178" s="361"/>
      <c r="Q178" s="361"/>
      <c r="R178" s="361"/>
      <c r="S178" s="361"/>
      <c r="T178" s="361"/>
      <c r="U178" s="361"/>
      <c r="V178" s="361"/>
      <c r="W178" s="361"/>
    </row>
    <row r="179" spans="1:23" s="25" customFormat="1" ht="18.75" customHeight="1"/>
    <row r="180" spans="1:23" s="22" customFormat="1" ht="18.75" customHeight="1">
      <c r="M180" s="22" t="s">
        <v>299</v>
      </c>
      <c r="Q180" s="479" t="str">
        <f>IF(名称="","",名称)</f>
        <v/>
      </c>
      <c r="R180" s="479"/>
      <c r="S180" s="479"/>
      <c r="T180" s="479"/>
      <c r="U180" s="479"/>
      <c r="V180" s="479"/>
      <c r="W180" s="479"/>
    </row>
    <row r="181" spans="1:23" s="22" customFormat="1" ht="18.75" customHeight="1">
      <c r="A181" s="22" t="s">
        <v>424</v>
      </c>
      <c r="B181" s="32"/>
      <c r="C181" s="32"/>
      <c r="D181" s="32"/>
      <c r="E181" s="32"/>
      <c r="F181" s="32"/>
      <c r="G181" s="32"/>
      <c r="H181" s="32"/>
      <c r="I181" s="32"/>
      <c r="J181" s="32"/>
      <c r="K181" s="32"/>
      <c r="L181" s="32"/>
      <c r="M181" s="32"/>
      <c r="N181" s="32"/>
      <c r="O181" s="32"/>
      <c r="P181" s="32"/>
      <c r="Q181" s="32"/>
      <c r="R181" s="32"/>
      <c r="S181" s="32"/>
      <c r="T181" s="32"/>
      <c r="U181" s="32"/>
      <c r="V181" s="32"/>
      <c r="W181" s="32"/>
    </row>
    <row r="182" spans="1:23" s="22" customFormat="1" ht="18.75" customHeight="1">
      <c r="A182" s="23" t="s">
        <v>348</v>
      </c>
      <c r="B182" s="23" t="s">
        <v>160</v>
      </c>
    </row>
    <row r="183" spans="1:23" s="25" customFormat="1" ht="18.75" customHeight="1">
      <c r="A183" s="24" t="s">
        <v>300</v>
      </c>
      <c r="B183" s="24" t="s">
        <v>300</v>
      </c>
      <c r="C183" s="256" t="s">
        <v>499</v>
      </c>
      <c r="D183" s="256"/>
      <c r="E183" s="256"/>
      <c r="F183" s="256"/>
      <c r="G183" s="256"/>
      <c r="H183" s="256"/>
      <c r="I183" s="256"/>
      <c r="J183" s="256"/>
      <c r="K183" s="256"/>
      <c r="L183" s="256"/>
      <c r="M183" s="256"/>
      <c r="N183" s="256"/>
      <c r="O183" s="256"/>
      <c r="P183" s="256"/>
      <c r="Q183" s="256"/>
      <c r="R183" s="256"/>
      <c r="S183" s="256"/>
      <c r="T183" s="256"/>
      <c r="U183" s="256"/>
      <c r="V183" s="256"/>
      <c r="W183" s="256"/>
    </row>
    <row r="184" spans="1:23" s="25" customFormat="1" ht="18.75" customHeight="1">
      <c r="B184" s="26" t="s">
        <v>531</v>
      </c>
      <c r="C184" s="26"/>
      <c r="D184" s="26"/>
      <c r="E184" s="26"/>
      <c r="F184" s="26"/>
      <c r="G184" s="26"/>
      <c r="H184" s="26"/>
      <c r="I184" s="26"/>
      <c r="J184" s="26"/>
      <c r="K184" s="26"/>
      <c r="L184" s="26"/>
      <c r="M184" s="26"/>
      <c r="N184" s="26"/>
      <c r="O184" s="26"/>
      <c r="P184" s="26"/>
      <c r="Q184" s="26"/>
      <c r="R184" s="26"/>
      <c r="S184" s="26"/>
      <c r="T184" s="26"/>
      <c r="U184" s="26"/>
      <c r="V184" s="26"/>
      <c r="W184" s="26"/>
    </row>
    <row r="185" spans="1:23" s="25" customFormat="1" ht="45" customHeight="1">
      <c r="A185" s="24"/>
      <c r="B185" s="31" t="s">
        <v>490</v>
      </c>
      <c r="C185" s="249" t="s">
        <v>600</v>
      </c>
      <c r="D185" s="249"/>
      <c r="E185" s="249"/>
      <c r="F185" s="249"/>
      <c r="G185" s="249"/>
      <c r="H185" s="249"/>
      <c r="I185" s="249"/>
      <c r="J185" s="249"/>
      <c r="K185" s="249"/>
      <c r="L185" s="249"/>
      <c r="M185" s="249"/>
      <c r="N185" s="249"/>
      <c r="O185" s="249"/>
      <c r="P185" s="249"/>
      <c r="Q185" s="249"/>
      <c r="R185" s="249"/>
      <c r="S185" s="249"/>
      <c r="T185" s="249"/>
      <c r="U185" s="249"/>
      <c r="V185" s="249"/>
      <c r="W185" s="249"/>
    </row>
    <row r="186" spans="1:23" s="25" customFormat="1" ht="38.15" customHeight="1">
      <c r="A186" s="24"/>
      <c r="B186" s="31" t="s">
        <v>491</v>
      </c>
      <c r="C186" s="249" t="s">
        <v>356</v>
      </c>
      <c r="D186" s="249"/>
      <c r="E186" s="249"/>
      <c r="F186" s="249"/>
      <c r="G186" s="249"/>
      <c r="H186" s="249"/>
      <c r="I186" s="249"/>
      <c r="J186" s="249"/>
      <c r="K186" s="249"/>
      <c r="L186" s="249"/>
      <c r="M186" s="249"/>
      <c r="N186" s="249"/>
      <c r="O186" s="249"/>
      <c r="P186" s="249"/>
      <c r="Q186" s="249"/>
      <c r="R186" s="249"/>
      <c r="S186" s="249"/>
      <c r="T186" s="249"/>
      <c r="U186" s="249"/>
      <c r="V186" s="249"/>
      <c r="W186" s="249"/>
    </row>
    <row r="187" spans="1:23" s="25" customFormat="1" ht="18.75" customHeight="1">
      <c r="A187" s="24"/>
      <c r="B187" s="31" t="s">
        <v>492</v>
      </c>
      <c r="C187" s="249" t="s">
        <v>442</v>
      </c>
      <c r="D187" s="249"/>
      <c r="E187" s="249"/>
      <c r="F187" s="249"/>
      <c r="G187" s="249"/>
      <c r="H187" s="249"/>
      <c r="I187" s="249"/>
      <c r="J187" s="249"/>
      <c r="K187" s="249"/>
      <c r="L187" s="249"/>
      <c r="M187" s="249"/>
      <c r="N187" s="249"/>
      <c r="O187" s="249"/>
      <c r="P187" s="249"/>
      <c r="Q187" s="249"/>
      <c r="R187" s="249"/>
      <c r="S187" s="249"/>
      <c r="T187" s="249"/>
      <c r="U187" s="249"/>
      <c r="V187" s="249"/>
      <c r="W187" s="249"/>
    </row>
    <row r="188" spans="1:23" s="25" customFormat="1" ht="18.75" customHeight="1">
      <c r="A188" s="24"/>
      <c r="B188" s="24"/>
      <c r="C188" s="24" t="s">
        <v>312</v>
      </c>
      <c r="D188" s="256" t="s">
        <v>286</v>
      </c>
      <c r="E188" s="256"/>
      <c r="F188" s="256"/>
      <c r="G188" s="256"/>
      <c r="H188" s="256"/>
      <c r="I188" s="256"/>
      <c r="J188" s="256"/>
      <c r="K188" s="256"/>
      <c r="L188" s="256"/>
      <c r="M188" s="256"/>
      <c r="N188" s="256"/>
      <c r="O188" s="256"/>
      <c r="P188" s="256"/>
      <c r="Q188" s="256"/>
      <c r="R188" s="256"/>
      <c r="S188" s="256"/>
      <c r="T188" s="256"/>
      <c r="U188" s="256"/>
      <c r="V188" s="256"/>
      <c r="W188" s="256"/>
    </row>
    <row r="189" spans="1:23" s="25" customFormat="1" ht="18.75" customHeight="1">
      <c r="A189" s="24"/>
      <c r="B189" s="24"/>
      <c r="C189" s="24" t="s">
        <v>312</v>
      </c>
      <c r="D189" s="256" t="s">
        <v>287</v>
      </c>
      <c r="E189" s="256"/>
      <c r="F189" s="256"/>
      <c r="G189" s="256"/>
      <c r="H189" s="256"/>
      <c r="I189" s="256"/>
      <c r="J189" s="256"/>
      <c r="K189" s="256"/>
      <c r="L189" s="256"/>
      <c r="M189" s="256"/>
      <c r="N189" s="256"/>
      <c r="O189" s="256"/>
      <c r="P189" s="256"/>
      <c r="Q189" s="256"/>
      <c r="R189" s="256"/>
      <c r="S189" s="256"/>
      <c r="T189" s="256"/>
      <c r="U189" s="256"/>
      <c r="V189" s="256"/>
      <c r="W189" s="256"/>
    </row>
    <row r="190" spans="1:23" s="25" customFormat="1" ht="38.15" customHeight="1">
      <c r="A190" s="24"/>
      <c r="B190" s="24"/>
      <c r="C190" s="24" t="s">
        <v>312</v>
      </c>
      <c r="D190" s="256" t="s">
        <v>337</v>
      </c>
      <c r="E190" s="256"/>
      <c r="F190" s="256"/>
      <c r="G190" s="256"/>
      <c r="H190" s="256"/>
      <c r="I190" s="256"/>
      <c r="J190" s="256"/>
      <c r="K190" s="256"/>
      <c r="L190" s="256"/>
      <c r="M190" s="256"/>
      <c r="N190" s="256"/>
      <c r="O190" s="256"/>
      <c r="P190" s="256"/>
      <c r="Q190" s="256"/>
      <c r="R190" s="256"/>
      <c r="S190" s="256"/>
      <c r="T190" s="256"/>
      <c r="U190" s="256"/>
      <c r="V190" s="256"/>
      <c r="W190" s="256"/>
    </row>
    <row r="191" spans="1:23" s="25" customFormat="1" ht="18.75" customHeight="1">
      <c r="A191" s="24"/>
      <c r="B191" s="31" t="s">
        <v>493</v>
      </c>
      <c r="C191" s="249" t="s">
        <v>441</v>
      </c>
      <c r="D191" s="249"/>
      <c r="E191" s="249"/>
      <c r="F191" s="249"/>
      <c r="G191" s="249"/>
      <c r="H191" s="249"/>
      <c r="I191" s="249"/>
      <c r="J191" s="249"/>
      <c r="K191" s="249"/>
      <c r="L191" s="249"/>
      <c r="M191" s="249"/>
      <c r="N191" s="249"/>
      <c r="O191" s="249"/>
      <c r="P191" s="249"/>
      <c r="Q191" s="249"/>
      <c r="R191" s="249"/>
      <c r="S191" s="249"/>
      <c r="T191" s="249"/>
      <c r="U191" s="249"/>
      <c r="V191" s="249"/>
      <c r="W191" s="249"/>
    </row>
    <row r="192" spans="1:23" s="25" customFormat="1" ht="18.75" customHeight="1">
      <c r="A192" s="24"/>
      <c r="C192" s="24" t="s">
        <v>312</v>
      </c>
      <c r="D192" s="256" t="s">
        <v>288</v>
      </c>
      <c r="E192" s="256"/>
      <c r="F192" s="256"/>
      <c r="G192" s="256"/>
      <c r="H192" s="256"/>
      <c r="I192" s="256"/>
      <c r="J192" s="256"/>
      <c r="K192" s="256"/>
      <c r="L192" s="256"/>
      <c r="M192" s="256"/>
      <c r="N192" s="256"/>
      <c r="O192" s="256"/>
      <c r="P192" s="256"/>
      <c r="Q192" s="256"/>
      <c r="R192" s="256"/>
      <c r="S192" s="256"/>
      <c r="T192" s="256"/>
      <c r="U192" s="256"/>
      <c r="V192" s="256"/>
      <c r="W192" s="256"/>
    </row>
    <row r="193" spans="1:23" s="25" customFormat="1" ht="18.75" customHeight="1">
      <c r="A193" s="24"/>
      <c r="C193" s="24" t="s">
        <v>312</v>
      </c>
      <c r="D193" s="256" t="s">
        <v>287</v>
      </c>
      <c r="E193" s="256"/>
      <c r="F193" s="256"/>
      <c r="G193" s="256"/>
      <c r="H193" s="256"/>
      <c r="I193" s="256"/>
      <c r="J193" s="256"/>
      <c r="K193" s="256"/>
      <c r="L193" s="256"/>
      <c r="M193" s="256"/>
      <c r="N193" s="256"/>
      <c r="O193" s="256"/>
      <c r="P193" s="256"/>
      <c r="Q193" s="256"/>
      <c r="R193" s="256"/>
      <c r="S193" s="256"/>
      <c r="T193" s="256"/>
      <c r="U193" s="256"/>
      <c r="V193" s="256"/>
      <c r="W193" s="256"/>
    </row>
    <row r="194" spans="1:23" s="25" customFormat="1" ht="18.75" customHeight="1">
      <c r="A194" s="24"/>
      <c r="B194" s="31" t="s">
        <v>494</v>
      </c>
      <c r="C194" s="249" t="s">
        <v>443</v>
      </c>
      <c r="D194" s="249"/>
      <c r="E194" s="249"/>
      <c r="F194" s="249"/>
      <c r="G194" s="249"/>
      <c r="H194" s="249"/>
      <c r="I194" s="249"/>
      <c r="J194" s="249"/>
      <c r="K194" s="249"/>
      <c r="L194" s="249"/>
      <c r="M194" s="249"/>
      <c r="N194" s="249"/>
      <c r="O194" s="249"/>
      <c r="P194" s="249"/>
      <c r="Q194" s="249"/>
      <c r="R194" s="249"/>
      <c r="S194" s="249"/>
      <c r="T194" s="249"/>
      <c r="U194" s="249"/>
      <c r="V194" s="249"/>
      <c r="W194" s="249"/>
    </row>
    <row r="195" spans="1:23" s="25" customFormat="1" ht="45" customHeight="1">
      <c r="A195" s="24"/>
      <c r="C195" s="24" t="s">
        <v>312</v>
      </c>
      <c r="D195" s="262" t="s">
        <v>595</v>
      </c>
      <c r="E195" s="262"/>
      <c r="F195" s="262"/>
      <c r="G195" s="262"/>
      <c r="H195" s="262"/>
      <c r="I195" s="262"/>
      <c r="J195" s="262"/>
      <c r="K195" s="262"/>
      <c r="L195" s="262"/>
      <c r="M195" s="262"/>
      <c r="N195" s="262"/>
      <c r="O195" s="262"/>
      <c r="P195" s="262"/>
      <c r="Q195" s="262"/>
      <c r="R195" s="262"/>
      <c r="S195" s="262"/>
      <c r="T195" s="262"/>
      <c r="U195" s="262"/>
      <c r="V195" s="262"/>
      <c r="W195" s="262"/>
    </row>
    <row r="196" spans="1:23" s="25" customFormat="1" ht="45" customHeight="1">
      <c r="A196" s="24"/>
      <c r="C196" s="24" t="s">
        <v>312</v>
      </c>
      <c r="D196" s="256" t="s">
        <v>289</v>
      </c>
      <c r="E196" s="256"/>
      <c r="F196" s="256"/>
      <c r="G196" s="256"/>
      <c r="H196" s="256"/>
      <c r="I196" s="256"/>
      <c r="J196" s="256"/>
      <c r="K196" s="256"/>
      <c r="L196" s="256"/>
      <c r="M196" s="256"/>
      <c r="N196" s="256"/>
      <c r="O196" s="256"/>
      <c r="P196" s="256"/>
      <c r="Q196" s="256"/>
      <c r="R196" s="256"/>
      <c r="S196" s="256"/>
      <c r="T196" s="256"/>
      <c r="U196" s="256"/>
      <c r="V196" s="256"/>
      <c r="W196" s="256"/>
    </row>
    <row r="197" spans="1:23" s="25" customFormat="1" ht="18.75" customHeight="1">
      <c r="A197" s="24"/>
      <c r="B197" s="31" t="s">
        <v>495</v>
      </c>
      <c r="C197" s="249" t="s">
        <v>444</v>
      </c>
      <c r="D197" s="249"/>
      <c r="E197" s="249"/>
      <c r="F197" s="249"/>
      <c r="G197" s="249"/>
      <c r="H197" s="249"/>
      <c r="I197" s="249"/>
      <c r="J197" s="249"/>
      <c r="K197" s="249"/>
      <c r="L197" s="249"/>
      <c r="M197" s="249"/>
      <c r="N197" s="249"/>
      <c r="O197" s="249"/>
      <c r="P197" s="249"/>
      <c r="Q197" s="249"/>
      <c r="R197" s="249"/>
      <c r="S197" s="249"/>
      <c r="T197" s="249"/>
      <c r="U197" s="249"/>
      <c r="V197" s="249"/>
      <c r="W197" s="249"/>
    </row>
    <row r="198" spans="1:23" s="25" customFormat="1" ht="18.75" customHeight="1">
      <c r="A198" s="24"/>
      <c r="C198" s="24" t="s">
        <v>312</v>
      </c>
      <c r="D198" s="256" t="s">
        <v>290</v>
      </c>
      <c r="E198" s="256"/>
      <c r="F198" s="256"/>
      <c r="G198" s="256"/>
      <c r="H198" s="256"/>
      <c r="I198" s="256"/>
      <c r="J198" s="256"/>
      <c r="K198" s="256"/>
      <c r="L198" s="256"/>
      <c r="M198" s="256"/>
      <c r="N198" s="256"/>
      <c r="O198" s="256"/>
      <c r="P198" s="256"/>
      <c r="Q198" s="256"/>
      <c r="R198" s="256"/>
      <c r="S198" s="256"/>
      <c r="T198" s="256"/>
      <c r="U198" s="256"/>
      <c r="V198" s="256"/>
      <c r="W198" s="256"/>
    </row>
    <row r="199" spans="1:23" s="25" customFormat="1" ht="18.75" customHeight="1">
      <c r="A199" s="24"/>
      <c r="C199" s="24" t="s">
        <v>312</v>
      </c>
      <c r="D199" s="256" t="s">
        <v>291</v>
      </c>
      <c r="E199" s="256"/>
      <c r="F199" s="256"/>
      <c r="G199" s="256"/>
      <c r="H199" s="256"/>
      <c r="I199" s="256"/>
      <c r="J199" s="256"/>
      <c r="K199" s="256"/>
      <c r="L199" s="256"/>
      <c r="M199" s="256"/>
      <c r="N199" s="256"/>
      <c r="O199" s="256"/>
      <c r="P199" s="256"/>
      <c r="Q199" s="256"/>
      <c r="R199" s="256"/>
      <c r="S199" s="256"/>
      <c r="T199" s="256"/>
      <c r="U199" s="256"/>
      <c r="V199" s="256"/>
      <c r="W199" s="256"/>
    </row>
    <row r="200" spans="1:23" s="25" customFormat="1" ht="18.75" customHeight="1">
      <c r="A200" s="24"/>
      <c r="C200" s="24" t="s">
        <v>312</v>
      </c>
      <c r="D200" s="256" t="s">
        <v>338</v>
      </c>
      <c r="E200" s="256"/>
      <c r="F200" s="256"/>
      <c r="G200" s="256"/>
      <c r="H200" s="256"/>
      <c r="I200" s="256"/>
      <c r="J200" s="256"/>
      <c r="K200" s="256"/>
      <c r="L200" s="256"/>
      <c r="M200" s="256"/>
      <c r="N200" s="256"/>
      <c r="O200" s="256"/>
      <c r="P200" s="256"/>
      <c r="Q200" s="256"/>
      <c r="R200" s="256"/>
      <c r="S200" s="256"/>
      <c r="T200" s="256"/>
      <c r="U200" s="256"/>
      <c r="V200" s="256"/>
      <c r="W200" s="256"/>
    </row>
    <row r="201" spans="1:23" s="25" customFormat="1" ht="18.75" customHeight="1">
      <c r="A201" s="24"/>
      <c r="C201" s="24" t="s">
        <v>312</v>
      </c>
      <c r="D201" s="256" t="s">
        <v>339</v>
      </c>
      <c r="E201" s="256"/>
      <c r="F201" s="256"/>
      <c r="G201" s="256"/>
      <c r="H201" s="256"/>
      <c r="I201" s="256"/>
      <c r="J201" s="256"/>
      <c r="K201" s="256"/>
      <c r="L201" s="256"/>
      <c r="M201" s="256"/>
      <c r="N201" s="256"/>
      <c r="O201" s="256"/>
      <c r="P201" s="256"/>
      <c r="Q201" s="256"/>
      <c r="R201" s="256"/>
      <c r="S201" s="256"/>
      <c r="T201" s="256"/>
      <c r="U201" s="256"/>
      <c r="V201" s="256"/>
      <c r="W201" s="256"/>
    </row>
    <row r="202" spans="1:23" s="25" customFormat="1" ht="18.75" customHeight="1">
      <c r="B202" s="26"/>
      <c r="C202" s="26"/>
      <c r="D202" s="26"/>
      <c r="E202" s="26"/>
      <c r="F202" s="26"/>
      <c r="G202" s="26"/>
      <c r="H202" s="26"/>
      <c r="I202" s="26"/>
      <c r="J202" s="26"/>
      <c r="K202" s="26"/>
      <c r="L202" s="26"/>
      <c r="M202" s="26"/>
      <c r="N202" s="26"/>
      <c r="O202" s="26"/>
      <c r="P202" s="26"/>
      <c r="Q202" s="26"/>
      <c r="R202" s="26"/>
      <c r="S202" s="26"/>
      <c r="T202" s="26"/>
      <c r="U202" s="26"/>
      <c r="V202" s="26"/>
      <c r="W202" s="26"/>
    </row>
    <row r="203" spans="1:23" s="25" customFormat="1" ht="18.75" customHeight="1">
      <c r="A203" s="24" t="s">
        <v>300</v>
      </c>
      <c r="B203" s="24" t="s">
        <v>300</v>
      </c>
      <c r="C203" s="256" t="s">
        <v>499</v>
      </c>
      <c r="D203" s="256"/>
      <c r="E203" s="256"/>
      <c r="F203" s="256"/>
      <c r="G203" s="256"/>
      <c r="H203" s="256"/>
      <c r="I203" s="256"/>
      <c r="J203" s="256"/>
      <c r="K203" s="256"/>
      <c r="L203" s="256"/>
      <c r="M203" s="256"/>
      <c r="N203" s="256"/>
      <c r="O203" s="256"/>
      <c r="P203" s="256"/>
      <c r="Q203" s="256"/>
      <c r="R203" s="256"/>
      <c r="S203" s="256"/>
      <c r="T203" s="256"/>
      <c r="U203" s="256"/>
      <c r="V203" s="256"/>
      <c r="W203" s="256"/>
    </row>
    <row r="204" spans="1:23" s="25" customFormat="1" ht="18.75" customHeight="1">
      <c r="B204" s="26" t="s">
        <v>292</v>
      </c>
      <c r="C204" s="26"/>
      <c r="D204" s="26"/>
      <c r="E204" s="26"/>
      <c r="F204" s="26"/>
      <c r="G204" s="26"/>
      <c r="H204" s="26"/>
      <c r="I204" s="26"/>
      <c r="J204" s="26"/>
      <c r="K204" s="26"/>
      <c r="L204" s="26"/>
      <c r="M204" s="26"/>
      <c r="N204" s="26"/>
      <c r="O204" s="26"/>
      <c r="P204" s="26"/>
      <c r="Q204" s="26"/>
      <c r="R204" s="26"/>
      <c r="S204" s="26"/>
      <c r="T204" s="26"/>
      <c r="U204" s="26"/>
      <c r="V204" s="26"/>
      <c r="W204" s="26"/>
    </row>
    <row r="205" spans="1:23" s="25" customFormat="1" ht="18.75" customHeight="1">
      <c r="A205" s="24"/>
      <c r="B205" s="31" t="s">
        <v>490</v>
      </c>
      <c r="C205" s="249" t="s">
        <v>293</v>
      </c>
      <c r="D205" s="249"/>
      <c r="E205" s="249"/>
      <c r="F205" s="249"/>
      <c r="G205" s="249"/>
      <c r="H205" s="249"/>
      <c r="I205" s="249"/>
      <c r="J205" s="249"/>
      <c r="K205" s="249"/>
      <c r="L205" s="249"/>
      <c r="M205" s="249"/>
      <c r="N205" s="249"/>
      <c r="O205" s="249"/>
      <c r="P205" s="249"/>
      <c r="Q205" s="249"/>
      <c r="R205" s="249"/>
      <c r="S205" s="249"/>
      <c r="T205" s="249"/>
      <c r="U205" s="249"/>
      <c r="V205" s="249"/>
      <c r="W205" s="249"/>
    </row>
    <row r="206" spans="1:23" s="25" customFormat="1" ht="18.75" customHeight="1">
      <c r="A206" s="24"/>
      <c r="B206" s="24" t="s">
        <v>491</v>
      </c>
      <c r="C206" s="249" t="s">
        <v>294</v>
      </c>
      <c r="D206" s="249"/>
      <c r="E206" s="249"/>
      <c r="F206" s="249"/>
      <c r="G206" s="249"/>
      <c r="H206" s="249"/>
      <c r="I206" s="249"/>
      <c r="J206" s="249"/>
      <c r="K206" s="249"/>
      <c r="L206" s="249"/>
      <c r="M206" s="249"/>
      <c r="N206" s="249"/>
      <c r="O206" s="249"/>
      <c r="P206" s="249"/>
      <c r="Q206" s="249"/>
      <c r="R206" s="249"/>
      <c r="S206" s="249"/>
      <c r="T206" s="249"/>
      <c r="U206" s="249"/>
      <c r="V206" s="249"/>
      <c r="W206" s="249"/>
    </row>
    <row r="207" spans="1:23" s="25" customFormat="1" ht="18.75" customHeight="1">
      <c r="A207" s="24"/>
      <c r="B207" s="24" t="s">
        <v>492</v>
      </c>
      <c r="C207" s="249" t="s">
        <v>295</v>
      </c>
      <c r="D207" s="249"/>
      <c r="E207" s="249"/>
      <c r="F207" s="249"/>
      <c r="G207" s="249"/>
      <c r="H207" s="249"/>
      <c r="I207" s="249"/>
      <c r="J207" s="249"/>
      <c r="K207" s="249"/>
      <c r="L207" s="249"/>
      <c r="M207" s="249"/>
      <c r="N207" s="249"/>
      <c r="O207" s="249"/>
      <c r="P207" s="249"/>
      <c r="Q207" s="249"/>
      <c r="R207" s="249"/>
      <c r="S207" s="249"/>
      <c r="T207" s="249"/>
      <c r="U207" s="249"/>
      <c r="V207" s="249"/>
      <c r="W207" s="249"/>
    </row>
    <row r="208" spans="1:23" s="25" customFormat="1" ht="37.5" customHeight="1">
      <c r="A208" s="24"/>
      <c r="C208" s="24" t="s">
        <v>312</v>
      </c>
      <c r="D208" s="256" t="s">
        <v>296</v>
      </c>
      <c r="E208" s="256"/>
      <c r="F208" s="256"/>
      <c r="G208" s="256"/>
      <c r="H208" s="256"/>
      <c r="I208" s="256"/>
      <c r="J208" s="256"/>
      <c r="K208" s="256"/>
      <c r="L208" s="256"/>
      <c r="M208" s="256"/>
      <c r="N208" s="256"/>
      <c r="O208" s="256"/>
      <c r="P208" s="256"/>
      <c r="Q208" s="256"/>
      <c r="R208" s="256"/>
      <c r="S208" s="256"/>
      <c r="T208" s="256"/>
      <c r="U208" s="256"/>
      <c r="V208" s="256"/>
      <c r="W208" s="256"/>
    </row>
    <row r="209" spans="1:23" s="25" customFormat="1" ht="56.25" customHeight="1">
      <c r="A209" s="24"/>
      <c r="B209" s="24" t="s">
        <v>493</v>
      </c>
      <c r="C209" s="249" t="s">
        <v>357</v>
      </c>
      <c r="D209" s="249"/>
      <c r="E209" s="249"/>
      <c r="F209" s="249"/>
      <c r="G209" s="249"/>
      <c r="H209" s="249"/>
      <c r="I209" s="249"/>
      <c r="J209" s="249"/>
      <c r="K209" s="249"/>
      <c r="L209" s="249"/>
      <c r="M209" s="249"/>
      <c r="N209" s="249"/>
      <c r="O209" s="249"/>
      <c r="P209" s="249"/>
      <c r="Q209" s="249"/>
      <c r="R209" s="249"/>
      <c r="S209" s="249"/>
      <c r="T209" s="249"/>
      <c r="U209" s="249"/>
      <c r="V209" s="249"/>
      <c r="W209" s="249"/>
    </row>
    <row r="210" spans="1:23" s="25" customFormat="1" ht="18.75" customHeight="1"/>
    <row r="211" spans="1:23" s="22" customFormat="1" ht="18.75" customHeight="1">
      <c r="M211" s="22" t="s">
        <v>299</v>
      </c>
      <c r="Q211" s="479" t="str">
        <f>IF(名称="","",名称)</f>
        <v/>
      </c>
      <c r="R211" s="479"/>
      <c r="S211" s="479"/>
      <c r="T211" s="479"/>
      <c r="U211" s="479"/>
      <c r="V211" s="479"/>
      <c r="W211" s="479"/>
    </row>
    <row r="212" spans="1:23" s="22" customFormat="1" ht="18.75" customHeight="1">
      <c r="A212" s="22" t="s">
        <v>425</v>
      </c>
    </row>
    <row r="213" spans="1:23" s="22" customFormat="1" ht="18.75" customHeight="1">
      <c r="A213" s="23" t="s">
        <v>348</v>
      </c>
      <c r="B213" s="23" t="s">
        <v>160</v>
      </c>
    </row>
    <row r="214" spans="1:23" s="25" customFormat="1" ht="18.75" customHeight="1">
      <c r="A214" s="24" t="s">
        <v>336</v>
      </c>
      <c r="B214" s="24" t="s">
        <v>300</v>
      </c>
      <c r="C214" s="256" t="s">
        <v>499</v>
      </c>
      <c r="D214" s="256"/>
      <c r="E214" s="256"/>
      <c r="F214" s="256"/>
      <c r="G214" s="256"/>
      <c r="H214" s="256"/>
      <c r="I214" s="256"/>
      <c r="J214" s="256"/>
      <c r="K214" s="256"/>
      <c r="L214" s="256"/>
      <c r="M214" s="256"/>
      <c r="N214" s="256"/>
      <c r="O214" s="256"/>
      <c r="P214" s="256"/>
      <c r="Q214" s="256"/>
      <c r="R214" s="256"/>
      <c r="S214" s="256"/>
      <c r="T214" s="256"/>
      <c r="U214" s="256"/>
      <c r="V214" s="256"/>
      <c r="W214" s="256"/>
    </row>
    <row r="215" spans="1:23" s="25" customFormat="1" ht="54" customHeight="1">
      <c r="A215" s="24"/>
      <c r="B215" s="31" t="s">
        <v>490</v>
      </c>
      <c r="C215" s="249" t="s">
        <v>445</v>
      </c>
      <c r="D215" s="249"/>
      <c r="E215" s="249"/>
      <c r="F215" s="249"/>
      <c r="G215" s="249"/>
      <c r="H215" s="249"/>
      <c r="I215" s="249"/>
      <c r="J215" s="249"/>
      <c r="K215" s="249"/>
      <c r="L215" s="249"/>
      <c r="M215" s="249"/>
      <c r="N215" s="249"/>
      <c r="O215" s="249"/>
      <c r="P215" s="249"/>
      <c r="Q215" s="249"/>
      <c r="R215" s="249"/>
      <c r="S215" s="249"/>
      <c r="T215" s="249"/>
      <c r="U215" s="249"/>
      <c r="V215" s="249"/>
      <c r="W215" s="249"/>
    </row>
    <row r="216" spans="1:23" s="25" customFormat="1" ht="18.75" customHeight="1">
      <c r="A216" s="24"/>
      <c r="B216" s="31" t="s">
        <v>491</v>
      </c>
      <c r="C216" s="361" t="s">
        <v>596</v>
      </c>
      <c r="D216" s="361"/>
      <c r="E216" s="361"/>
      <c r="F216" s="361"/>
      <c r="G216" s="361"/>
      <c r="H216" s="361"/>
      <c r="I216" s="361"/>
      <c r="J216" s="361"/>
      <c r="K216" s="361"/>
      <c r="L216" s="361"/>
      <c r="M216" s="361"/>
      <c r="N216" s="361"/>
      <c r="O216" s="361"/>
      <c r="P216" s="361"/>
      <c r="Q216" s="361"/>
      <c r="R216" s="361"/>
      <c r="S216" s="361"/>
      <c r="T216" s="361"/>
      <c r="U216" s="361"/>
      <c r="V216" s="361"/>
      <c r="W216" s="361"/>
    </row>
    <row r="217" spans="1:23" s="25" customFormat="1" ht="18.75" customHeight="1">
      <c r="A217" s="24"/>
      <c r="B217" s="31" t="s">
        <v>492</v>
      </c>
      <c r="C217" s="361" t="s">
        <v>597</v>
      </c>
      <c r="D217" s="361"/>
      <c r="E217" s="361"/>
      <c r="F217" s="361"/>
      <c r="G217" s="361"/>
      <c r="H217" s="361"/>
      <c r="I217" s="361"/>
      <c r="J217" s="361"/>
      <c r="K217" s="361"/>
      <c r="L217" s="361"/>
      <c r="M217" s="361"/>
      <c r="N217" s="361"/>
      <c r="O217" s="361"/>
      <c r="P217" s="361"/>
      <c r="Q217" s="361"/>
      <c r="R217" s="361"/>
      <c r="S217" s="361"/>
      <c r="T217" s="361"/>
      <c r="U217" s="361"/>
      <c r="V217" s="361"/>
      <c r="W217" s="361"/>
    </row>
    <row r="218" spans="1:23" s="25" customFormat="1" ht="36.75" customHeight="1">
      <c r="A218" s="24"/>
      <c r="B218" s="31" t="s">
        <v>493</v>
      </c>
      <c r="C218" s="361" t="s">
        <v>532</v>
      </c>
      <c r="D218" s="361"/>
      <c r="E218" s="361"/>
      <c r="F218" s="361"/>
      <c r="G218" s="361"/>
      <c r="H218" s="361"/>
      <c r="I218" s="361"/>
      <c r="J218" s="361"/>
      <c r="K218" s="361"/>
      <c r="L218" s="361"/>
      <c r="M218" s="361"/>
      <c r="N218" s="361"/>
      <c r="O218" s="361"/>
      <c r="P218" s="361"/>
      <c r="Q218" s="361"/>
      <c r="R218" s="361"/>
      <c r="S218" s="361"/>
      <c r="T218" s="361"/>
      <c r="U218" s="361"/>
      <c r="V218" s="361"/>
      <c r="W218" s="361"/>
    </row>
    <row r="219" spans="1:23" s="25" customFormat="1" ht="18.75" customHeight="1">
      <c r="A219" s="24"/>
      <c r="B219" s="31" t="s">
        <v>494</v>
      </c>
      <c r="C219" s="361" t="s">
        <v>297</v>
      </c>
      <c r="D219" s="361"/>
      <c r="E219" s="361"/>
      <c r="F219" s="361"/>
      <c r="G219" s="361"/>
      <c r="H219" s="361"/>
      <c r="I219" s="361"/>
      <c r="J219" s="361"/>
      <c r="K219" s="361"/>
      <c r="L219" s="361"/>
      <c r="M219" s="361"/>
      <c r="N219" s="361"/>
      <c r="O219" s="361"/>
      <c r="P219" s="361"/>
      <c r="Q219" s="361"/>
      <c r="R219" s="361"/>
      <c r="S219" s="361"/>
      <c r="T219" s="361"/>
      <c r="U219" s="361"/>
      <c r="V219" s="361"/>
      <c r="W219" s="361"/>
    </row>
    <row r="220" spans="1:23" s="25" customFormat="1" ht="18.75" customHeight="1">
      <c r="A220" s="24"/>
      <c r="B220" s="31" t="s">
        <v>495</v>
      </c>
      <c r="C220" s="361" t="s">
        <v>533</v>
      </c>
      <c r="D220" s="361"/>
      <c r="E220" s="361"/>
      <c r="F220" s="361"/>
      <c r="G220" s="361"/>
      <c r="H220" s="361"/>
      <c r="I220" s="361"/>
      <c r="J220" s="361"/>
      <c r="K220" s="361"/>
      <c r="L220" s="361"/>
      <c r="M220" s="361"/>
      <c r="N220" s="361"/>
      <c r="O220" s="361"/>
      <c r="P220" s="361"/>
      <c r="Q220" s="361"/>
      <c r="R220" s="361"/>
      <c r="S220" s="361"/>
      <c r="T220" s="361"/>
      <c r="U220" s="361"/>
      <c r="V220" s="361"/>
      <c r="W220" s="361"/>
    </row>
    <row r="221" spans="1:23" s="25" customFormat="1" ht="18.75" customHeight="1">
      <c r="A221" s="24"/>
      <c r="B221" s="31" t="s">
        <v>496</v>
      </c>
      <c r="C221" s="361" t="s">
        <v>363</v>
      </c>
      <c r="D221" s="361"/>
      <c r="E221" s="361"/>
      <c r="F221" s="361"/>
      <c r="G221" s="361"/>
      <c r="H221" s="361"/>
      <c r="I221" s="361"/>
      <c r="J221" s="361"/>
      <c r="K221" s="361"/>
      <c r="L221" s="361"/>
      <c r="M221" s="361"/>
      <c r="N221" s="361"/>
      <c r="O221" s="361"/>
      <c r="P221" s="361"/>
      <c r="Q221" s="361"/>
      <c r="R221" s="361"/>
      <c r="S221" s="361"/>
      <c r="T221" s="361"/>
      <c r="U221" s="361"/>
      <c r="V221" s="361"/>
      <c r="W221" s="361"/>
    </row>
    <row r="222" spans="1:23" s="25" customFormat="1" ht="18.75" customHeight="1">
      <c r="A222" s="24"/>
      <c r="B222" s="31" t="s">
        <v>500</v>
      </c>
      <c r="C222" s="361" t="s">
        <v>298</v>
      </c>
      <c r="D222" s="361"/>
      <c r="E222" s="361"/>
      <c r="F222" s="361"/>
      <c r="G222" s="361"/>
      <c r="H222" s="361"/>
      <c r="I222" s="361"/>
      <c r="J222" s="361"/>
      <c r="K222" s="361"/>
      <c r="L222" s="361"/>
      <c r="M222" s="361"/>
      <c r="N222" s="361"/>
      <c r="O222" s="361"/>
      <c r="P222" s="361"/>
      <c r="Q222" s="361"/>
      <c r="R222" s="361"/>
      <c r="S222" s="361"/>
      <c r="T222" s="361"/>
      <c r="U222" s="361"/>
      <c r="V222" s="361"/>
      <c r="W222" s="361"/>
    </row>
    <row r="223" spans="1:23" s="25" customFormat="1" ht="18.75" customHeight="1">
      <c r="B223" s="26"/>
      <c r="C223" s="26" t="s">
        <v>601</v>
      </c>
      <c r="D223" s="26"/>
      <c r="E223" s="26"/>
      <c r="F223" s="26"/>
      <c r="G223" s="26"/>
      <c r="H223" s="26"/>
      <c r="I223" s="26"/>
      <c r="J223" s="26"/>
      <c r="K223" s="26"/>
      <c r="L223" s="26"/>
      <c r="M223" s="26"/>
      <c r="N223" s="26"/>
      <c r="O223" s="26"/>
      <c r="P223" s="26"/>
      <c r="Q223" s="26"/>
      <c r="R223" s="26"/>
      <c r="S223" s="26"/>
      <c r="T223" s="26"/>
      <c r="U223" s="26"/>
      <c r="V223" s="26"/>
      <c r="W223" s="26"/>
    </row>
    <row r="224" spans="1:23" s="25" customFormat="1" ht="18.75" customHeight="1">
      <c r="B224" s="26"/>
      <c r="C224" s="26"/>
      <c r="D224" s="39" t="s">
        <v>564</v>
      </c>
      <c r="E224" s="486" t="s">
        <v>565</v>
      </c>
      <c r="F224" s="487"/>
      <c r="G224" s="487"/>
      <c r="H224" s="487"/>
      <c r="I224" s="488"/>
      <c r="J224" s="486" t="s">
        <v>566</v>
      </c>
      <c r="K224" s="487"/>
      <c r="L224" s="487"/>
      <c r="M224" s="487"/>
      <c r="N224" s="487"/>
      <c r="O224" s="488"/>
      <c r="P224" s="26"/>
      <c r="Q224" s="26"/>
      <c r="R224" s="26"/>
      <c r="S224" s="26"/>
      <c r="T224" s="26"/>
      <c r="U224" s="26"/>
      <c r="V224" s="26"/>
      <c r="W224" s="26"/>
    </row>
    <row r="225" spans="2:23" s="25" customFormat="1" ht="18.75" customHeight="1">
      <c r="B225" s="26"/>
      <c r="C225" s="26"/>
      <c r="D225" s="26"/>
      <c r="E225" s="489" t="s">
        <v>563</v>
      </c>
      <c r="F225" s="490"/>
      <c r="G225" s="490"/>
      <c r="H225" s="490"/>
      <c r="I225" s="491"/>
      <c r="J225" s="486" t="s">
        <v>567</v>
      </c>
      <c r="K225" s="487"/>
      <c r="L225" s="487"/>
      <c r="M225" s="487"/>
      <c r="N225" s="487"/>
      <c r="O225" s="488"/>
      <c r="P225" s="26"/>
      <c r="Q225" s="26"/>
      <c r="R225" s="26"/>
      <c r="S225" s="26"/>
      <c r="T225" s="26"/>
      <c r="U225" s="26"/>
      <c r="V225" s="26"/>
      <c r="W225" s="26"/>
    </row>
  </sheetData>
  <mergeCells count="157">
    <mergeCell ref="E224:I224"/>
    <mergeCell ref="E225:I225"/>
    <mergeCell ref="J224:O224"/>
    <mergeCell ref="J225:O225"/>
    <mergeCell ref="C44:W44"/>
    <mergeCell ref="C50:W50"/>
    <mergeCell ref="C45:W45"/>
    <mergeCell ref="A8:W8"/>
    <mergeCell ref="A9:W9"/>
    <mergeCell ref="C21:W21"/>
    <mergeCell ref="C26:W26"/>
    <mergeCell ref="C41:W41"/>
    <mergeCell ref="C42:W42"/>
    <mergeCell ref="C43:W43"/>
    <mergeCell ref="A57:W57"/>
    <mergeCell ref="C63:W63"/>
    <mergeCell ref="Q55:W55"/>
    <mergeCell ref="C46:W46"/>
    <mergeCell ref="C53:W53"/>
    <mergeCell ref="C59:W59"/>
    <mergeCell ref="C61:W61"/>
    <mergeCell ref="C62:W62"/>
    <mergeCell ref="C68:W68"/>
    <mergeCell ref="C67:W67"/>
    <mergeCell ref="A1:W1"/>
    <mergeCell ref="A2:W2"/>
    <mergeCell ref="A3:W3"/>
    <mergeCell ref="A5:W5"/>
    <mergeCell ref="A7:W7"/>
    <mergeCell ref="C32:W32"/>
    <mergeCell ref="C27:W27"/>
    <mergeCell ref="Q11:W11"/>
    <mergeCell ref="C40:W40"/>
    <mergeCell ref="C38:W38"/>
    <mergeCell ref="C39:W39"/>
    <mergeCell ref="Q34:W34"/>
    <mergeCell ref="C15:W15"/>
    <mergeCell ref="C14:W14"/>
    <mergeCell ref="C20:W20"/>
    <mergeCell ref="C25:W25"/>
    <mergeCell ref="C31:W31"/>
    <mergeCell ref="C37:W37"/>
    <mergeCell ref="C51:W51"/>
    <mergeCell ref="C52:W52"/>
    <mergeCell ref="C60:W60"/>
    <mergeCell ref="C71:W71"/>
    <mergeCell ref="C80:W80"/>
    <mergeCell ref="C100:W100"/>
    <mergeCell ref="C102:W102"/>
    <mergeCell ref="C103:W103"/>
    <mergeCell ref="C89:W89"/>
    <mergeCell ref="C91:W91"/>
    <mergeCell ref="C92:W92"/>
    <mergeCell ref="C94:W94"/>
    <mergeCell ref="C95:W95"/>
    <mergeCell ref="C93:W93"/>
    <mergeCell ref="C101:W101"/>
    <mergeCell ref="C90:W90"/>
    <mergeCell ref="C99:W99"/>
    <mergeCell ref="C84:W84"/>
    <mergeCell ref="C73:W73"/>
    <mergeCell ref="A77:W77"/>
    <mergeCell ref="Q75:W75"/>
    <mergeCell ref="C79:W79"/>
    <mergeCell ref="C122:W122"/>
    <mergeCell ref="C123:W123"/>
    <mergeCell ref="C124:W124"/>
    <mergeCell ref="C130:W130"/>
    <mergeCell ref="C88:W88"/>
    <mergeCell ref="C69:W69"/>
    <mergeCell ref="C81:W81"/>
    <mergeCell ref="C82:W82"/>
    <mergeCell ref="C85:W85"/>
    <mergeCell ref="C86:W86"/>
    <mergeCell ref="C87:W87"/>
    <mergeCell ref="C117:W117"/>
    <mergeCell ref="C118:W118"/>
    <mergeCell ref="C119:W119"/>
    <mergeCell ref="C121:W121"/>
    <mergeCell ref="C105:W105"/>
    <mergeCell ref="C113:W113"/>
    <mergeCell ref="C114:W114"/>
    <mergeCell ref="C115:W115"/>
    <mergeCell ref="D116:W116"/>
    <mergeCell ref="Q109:W109"/>
    <mergeCell ref="C112:W112"/>
    <mergeCell ref="C120:W120"/>
    <mergeCell ref="C107:W107"/>
    <mergeCell ref="C125:W125"/>
    <mergeCell ref="Q134:W134"/>
    <mergeCell ref="C129:W129"/>
    <mergeCell ref="C138:W138"/>
    <mergeCell ref="C163:W163"/>
    <mergeCell ref="D166:W166"/>
    <mergeCell ref="C165:W165"/>
    <mergeCell ref="C149:W149"/>
    <mergeCell ref="C151:W151"/>
    <mergeCell ref="B153:W153"/>
    <mergeCell ref="Q157:W157"/>
    <mergeCell ref="C160:W160"/>
    <mergeCell ref="C147:W147"/>
    <mergeCell ref="C148:W148"/>
    <mergeCell ref="C145:W145"/>
    <mergeCell ref="C131:W131"/>
    <mergeCell ref="C132:W132"/>
    <mergeCell ref="C139:W139"/>
    <mergeCell ref="C140:W140"/>
    <mergeCell ref="C141:W141"/>
    <mergeCell ref="C142:W142"/>
    <mergeCell ref="C221:W221"/>
    <mergeCell ref="C222:W222"/>
    <mergeCell ref="C216:W216"/>
    <mergeCell ref="C217:W217"/>
    <mergeCell ref="C218:W218"/>
    <mergeCell ref="C219:W219"/>
    <mergeCell ref="D192:W192"/>
    <mergeCell ref="D193:W193"/>
    <mergeCell ref="D195:W195"/>
    <mergeCell ref="Q211:W211"/>
    <mergeCell ref="C203:W203"/>
    <mergeCell ref="C214:W214"/>
    <mergeCell ref="C220:W220"/>
    <mergeCell ref="C207:W207"/>
    <mergeCell ref="D208:W208"/>
    <mergeCell ref="C209:W209"/>
    <mergeCell ref="C215:W215"/>
    <mergeCell ref="D196:W196"/>
    <mergeCell ref="D198:W198"/>
    <mergeCell ref="D199:W199"/>
    <mergeCell ref="D200:W200"/>
    <mergeCell ref="C205:W205"/>
    <mergeCell ref="C206:W206"/>
    <mergeCell ref="C197:W197"/>
    <mergeCell ref="C104:W104"/>
    <mergeCell ref="D201:W201"/>
    <mergeCell ref="C174:W174"/>
    <mergeCell ref="C175:W175"/>
    <mergeCell ref="C176:W176"/>
    <mergeCell ref="C177:W177"/>
    <mergeCell ref="C178:W178"/>
    <mergeCell ref="C187:W187"/>
    <mergeCell ref="D188:W188"/>
    <mergeCell ref="D189:W189"/>
    <mergeCell ref="C191:W191"/>
    <mergeCell ref="C194:W194"/>
    <mergeCell ref="D190:W190"/>
    <mergeCell ref="C186:W186"/>
    <mergeCell ref="C185:W185"/>
    <mergeCell ref="D167:W167"/>
    <mergeCell ref="D168:W168"/>
    <mergeCell ref="D169:W169"/>
    <mergeCell ref="Q180:W180"/>
    <mergeCell ref="C173:W173"/>
    <mergeCell ref="C183:W183"/>
    <mergeCell ref="C154:W154"/>
    <mergeCell ref="D155:W155"/>
    <mergeCell ref="C161:W161"/>
  </mergeCells>
  <phoneticPr fontId="2"/>
  <conditionalFormatting sqref="C21 C27 C38:C40 C100:C103 C105">
    <cfRule type="expression" dxfId="47" priority="102">
      <formula>$B21="□"</formula>
    </cfRule>
  </conditionalFormatting>
  <conditionalFormatting sqref="C68:C69">
    <cfRule type="expression" dxfId="46" priority="27">
      <formula>$B68="□"</formula>
    </cfRule>
  </conditionalFormatting>
  <conditionalFormatting sqref="C70 C72 C106">
    <cfRule type="expression" dxfId="45" priority="124">
      <formula>#REF!="□"</formula>
    </cfRule>
  </conditionalFormatting>
  <conditionalFormatting sqref="C94:C95">
    <cfRule type="expression" dxfId="44" priority="49">
      <formula>$B94="□"</formula>
    </cfRule>
  </conditionalFormatting>
  <conditionalFormatting sqref="C107">
    <cfRule type="expression" dxfId="43" priority="130">
      <formula>$B107="□"</formula>
    </cfRule>
  </conditionalFormatting>
  <conditionalFormatting sqref="C125">
    <cfRule type="expression" dxfId="42" priority="36">
      <formula>$B125="□"</formula>
    </cfRule>
  </conditionalFormatting>
  <conditionalFormatting sqref="C139:C142">
    <cfRule type="expression" dxfId="41" priority="109">
      <formula>$B139="□"</formula>
    </cfRule>
  </conditionalFormatting>
  <conditionalFormatting sqref="C147">
    <cfRule type="expression" dxfId="40" priority="74">
      <formula>$B147="□"</formula>
    </cfRule>
  </conditionalFormatting>
  <conditionalFormatting sqref="C154">
    <cfRule type="expression" dxfId="39" priority="72">
      <formula>$B154="□"</formula>
    </cfRule>
  </conditionalFormatting>
  <conditionalFormatting sqref="C161">
    <cfRule type="expression" dxfId="38" priority="69">
      <formula>$B161="□"</formula>
    </cfRule>
  </conditionalFormatting>
  <conditionalFormatting sqref="C165">
    <cfRule type="expression" dxfId="37" priority="68">
      <formula>$B165="□"</formula>
    </cfRule>
  </conditionalFormatting>
  <conditionalFormatting sqref="C185:C187">
    <cfRule type="expression" dxfId="36" priority="39">
      <formula>$B185="□"</formula>
    </cfRule>
  </conditionalFormatting>
  <conditionalFormatting sqref="C191 C194">
    <cfRule type="expression" dxfId="35" priority="64">
      <formula>$B191="□"</formula>
    </cfRule>
  </conditionalFormatting>
  <conditionalFormatting sqref="C197">
    <cfRule type="expression" dxfId="34" priority="61">
      <formula>$B197="□"</formula>
    </cfRule>
  </conditionalFormatting>
  <conditionalFormatting sqref="C205:C207">
    <cfRule type="expression" dxfId="33" priority="58">
      <formula>$B205="□"</formula>
    </cfRule>
  </conditionalFormatting>
  <conditionalFormatting sqref="C14:W14">
    <cfRule type="expression" dxfId="32" priority="22">
      <formula>OR($B14="□",$A14="□")</formula>
    </cfRule>
  </conditionalFormatting>
  <conditionalFormatting sqref="C15:W15 C42:C45 C60 C62:C63 C71 C73 C85:C86 C89 C91:C92 C113:C115 C117:C119 C121:C122 C130:C132 C145:W145 C149 C151 C174:C175 C177:C178 C209 C215:C222">
    <cfRule type="expression" dxfId="31" priority="88">
      <formula>$B15="□"</formula>
    </cfRule>
  </conditionalFormatting>
  <conditionalFormatting sqref="C20:W20">
    <cfRule type="expression" dxfId="30" priority="21">
      <formula>OR($B20="□",$A20="□")</formula>
    </cfRule>
  </conditionalFormatting>
  <conditionalFormatting sqref="C25:W25">
    <cfRule type="expression" dxfId="29" priority="20">
      <formula>OR($B25="□",$A25="□")</formula>
    </cfRule>
  </conditionalFormatting>
  <conditionalFormatting sqref="C26:W26">
    <cfRule type="expression" dxfId="28" priority="38">
      <formula>$B26="□"</formula>
    </cfRule>
  </conditionalFormatting>
  <conditionalFormatting sqref="C31:W31">
    <cfRule type="expression" dxfId="27" priority="19">
      <formula>OR($B31="□",$A31="□")</formula>
    </cfRule>
  </conditionalFormatting>
  <conditionalFormatting sqref="C32:W32">
    <cfRule type="expression" dxfId="26" priority="29">
      <formula>$B32="□"</formula>
    </cfRule>
  </conditionalFormatting>
  <conditionalFormatting sqref="C37:W37">
    <cfRule type="expression" dxfId="25" priority="18">
      <formula>OR($B37="□",$A37="□")</formula>
    </cfRule>
  </conditionalFormatting>
  <conditionalFormatting sqref="C50:W50">
    <cfRule type="expression" dxfId="23" priority="17">
      <formula>OR($B50="□",$A50="□")</formula>
    </cfRule>
  </conditionalFormatting>
  <conditionalFormatting sqref="C59:W59">
    <cfRule type="expression" dxfId="22" priority="16">
      <formula>OR($B59="□",$A59="□")</formula>
    </cfRule>
  </conditionalFormatting>
  <conditionalFormatting sqref="C67:W67">
    <cfRule type="expression" dxfId="21" priority="15">
      <formula>OR($B67="□",$A67="□")</formula>
    </cfRule>
  </conditionalFormatting>
  <conditionalFormatting sqref="C79:W79">
    <cfRule type="expression" dxfId="20" priority="14">
      <formula>OR($B79="□",$A79="□")</formula>
    </cfRule>
  </conditionalFormatting>
  <conditionalFormatting sqref="C80:W80">
    <cfRule type="expression" dxfId="19" priority="28">
      <formula>$B80="□"</formula>
    </cfRule>
  </conditionalFormatting>
  <conditionalFormatting sqref="C93:W93">
    <cfRule type="expression" dxfId="18" priority="112">
      <formula>$B$93="□"</formula>
    </cfRule>
  </conditionalFormatting>
  <conditionalFormatting sqref="C99:W99">
    <cfRule type="expression" dxfId="17" priority="13">
      <formula>OR($B99="□",$A99="□")</formula>
    </cfRule>
  </conditionalFormatting>
  <conditionalFormatting sqref="C104:W104">
    <cfRule type="expression" dxfId="16" priority="1">
      <formula>$B$93="□"</formula>
    </cfRule>
  </conditionalFormatting>
  <conditionalFormatting sqref="C112:W112">
    <cfRule type="expression" dxfId="15" priority="12">
      <formula>OR($B112="□",$A112="□")</formula>
    </cfRule>
  </conditionalFormatting>
  <conditionalFormatting sqref="C120:W120">
    <cfRule type="expression" dxfId="14" priority="10">
      <formula>$B$93="□"</formula>
    </cfRule>
  </conditionalFormatting>
  <conditionalFormatting sqref="C129:W129">
    <cfRule type="expression" dxfId="13" priority="9">
      <formula>OR($B129="□",$A129="□")</formula>
    </cfRule>
  </conditionalFormatting>
  <conditionalFormatting sqref="C138:W138">
    <cfRule type="expression" dxfId="12" priority="8">
      <formula>OR($B138="□",$A138="□")</formula>
    </cfRule>
  </conditionalFormatting>
  <conditionalFormatting sqref="C160:W160">
    <cfRule type="expression" dxfId="11" priority="7">
      <formula>OR($B160="□",$A160="□")</formula>
    </cfRule>
  </conditionalFormatting>
  <conditionalFormatting sqref="C173:W173">
    <cfRule type="expression" dxfId="10" priority="6">
      <formula>OR($B173="□",$A173="□")</formula>
    </cfRule>
  </conditionalFormatting>
  <conditionalFormatting sqref="C176:W176">
    <cfRule type="expression" dxfId="9" priority="5">
      <formula>$B$93="□"</formula>
    </cfRule>
  </conditionalFormatting>
  <conditionalFormatting sqref="C183:W183">
    <cfRule type="expression" dxfId="8" priority="4">
      <formula>OR($B183="□",$A183="□")</formula>
    </cfRule>
  </conditionalFormatting>
  <conditionalFormatting sqref="C203:W203">
    <cfRule type="expression" dxfId="7" priority="3">
      <formula>OR($B203="□",$A203="□")</formula>
    </cfRule>
  </conditionalFormatting>
  <conditionalFormatting sqref="C214:W214">
    <cfRule type="expression" dxfId="6" priority="2">
      <formula>OR($B214="□",$A214="□")</formula>
    </cfRule>
  </conditionalFormatting>
  <conditionalFormatting sqref="D116:W116 D166:W169 D192:W193 D195:W196 D198:W201 D208:W208">
    <cfRule type="expression" dxfId="5" priority="126">
      <formula>#REF!="□"</formula>
    </cfRule>
    <cfRule type="expression" dxfId="4" priority="127">
      <formula>C116="□"</formula>
    </cfRule>
  </conditionalFormatting>
  <conditionalFormatting sqref="D155:W155">
    <cfRule type="expression" dxfId="3" priority="71">
      <formula>B155="□"</formula>
    </cfRule>
    <cfRule type="expression" dxfId="2" priority="70">
      <formula>C155="□"</formula>
    </cfRule>
  </conditionalFormatting>
  <conditionalFormatting sqref="D188:W190">
    <cfRule type="expression" dxfId="1" priority="47">
      <formula>B188="□"</formula>
    </cfRule>
    <cfRule type="expression" dxfId="0" priority="46">
      <formula>C188="□"</formula>
    </cfRule>
  </conditionalFormatting>
  <dataValidations count="1">
    <dataValidation type="list" allowBlank="1" showInputMessage="1" showErrorMessage="1" sqref="A37:B37 B14 B20 B25 B31 A50:B50 A59:B59 A67:B67 A79:B79 A99:B99 A112:B112 B129 A138:B138 A160:B160 A173:B173 A183:B183 A203:B203 B214" xr:uid="{00000000-0002-0000-1600-000000000000}">
      <formula1>"□,☑,■"</formula1>
    </dataValidation>
  </dataValidations>
  <pageMargins left="0.7" right="0.7" top="0.75" bottom="0.75" header="0.3" footer="0.3"/>
  <pageSetup paperSize="9" scale="85" fitToWidth="0" fitToHeight="0" orientation="portrait" r:id="rId1"/>
  <rowBreaks count="9" manualBreakCount="9">
    <brk id="10" max="16383" man="1"/>
    <brk id="33" max="16383" man="1"/>
    <brk id="54" max="16383" man="1"/>
    <brk id="74" max="22" man="1"/>
    <brk id="108" max="22" man="1"/>
    <brk id="133" max="22" man="1"/>
    <brk id="156" max="22" man="1"/>
    <brk id="179" max="22" man="1"/>
    <brk id="210" max="22" man="1"/>
  </rowBreaks>
  <extLst>
    <ext xmlns:x14="http://schemas.microsoft.com/office/spreadsheetml/2009/9/main" uri="{78C0D931-6437-407d-A8EE-F0AAD7539E65}">
      <x14:conditionalFormattings>
        <x14:conditionalFormatting xmlns:xm="http://schemas.microsoft.com/office/excel/2006/main">
          <x14:cfRule type="expression" priority="125" id="{0C546F5A-B1AB-4195-965A-EC65AB85B864}">
            <xm:f>'チェックリスト_交付申請時（入力）'!#REF!="□"</xm:f>
            <x14:dxf>
              <fill>
                <patternFill>
                  <bgColor rgb="FFFFFF00"/>
                </patternFill>
              </fill>
            </x14:dxf>
          </x14:cfRule>
          <xm:sqref>C45:W45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pageSetUpPr fitToPage="1"/>
  </sheetPr>
  <dimension ref="A1:AK53"/>
  <sheetViews>
    <sheetView showGridLines="0" view="pageBreakPreview" zoomScale="75" zoomScaleNormal="100" zoomScaleSheetLayoutView="75" workbookViewId="0"/>
  </sheetViews>
  <sheetFormatPr defaultColWidth="3.08203125" defaultRowHeight="13"/>
  <cols>
    <col min="1" max="1" width="3.08203125" style="226" customWidth="1"/>
    <col min="2" max="24" width="3.08203125" style="226"/>
    <col min="25" max="25" width="0.83203125" style="226" customWidth="1"/>
    <col min="26" max="16384" width="3.08203125" style="226"/>
  </cols>
  <sheetData>
    <row r="1" spans="1:37" ht="10" customHeight="1"/>
    <row r="2" spans="1:37" ht="10" customHeight="1"/>
    <row r="3" spans="1:37">
      <c r="A3" s="93" t="s">
        <v>226</v>
      </c>
      <c r="B3" s="93"/>
      <c r="C3" s="93"/>
      <c r="D3" s="93"/>
      <c r="E3" s="93"/>
      <c r="F3" s="93"/>
      <c r="G3" s="93"/>
      <c r="H3" s="93"/>
      <c r="I3" s="93"/>
      <c r="J3" s="93"/>
      <c r="K3" s="93"/>
      <c r="L3" s="93"/>
      <c r="M3" s="93"/>
      <c r="N3" s="93"/>
      <c r="O3" s="93"/>
      <c r="P3" s="93"/>
      <c r="Q3" s="93"/>
      <c r="R3" s="93"/>
      <c r="S3" s="93"/>
      <c r="T3" s="93"/>
      <c r="U3" s="93"/>
      <c r="V3" s="93"/>
      <c r="W3" s="93"/>
      <c r="X3" s="93"/>
      <c r="Y3" s="93"/>
    </row>
    <row r="4" spans="1:37" ht="10" customHeight="1">
      <c r="A4" s="93"/>
      <c r="B4" s="93"/>
      <c r="C4" s="93"/>
      <c r="D4" s="93"/>
      <c r="E4" s="93"/>
      <c r="F4" s="93"/>
      <c r="G4" s="93"/>
      <c r="H4" s="93"/>
      <c r="I4" s="93"/>
      <c r="J4" s="93"/>
      <c r="K4" s="93"/>
      <c r="L4" s="93"/>
      <c r="M4" s="93"/>
      <c r="N4" s="93"/>
      <c r="O4" s="93"/>
      <c r="P4" s="93"/>
      <c r="Q4" s="93"/>
      <c r="R4" s="93"/>
      <c r="S4" s="93"/>
      <c r="T4" s="93"/>
      <c r="U4" s="93"/>
      <c r="V4" s="93"/>
      <c r="W4" s="93"/>
      <c r="X4" s="93"/>
      <c r="Y4" s="93"/>
    </row>
    <row r="5" spans="1:37" ht="14">
      <c r="A5" s="93"/>
      <c r="B5" s="93"/>
      <c r="C5" s="93"/>
      <c r="D5" s="93"/>
      <c r="E5" s="93"/>
      <c r="F5" s="93"/>
      <c r="G5" s="93"/>
      <c r="H5" s="93"/>
      <c r="I5" s="93"/>
      <c r="J5" s="93"/>
      <c r="K5" s="93"/>
      <c r="L5" s="93"/>
      <c r="M5" s="93"/>
      <c r="N5" s="93"/>
      <c r="O5" s="93"/>
      <c r="P5" s="93"/>
      <c r="Q5" s="93"/>
      <c r="R5" s="510" t="str">
        <f>IF(実績報告日="","",実績報告日)</f>
        <v/>
      </c>
      <c r="S5" s="510"/>
      <c r="T5" s="510"/>
      <c r="U5" s="510"/>
      <c r="V5" s="510"/>
      <c r="W5" s="510"/>
      <c r="X5" s="510"/>
      <c r="Y5" s="93"/>
      <c r="AK5" s="227"/>
    </row>
    <row r="6" spans="1:37" ht="10" customHeight="1">
      <c r="A6" s="93"/>
      <c r="B6" s="93"/>
      <c r="C6" s="93"/>
      <c r="D6" s="93"/>
      <c r="E6" s="228"/>
      <c r="F6" s="93"/>
      <c r="G6" s="93"/>
      <c r="H6" s="93"/>
      <c r="I6" s="93"/>
      <c r="J6" s="93"/>
      <c r="K6" s="93"/>
      <c r="L6" s="93"/>
      <c r="M6" s="93"/>
      <c r="N6" s="93"/>
      <c r="O6" s="93"/>
      <c r="P6" s="93"/>
      <c r="Q6" s="93"/>
      <c r="R6" s="93"/>
      <c r="S6" s="93"/>
      <c r="T6" s="93"/>
      <c r="U6" s="93"/>
      <c r="V6" s="93"/>
      <c r="W6" s="93"/>
      <c r="X6" s="93"/>
      <c r="Y6" s="93"/>
    </row>
    <row r="7" spans="1:37" ht="21" customHeight="1">
      <c r="A7" s="93"/>
      <c r="B7" s="93"/>
      <c r="C7" s="93"/>
      <c r="D7" s="93"/>
      <c r="E7" s="93"/>
      <c r="F7" s="93"/>
      <c r="G7" s="93"/>
      <c r="H7" s="508" t="s">
        <v>0</v>
      </c>
      <c r="I7" s="508"/>
      <c r="J7" s="508"/>
      <c r="K7" s="506" t="str">
        <f>IF(住所="","",住所)</f>
        <v/>
      </c>
      <c r="L7" s="506"/>
      <c r="M7" s="506"/>
      <c r="N7" s="506"/>
      <c r="O7" s="506"/>
      <c r="P7" s="506"/>
      <c r="Q7" s="506"/>
      <c r="R7" s="506"/>
      <c r="S7" s="506"/>
      <c r="T7" s="506"/>
      <c r="U7" s="506"/>
      <c r="V7" s="506"/>
      <c r="W7" s="506"/>
      <c r="X7" s="506"/>
      <c r="Y7" s="93"/>
    </row>
    <row r="8" spans="1:37" ht="21" customHeight="1">
      <c r="A8" s="93"/>
      <c r="B8" s="93"/>
      <c r="C8" s="93"/>
      <c r="D8" s="93"/>
      <c r="E8" s="93"/>
      <c r="F8" s="93"/>
      <c r="G8" s="93"/>
      <c r="H8" s="508" t="s">
        <v>11</v>
      </c>
      <c r="I8" s="508"/>
      <c r="J8" s="508"/>
      <c r="K8" s="506" t="str">
        <f>IF(名称="","",名称)</f>
        <v/>
      </c>
      <c r="L8" s="506"/>
      <c r="M8" s="506"/>
      <c r="N8" s="506"/>
      <c r="O8" s="506"/>
      <c r="P8" s="506"/>
      <c r="Q8" s="506"/>
      <c r="R8" s="506"/>
      <c r="S8" s="506"/>
      <c r="T8" s="506"/>
      <c r="U8" s="506"/>
      <c r="V8" s="506"/>
      <c r="W8" s="506"/>
      <c r="X8" s="506"/>
      <c r="Y8" s="93"/>
    </row>
    <row r="9" spans="1:37" ht="21" customHeight="1">
      <c r="A9" s="93"/>
      <c r="B9" s="93"/>
      <c r="C9" s="93"/>
      <c r="D9" s="93"/>
      <c r="E9" s="93"/>
      <c r="F9" s="93"/>
      <c r="G9" s="93"/>
      <c r="H9" s="508" t="s">
        <v>14</v>
      </c>
      <c r="I9" s="508"/>
      <c r="J9" s="508"/>
      <c r="K9" s="506" t="str">
        <f>IF(代表者氏名="","",代表者役職&amp;"　"&amp;代表者氏名&amp;"")</f>
        <v/>
      </c>
      <c r="L9" s="506"/>
      <c r="M9" s="506"/>
      <c r="N9" s="506"/>
      <c r="O9" s="506"/>
      <c r="P9" s="506"/>
      <c r="Q9" s="506"/>
      <c r="R9" s="506"/>
      <c r="S9" s="506"/>
      <c r="T9" s="506"/>
      <c r="U9" s="506"/>
      <c r="V9" s="506"/>
      <c r="W9" s="506"/>
      <c r="X9" s="506"/>
      <c r="Y9" s="93"/>
    </row>
    <row r="10" spans="1:37" ht="10" customHeight="1">
      <c r="A10" s="93"/>
      <c r="B10" s="93"/>
      <c r="C10" s="93"/>
      <c r="D10" s="93"/>
      <c r="E10" s="93"/>
      <c r="F10" s="93"/>
      <c r="G10" s="93"/>
      <c r="H10" s="93"/>
      <c r="I10" s="93"/>
      <c r="J10" s="93"/>
      <c r="K10" s="93"/>
      <c r="L10" s="93"/>
      <c r="M10" s="93"/>
      <c r="N10" s="93"/>
      <c r="O10" s="93"/>
      <c r="P10" s="93"/>
      <c r="Q10" s="93"/>
      <c r="R10" s="93"/>
      <c r="S10" s="93"/>
      <c r="T10" s="93"/>
      <c r="U10" s="93"/>
      <c r="V10" s="93"/>
      <c r="W10" s="93"/>
      <c r="X10" s="93"/>
      <c r="Y10" s="93"/>
    </row>
    <row r="11" spans="1:37" ht="21" customHeight="1">
      <c r="A11" s="93"/>
      <c r="B11" s="93"/>
      <c r="C11" s="93"/>
      <c r="D11" s="93"/>
      <c r="E11" s="93"/>
      <c r="F11" s="93"/>
      <c r="G11" s="93"/>
      <c r="H11" s="93"/>
      <c r="I11" s="505" t="s">
        <v>6</v>
      </c>
      <c r="J11" s="505"/>
      <c r="K11" s="505"/>
      <c r="L11" s="509" t="str">
        <f>IF(担当者氏名="","",担当者役職&amp;"　"&amp;担当者氏名)</f>
        <v/>
      </c>
      <c r="M11" s="509"/>
      <c r="N11" s="509"/>
      <c r="O11" s="509"/>
      <c r="P11" s="509"/>
      <c r="Q11" s="509"/>
      <c r="R11" s="509"/>
      <c r="S11" s="509"/>
      <c r="T11" s="509"/>
      <c r="U11" s="509"/>
      <c r="V11" s="509"/>
      <c r="W11" s="509"/>
      <c r="X11" s="509"/>
      <c r="Y11" s="93"/>
    </row>
    <row r="12" spans="1:37" ht="21" customHeight="1">
      <c r="A12" s="93"/>
      <c r="B12" s="93"/>
      <c r="C12" s="93"/>
      <c r="D12" s="93"/>
      <c r="E12" s="93"/>
      <c r="F12" s="93"/>
      <c r="G12" s="93"/>
      <c r="H12" s="93"/>
      <c r="I12" s="505" t="s">
        <v>5</v>
      </c>
      <c r="J12" s="505"/>
      <c r="K12" s="505"/>
      <c r="L12" s="506" t="str">
        <f>IF(担当者電話番号="","",担当者電話番号)</f>
        <v/>
      </c>
      <c r="M12" s="506"/>
      <c r="N12" s="506"/>
      <c r="O12" s="506"/>
      <c r="P12" s="506"/>
      <c r="Q12" s="506"/>
      <c r="R12" s="506"/>
      <c r="S12" s="506"/>
      <c r="T12" s="506"/>
      <c r="U12" s="506"/>
      <c r="V12" s="506"/>
      <c r="W12" s="506"/>
      <c r="X12" s="506"/>
      <c r="Y12" s="93"/>
    </row>
    <row r="13" spans="1:37" ht="21" customHeight="1">
      <c r="A13" s="93"/>
      <c r="B13" s="93"/>
      <c r="C13" s="93"/>
      <c r="D13" s="93"/>
      <c r="E13" s="93"/>
      <c r="F13" s="93"/>
      <c r="G13" s="93"/>
      <c r="H13" s="93"/>
      <c r="I13" s="505" t="s">
        <v>9</v>
      </c>
      <c r="J13" s="505"/>
      <c r="K13" s="505"/>
      <c r="L13" s="506" t="str">
        <f>IF(ISBLANK(メールアドレス),"",メールアドレス)</f>
        <v/>
      </c>
      <c r="M13" s="506"/>
      <c r="N13" s="506"/>
      <c r="O13" s="506"/>
      <c r="P13" s="506"/>
      <c r="Q13" s="506"/>
      <c r="R13" s="506"/>
      <c r="S13" s="506"/>
      <c r="T13" s="506"/>
      <c r="U13" s="506"/>
      <c r="V13" s="506"/>
      <c r="W13" s="506"/>
      <c r="X13" s="506"/>
      <c r="Y13" s="93"/>
    </row>
    <row r="14" spans="1:37" ht="10"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row>
    <row r="15" spans="1:37" ht="32.25" customHeight="1">
      <c r="A15" s="507" t="s">
        <v>205</v>
      </c>
      <c r="B15" s="507"/>
      <c r="C15" s="507"/>
      <c r="D15" s="507"/>
      <c r="E15" s="507"/>
      <c r="F15" s="507"/>
      <c r="G15" s="507"/>
      <c r="H15" s="507"/>
      <c r="I15" s="507"/>
      <c r="J15" s="507"/>
      <c r="K15" s="507"/>
      <c r="L15" s="507"/>
      <c r="M15" s="507"/>
      <c r="N15" s="507"/>
      <c r="O15" s="507"/>
      <c r="P15" s="507"/>
      <c r="Q15" s="507"/>
      <c r="R15" s="507"/>
      <c r="S15" s="507"/>
      <c r="T15" s="507"/>
      <c r="U15" s="507"/>
      <c r="V15" s="507"/>
      <c r="W15" s="507"/>
      <c r="X15" s="507"/>
      <c r="Y15" s="93"/>
    </row>
    <row r="16" spans="1:37" ht="10"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row>
    <row r="17" spans="1:25" s="230" customFormat="1" ht="17.25" customHeight="1">
      <c r="A17" s="229" t="s">
        <v>487</v>
      </c>
      <c r="B17" s="209"/>
      <c r="C17" s="209"/>
      <c r="D17" s="209"/>
      <c r="E17" s="209"/>
      <c r="F17" s="209"/>
      <c r="G17" s="209"/>
      <c r="I17" s="242" t="str">
        <f>IF(第■回="","",第■回)</f>
        <v/>
      </c>
      <c r="J17" s="242"/>
      <c r="K17" s="209"/>
      <c r="L17" s="209"/>
      <c r="M17" s="209"/>
      <c r="N17" s="209"/>
      <c r="O17" s="209"/>
      <c r="P17" s="209"/>
      <c r="Q17" s="209"/>
      <c r="R17" s="209"/>
      <c r="S17" s="209"/>
      <c r="T17" s="209"/>
      <c r="U17" s="209"/>
      <c r="V17" s="209"/>
      <c r="W17" s="209"/>
      <c r="X17" s="209"/>
      <c r="Y17" s="209"/>
    </row>
    <row r="18" spans="1:25" ht="10"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row>
    <row r="19" spans="1:25" ht="10" customHeight="1">
      <c r="A19" s="230"/>
      <c r="B19" s="230"/>
      <c r="C19" s="230"/>
      <c r="D19" s="230"/>
      <c r="E19" s="230"/>
      <c r="F19" s="232"/>
      <c r="G19" s="232"/>
      <c r="H19" s="232"/>
      <c r="I19" s="232"/>
      <c r="J19" s="232"/>
      <c r="K19" s="232"/>
      <c r="L19" s="227"/>
      <c r="M19" s="232"/>
      <c r="N19" s="232"/>
      <c r="O19" s="232"/>
      <c r="P19" s="232"/>
      <c r="Q19" s="232"/>
      <c r="R19" s="232"/>
      <c r="S19" s="230"/>
      <c r="T19" s="230"/>
      <c r="U19" s="230"/>
      <c r="V19" s="230"/>
      <c r="W19" s="230"/>
    </row>
    <row r="20" spans="1:25" ht="15.75" customHeight="1">
      <c r="A20" s="501" t="s">
        <v>36</v>
      </c>
      <c r="B20" s="501"/>
      <c r="C20" s="501"/>
      <c r="D20" s="502"/>
      <c r="E20" s="502"/>
      <c r="F20" s="502"/>
      <c r="G20" s="502"/>
      <c r="H20" s="502"/>
      <c r="I20" s="502"/>
      <c r="J20" s="502"/>
      <c r="K20" s="502"/>
      <c r="L20" s="502"/>
      <c r="M20" s="502"/>
      <c r="N20" s="502"/>
      <c r="O20" s="502"/>
      <c r="P20" s="502"/>
      <c r="Q20" s="502"/>
      <c r="R20" s="502"/>
      <c r="S20" s="502"/>
      <c r="T20" s="502"/>
      <c r="U20" s="502"/>
      <c r="V20" s="502"/>
      <c r="W20" s="502"/>
    </row>
    <row r="21" spans="1:25" ht="15.75" customHeight="1">
      <c r="A21" s="230"/>
      <c r="B21" s="503" t="s">
        <v>37</v>
      </c>
      <c r="C21" s="503"/>
      <c r="D21" s="503"/>
      <c r="E21" s="504"/>
      <c r="F21" s="504"/>
      <c r="G21" s="504"/>
      <c r="H21" s="504"/>
      <c r="I21" s="504"/>
      <c r="J21" s="504"/>
      <c r="K21" s="504"/>
      <c r="L21" s="504"/>
      <c r="M21" s="504"/>
      <c r="N21" s="503" t="s">
        <v>38</v>
      </c>
      <c r="O21" s="503"/>
      <c r="P21" s="503"/>
      <c r="Q21" s="503"/>
      <c r="R21" s="504"/>
      <c r="S21" s="504"/>
      <c r="T21" s="504"/>
      <c r="U21" s="504"/>
      <c r="V21" s="504"/>
      <c r="W21" s="504"/>
    </row>
    <row r="22" spans="1:25" ht="15.75" customHeight="1">
      <c r="A22" s="230"/>
      <c r="B22" s="497" t="s">
        <v>44</v>
      </c>
      <c r="C22" s="497"/>
      <c r="D22" s="497"/>
      <c r="E22" s="497"/>
      <c r="F22" s="497"/>
      <c r="G22" s="498"/>
      <c r="H22" s="498"/>
      <c r="I22" s="498"/>
      <c r="J22" s="498"/>
      <c r="K22" s="498"/>
      <c r="L22" s="498"/>
      <c r="M22" s="498"/>
      <c r="N22" s="497" t="s">
        <v>39</v>
      </c>
      <c r="O22" s="497"/>
      <c r="P22" s="497"/>
      <c r="Q22" s="497"/>
      <c r="R22" s="499"/>
      <c r="S22" s="499"/>
      <c r="T22" s="499"/>
      <c r="U22" s="499"/>
      <c r="V22" s="499"/>
      <c r="W22" s="499"/>
    </row>
    <row r="23" spans="1:25" ht="15.75" customHeight="1">
      <c r="A23" s="230"/>
      <c r="B23" s="500" t="s">
        <v>536</v>
      </c>
      <c r="C23" s="500"/>
      <c r="D23" s="500"/>
      <c r="E23" s="500"/>
      <c r="F23" s="500"/>
      <c r="G23" s="494"/>
      <c r="H23" s="495"/>
      <c r="I23" s="495"/>
      <c r="J23" s="495"/>
      <c r="K23" s="495"/>
      <c r="L23" s="495"/>
      <c r="M23" s="495"/>
      <c r="N23" s="495"/>
      <c r="O23" s="495"/>
      <c r="P23" s="495"/>
      <c r="Q23" s="495"/>
      <c r="R23" s="495"/>
      <c r="S23" s="495"/>
      <c r="T23" s="495"/>
      <c r="U23" s="495"/>
      <c r="V23" s="495"/>
      <c r="W23" s="496"/>
    </row>
    <row r="24" spans="1:25" ht="15.75" customHeight="1">
      <c r="A24" s="230"/>
      <c r="B24" s="493" t="s">
        <v>537</v>
      </c>
      <c r="C24" s="493"/>
      <c r="D24" s="493"/>
      <c r="E24" s="493"/>
      <c r="F24" s="493"/>
      <c r="G24" s="494"/>
      <c r="H24" s="495"/>
      <c r="I24" s="495"/>
      <c r="J24" s="495"/>
      <c r="K24" s="495"/>
      <c r="L24" s="495"/>
      <c r="M24" s="495"/>
      <c r="N24" s="495"/>
      <c r="O24" s="495"/>
      <c r="P24" s="495"/>
      <c r="Q24" s="495"/>
      <c r="R24" s="495"/>
      <c r="S24" s="495"/>
      <c r="T24" s="495"/>
      <c r="U24" s="495"/>
      <c r="V24" s="495"/>
      <c r="W24" s="496"/>
    </row>
    <row r="25" spans="1:25" ht="10" customHeight="1">
      <c r="A25" s="230"/>
      <c r="B25" s="230"/>
      <c r="C25" s="230"/>
      <c r="D25" s="230"/>
      <c r="E25" s="230"/>
      <c r="F25" s="230"/>
      <c r="G25" s="230"/>
      <c r="H25" s="230"/>
      <c r="I25" s="230"/>
      <c r="J25" s="230"/>
      <c r="K25" s="230"/>
      <c r="L25" s="230"/>
      <c r="M25" s="230"/>
      <c r="N25" s="230"/>
      <c r="O25" s="230"/>
      <c r="P25" s="230"/>
      <c r="Q25" s="230"/>
      <c r="R25" s="230"/>
      <c r="S25" s="230"/>
      <c r="T25" s="230"/>
      <c r="U25" s="230"/>
      <c r="V25" s="230"/>
      <c r="W25" s="230"/>
    </row>
    <row r="26" spans="1:25" ht="10" customHeight="1">
      <c r="A26" s="230"/>
      <c r="B26" s="230"/>
      <c r="C26" s="230"/>
      <c r="D26" s="230"/>
      <c r="E26" s="230"/>
      <c r="F26" s="232"/>
      <c r="G26" s="232"/>
      <c r="H26" s="232"/>
      <c r="I26" s="232"/>
      <c r="J26" s="232"/>
      <c r="K26" s="232"/>
      <c r="L26" s="227"/>
      <c r="M26" s="232"/>
      <c r="N26" s="232"/>
      <c r="O26" s="232"/>
      <c r="P26" s="232"/>
      <c r="Q26" s="232"/>
      <c r="R26" s="232"/>
      <c r="S26" s="230"/>
      <c r="T26" s="230"/>
      <c r="U26" s="230"/>
      <c r="V26" s="230"/>
      <c r="W26" s="230"/>
    </row>
    <row r="27" spans="1:25" ht="15.75" customHeight="1">
      <c r="A27" s="501" t="s">
        <v>36</v>
      </c>
      <c r="B27" s="501"/>
      <c r="C27" s="501"/>
      <c r="D27" s="502"/>
      <c r="E27" s="502"/>
      <c r="F27" s="502"/>
      <c r="G27" s="502"/>
      <c r="H27" s="502"/>
      <c r="I27" s="502"/>
      <c r="J27" s="502"/>
      <c r="K27" s="502"/>
      <c r="L27" s="502"/>
      <c r="M27" s="502"/>
      <c r="N27" s="502"/>
      <c r="O27" s="502"/>
      <c r="P27" s="502"/>
      <c r="Q27" s="502"/>
      <c r="R27" s="502"/>
      <c r="S27" s="502"/>
      <c r="T27" s="502"/>
      <c r="U27" s="502"/>
      <c r="V27" s="502"/>
      <c r="W27" s="502"/>
    </row>
    <row r="28" spans="1:25" ht="15.75" customHeight="1">
      <c r="A28" s="230"/>
      <c r="B28" s="503" t="s">
        <v>37</v>
      </c>
      <c r="C28" s="503"/>
      <c r="D28" s="503"/>
      <c r="E28" s="504"/>
      <c r="F28" s="504"/>
      <c r="G28" s="504"/>
      <c r="H28" s="504"/>
      <c r="I28" s="504"/>
      <c r="J28" s="504"/>
      <c r="K28" s="504"/>
      <c r="L28" s="504"/>
      <c r="M28" s="504"/>
      <c r="N28" s="503" t="s">
        <v>38</v>
      </c>
      <c r="O28" s="503"/>
      <c r="P28" s="503"/>
      <c r="Q28" s="503"/>
      <c r="R28" s="504"/>
      <c r="S28" s="504"/>
      <c r="T28" s="504"/>
      <c r="U28" s="504"/>
      <c r="V28" s="504"/>
      <c r="W28" s="504"/>
    </row>
    <row r="29" spans="1:25" ht="15.75" customHeight="1">
      <c r="A29" s="230"/>
      <c r="B29" s="497" t="s">
        <v>44</v>
      </c>
      <c r="C29" s="497"/>
      <c r="D29" s="497"/>
      <c r="E29" s="497"/>
      <c r="F29" s="497"/>
      <c r="G29" s="498"/>
      <c r="H29" s="498"/>
      <c r="I29" s="498"/>
      <c r="J29" s="498"/>
      <c r="K29" s="498"/>
      <c r="L29" s="498"/>
      <c r="M29" s="498"/>
      <c r="N29" s="497" t="s">
        <v>39</v>
      </c>
      <c r="O29" s="497"/>
      <c r="P29" s="497"/>
      <c r="Q29" s="497"/>
      <c r="R29" s="499"/>
      <c r="S29" s="499"/>
      <c r="T29" s="499"/>
      <c r="U29" s="499"/>
      <c r="V29" s="499"/>
      <c r="W29" s="499"/>
    </row>
    <row r="30" spans="1:25" ht="15.75" customHeight="1">
      <c r="A30" s="230"/>
      <c r="B30" s="500" t="s">
        <v>536</v>
      </c>
      <c r="C30" s="500"/>
      <c r="D30" s="500"/>
      <c r="E30" s="500"/>
      <c r="F30" s="500"/>
      <c r="G30" s="494"/>
      <c r="H30" s="495"/>
      <c r="I30" s="495"/>
      <c r="J30" s="495"/>
      <c r="K30" s="495"/>
      <c r="L30" s="495"/>
      <c r="M30" s="495"/>
      <c r="N30" s="495"/>
      <c r="O30" s="495"/>
      <c r="P30" s="495"/>
      <c r="Q30" s="495"/>
      <c r="R30" s="495"/>
      <c r="S30" s="495"/>
      <c r="T30" s="495"/>
      <c r="U30" s="495"/>
      <c r="V30" s="495"/>
      <c r="W30" s="496"/>
    </row>
    <row r="31" spans="1:25" ht="15.75" customHeight="1">
      <c r="A31" s="230"/>
      <c r="B31" s="493" t="s">
        <v>537</v>
      </c>
      <c r="C31" s="493"/>
      <c r="D31" s="493"/>
      <c r="E31" s="493"/>
      <c r="F31" s="493"/>
      <c r="G31" s="494"/>
      <c r="H31" s="495"/>
      <c r="I31" s="495"/>
      <c r="J31" s="495"/>
      <c r="K31" s="495"/>
      <c r="L31" s="495"/>
      <c r="M31" s="495"/>
      <c r="N31" s="495"/>
      <c r="O31" s="495"/>
      <c r="P31" s="495"/>
      <c r="Q31" s="495"/>
      <c r="R31" s="495"/>
      <c r="S31" s="495"/>
      <c r="T31" s="495"/>
      <c r="U31" s="495"/>
      <c r="V31" s="495"/>
      <c r="W31" s="496"/>
    </row>
    <row r="32" spans="1:25" ht="10" customHeight="1">
      <c r="A32" s="230"/>
      <c r="B32" s="230"/>
      <c r="C32" s="230"/>
      <c r="D32" s="230"/>
      <c r="E32" s="230"/>
      <c r="F32" s="230"/>
      <c r="G32" s="230"/>
      <c r="H32" s="230"/>
      <c r="I32" s="230"/>
      <c r="J32" s="230"/>
      <c r="K32" s="230"/>
      <c r="L32" s="230"/>
      <c r="M32" s="230"/>
      <c r="N32" s="230"/>
      <c r="O32" s="230"/>
      <c r="P32" s="230"/>
      <c r="Q32" s="230"/>
      <c r="R32" s="230"/>
      <c r="S32" s="230"/>
      <c r="T32" s="230"/>
      <c r="U32" s="230"/>
      <c r="V32" s="230"/>
      <c r="W32" s="230"/>
    </row>
    <row r="33" spans="1:23" ht="10" customHeight="1">
      <c r="A33" s="230"/>
      <c r="B33" s="230"/>
      <c r="C33" s="230"/>
      <c r="D33" s="230"/>
      <c r="E33" s="230"/>
      <c r="F33" s="232"/>
      <c r="G33" s="232"/>
      <c r="H33" s="232"/>
      <c r="I33" s="232"/>
      <c r="J33" s="232"/>
      <c r="K33" s="232"/>
      <c r="L33" s="227"/>
      <c r="M33" s="232"/>
      <c r="N33" s="232"/>
      <c r="O33" s="232"/>
      <c r="P33" s="232"/>
      <c r="Q33" s="232"/>
      <c r="R33" s="232"/>
      <c r="S33" s="230"/>
      <c r="T33" s="230"/>
      <c r="U33" s="230"/>
      <c r="V33" s="230"/>
      <c r="W33" s="230"/>
    </row>
    <row r="34" spans="1:23" ht="15.75" customHeight="1">
      <c r="A34" s="501" t="s">
        <v>36</v>
      </c>
      <c r="B34" s="501"/>
      <c r="C34" s="501"/>
      <c r="D34" s="502"/>
      <c r="E34" s="502"/>
      <c r="F34" s="502"/>
      <c r="G34" s="502"/>
      <c r="H34" s="502"/>
      <c r="I34" s="502"/>
      <c r="J34" s="502"/>
      <c r="K34" s="502"/>
      <c r="L34" s="502"/>
      <c r="M34" s="502"/>
      <c r="N34" s="502"/>
      <c r="O34" s="502"/>
      <c r="P34" s="502"/>
      <c r="Q34" s="502"/>
      <c r="R34" s="502"/>
      <c r="S34" s="502"/>
      <c r="T34" s="502"/>
      <c r="U34" s="502"/>
      <c r="V34" s="502"/>
      <c r="W34" s="502"/>
    </row>
    <row r="35" spans="1:23" ht="15.75" customHeight="1">
      <c r="A35" s="230"/>
      <c r="B35" s="503" t="s">
        <v>37</v>
      </c>
      <c r="C35" s="503"/>
      <c r="D35" s="503"/>
      <c r="E35" s="504"/>
      <c r="F35" s="504"/>
      <c r="G35" s="504"/>
      <c r="H35" s="504"/>
      <c r="I35" s="504"/>
      <c r="J35" s="504"/>
      <c r="K35" s="504"/>
      <c r="L35" s="504"/>
      <c r="M35" s="504"/>
      <c r="N35" s="503" t="s">
        <v>38</v>
      </c>
      <c r="O35" s="503"/>
      <c r="P35" s="503"/>
      <c r="Q35" s="503"/>
      <c r="R35" s="504"/>
      <c r="S35" s="504"/>
      <c r="T35" s="504"/>
      <c r="U35" s="504"/>
      <c r="V35" s="504"/>
      <c r="W35" s="504"/>
    </row>
    <row r="36" spans="1:23" ht="15.75" customHeight="1">
      <c r="A36" s="230"/>
      <c r="B36" s="497" t="s">
        <v>44</v>
      </c>
      <c r="C36" s="497"/>
      <c r="D36" s="497"/>
      <c r="E36" s="497"/>
      <c r="F36" s="497"/>
      <c r="G36" s="498"/>
      <c r="H36" s="498"/>
      <c r="I36" s="498"/>
      <c r="J36" s="498"/>
      <c r="K36" s="498"/>
      <c r="L36" s="498"/>
      <c r="M36" s="498"/>
      <c r="N36" s="497" t="s">
        <v>39</v>
      </c>
      <c r="O36" s="497"/>
      <c r="P36" s="497"/>
      <c r="Q36" s="497"/>
      <c r="R36" s="499"/>
      <c r="S36" s="499"/>
      <c r="T36" s="499"/>
      <c r="U36" s="499"/>
      <c r="V36" s="499"/>
      <c r="W36" s="499"/>
    </row>
    <row r="37" spans="1:23" ht="15.75" customHeight="1">
      <c r="A37" s="230"/>
      <c r="B37" s="500" t="s">
        <v>536</v>
      </c>
      <c r="C37" s="500"/>
      <c r="D37" s="500"/>
      <c r="E37" s="500"/>
      <c r="F37" s="500"/>
      <c r="G37" s="494"/>
      <c r="H37" s="495"/>
      <c r="I37" s="495"/>
      <c r="J37" s="495"/>
      <c r="K37" s="495"/>
      <c r="L37" s="495"/>
      <c r="M37" s="495"/>
      <c r="N37" s="495"/>
      <c r="O37" s="495"/>
      <c r="P37" s="495"/>
      <c r="Q37" s="495"/>
      <c r="R37" s="495"/>
      <c r="S37" s="495"/>
      <c r="T37" s="495"/>
      <c r="U37" s="495"/>
      <c r="V37" s="495"/>
      <c r="W37" s="496"/>
    </row>
    <row r="38" spans="1:23" ht="15.75" customHeight="1">
      <c r="A38" s="230"/>
      <c r="B38" s="493" t="s">
        <v>537</v>
      </c>
      <c r="C38" s="493"/>
      <c r="D38" s="493"/>
      <c r="E38" s="493"/>
      <c r="F38" s="493"/>
      <c r="G38" s="494"/>
      <c r="H38" s="495"/>
      <c r="I38" s="495"/>
      <c r="J38" s="495"/>
      <c r="K38" s="495"/>
      <c r="L38" s="495"/>
      <c r="M38" s="495"/>
      <c r="N38" s="495"/>
      <c r="O38" s="495"/>
      <c r="P38" s="495"/>
      <c r="Q38" s="495"/>
      <c r="R38" s="495"/>
      <c r="S38" s="495"/>
      <c r="T38" s="495"/>
      <c r="U38" s="495"/>
      <c r="V38" s="495"/>
      <c r="W38" s="496"/>
    </row>
    <row r="39" spans="1:23" ht="10" customHeight="1">
      <c r="A39" s="230"/>
      <c r="B39" s="230"/>
      <c r="C39" s="230"/>
      <c r="D39" s="230"/>
      <c r="E39" s="230"/>
      <c r="F39" s="230"/>
      <c r="G39" s="230"/>
      <c r="H39" s="230"/>
      <c r="I39" s="230"/>
      <c r="J39" s="230"/>
      <c r="K39" s="230"/>
      <c r="L39" s="230"/>
      <c r="M39" s="230"/>
      <c r="N39" s="230"/>
      <c r="O39" s="230"/>
      <c r="P39" s="230"/>
      <c r="Q39" s="230"/>
      <c r="R39" s="230"/>
      <c r="S39" s="230"/>
      <c r="T39" s="230"/>
      <c r="U39" s="230"/>
      <c r="V39" s="230"/>
      <c r="W39" s="230"/>
    </row>
    <row r="40" spans="1:23" ht="10" customHeight="1">
      <c r="A40" s="230"/>
      <c r="B40" s="230"/>
      <c r="C40" s="230"/>
      <c r="D40" s="230"/>
      <c r="E40" s="230"/>
      <c r="F40" s="232"/>
      <c r="G40" s="232"/>
      <c r="H40" s="232"/>
      <c r="I40" s="232"/>
      <c r="J40" s="232"/>
      <c r="K40" s="232"/>
      <c r="L40" s="227"/>
      <c r="M40" s="232"/>
      <c r="N40" s="232"/>
      <c r="O40" s="232"/>
      <c r="P40" s="232"/>
      <c r="Q40" s="232"/>
      <c r="R40" s="232"/>
      <c r="S40" s="230"/>
      <c r="T40" s="230"/>
      <c r="U40" s="230"/>
      <c r="V40" s="230"/>
      <c r="W40" s="230"/>
    </row>
    <row r="41" spans="1:23" ht="15.75" customHeight="1">
      <c r="A41" s="501" t="s">
        <v>36</v>
      </c>
      <c r="B41" s="501"/>
      <c r="C41" s="501"/>
      <c r="D41" s="502"/>
      <c r="E41" s="502"/>
      <c r="F41" s="502"/>
      <c r="G41" s="502"/>
      <c r="H41" s="502"/>
      <c r="I41" s="502"/>
      <c r="J41" s="502"/>
      <c r="K41" s="502"/>
      <c r="L41" s="502"/>
      <c r="M41" s="502"/>
      <c r="N41" s="502"/>
      <c r="O41" s="502"/>
      <c r="P41" s="502"/>
      <c r="Q41" s="502"/>
      <c r="R41" s="502"/>
      <c r="S41" s="502"/>
      <c r="T41" s="502"/>
      <c r="U41" s="502"/>
      <c r="V41" s="502"/>
      <c r="W41" s="502"/>
    </row>
    <row r="42" spans="1:23" ht="15.75" customHeight="1">
      <c r="A42" s="230"/>
      <c r="B42" s="503" t="s">
        <v>37</v>
      </c>
      <c r="C42" s="503"/>
      <c r="D42" s="503"/>
      <c r="E42" s="504"/>
      <c r="F42" s="504"/>
      <c r="G42" s="504"/>
      <c r="H42" s="504"/>
      <c r="I42" s="504"/>
      <c r="J42" s="504"/>
      <c r="K42" s="504"/>
      <c r="L42" s="504"/>
      <c r="M42" s="504"/>
      <c r="N42" s="503" t="s">
        <v>38</v>
      </c>
      <c r="O42" s="503"/>
      <c r="P42" s="503"/>
      <c r="Q42" s="503"/>
      <c r="R42" s="504"/>
      <c r="S42" s="504"/>
      <c r="T42" s="504"/>
      <c r="U42" s="504"/>
      <c r="V42" s="504"/>
      <c r="W42" s="504"/>
    </row>
    <row r="43" spans="1:23" ht="15.75" customHeight="1">
      <c r="A43" s="230"/>
      <c r="B43" s="497" t="s">
        <v>44</v>
      </c>
      <c r="C43" s="497"/>
      <c r="D43" s="497"/>
      <c r="E43" s="497"/>
      <c r="F43" s="497"/>
      <c r="G43" s="498"/>
      <c r="H43" s="498"/>
      <c r="I43" s="498"/>
      <c r="J43" s="498"/>
      <c r="K43" s="498"/>
      <c r="L43" s="498"/>
      <c r="M43" s="498"/>
      <c r="N43" s="497" t="s">
        <v>39</v>
      </c>
      <c r="O43" s="497"/>
      <c r="P43" s="497"/>
      <c r="Q43" s="497"/>
      <c r="R43" s="499"/>
      <c r="S43" s="499"/>
      <c r="T43" s="499"/>
      <c r="U43" s="499"/>
      <c r="V43" s="499"/>
      <c r="W43" s="499"/>
    </row>
    <row r="44" spans="1:23" ht="15.75" customHeight="1">
      <c r="A44" s="230"/>
      <c r="B44" s="500" t="s">
        <v>536</v>
      </c>
      <c r="C44" s="500"/>
      <c r="D44" s="500"/>
      <c r="E44" s="500"/>
      <c r="F44" s="500"/>
      <c r="G44" s="494"/>
      <c r="H44" s="495"/>
      <c r="I44" s="495"/>
      <c r="J44" s="495"/>
      <c r="K44" s="495"/>
      <c r="L44" s="495"/>
      <c r="M44" s="495"/>
      <c r="N44" s="495"/>
      <c r="O44" s="495"/>
      <c r="P44" s="495"/>
      <c r="Q44" s="495"/>
      <c r="R44" s="495"/>
      <c r="S44" s="495"/>
      <c r="T44" s="495"/>
      <c r="U44" s="495"/>
      <c r="V44" s="495"/>
      <c r="W44" s="496"/>
    </row>
    <row r="45" spans="1:23" ht="15.75" customHeight="1">
      <c r="A45" s="230"/>
      <c r="B45" s="493" t="s">
        <v>537</v>
      </c>
      <c r="C45" s="493"/>
      <c r="D45" s="493"/>
      <c r="E45" s="493"/>
      <c r="F45" s="493"/>
      <c r="G45" s="494"/>
      <c r="H45" s="495"/>
      <c r="I45" s="495"/>
      <c r="J45" s="495"/>
      <c r="K45" s="495"/>
      <c r="L45" s="495"/>
      <c r="M45" s="495"/>
      <c r="N45" s="495"/>
      <c r="O45" s="495"/>
      <c r="P45" s="495"/>
      <c r="Q45" s="495"/>
      <c r="R45" s="495"/>
      <c r="S45" s="495"/>
      <c r="T45" s="495"/>
      <c r="U45" s="495"/>
      <c r="V45" s="495"/>
      <c r="W45" s="496"/>
    </row>
    <row r="46" spans="1:23" ht="10" customHeight="1">
      <c r="A46" s="230"/>
      <c r="B46" s="230"/>
      <c r="C46" s="230"/>
      <c r="D46" s="230"/>
      <c r="E46" s="230"/>
      <c r="F46" s="230"/>
      <c r="G46" s="230"/>
      <c r="H46" s="230"/>
      <c r="I46" s="230"/>
      <c r="J46" s="230"/>
      <c r="K46" s="230"/>
      <c r="L46" s="230"/>
      <c r="M46" s="230"/>
      <c r="N46" s="230"/>
      <c r="O46" s="230"/>
      <c r="P46" s="230"/>
      <c r="Q46" s="230"/>
      <c r="R46" s="230"/>
      <c r="S46" s="230"/>
      <c r="T46" s="230"/>
      <c r="U46" s="230"/>
      <c r="V46" s="230"/>
      <c r="W46" s="230"/>
    </row>
    <row r="47" spans="1:23" ht="10" customHeight="1">
      <c r="A47" s="230"/>
      <c r="B47" s="230"/>
      <c r="C47" s="230"/>
      <c r="D47" s="230"/>
      <c r="E47" s="230"/>
      <c r="F47" s="232"/>
      <c r="G47" s="232"/>
      <c r="H47" s="232"/>
      <c r="I47" s="232"/>
      <c r="J47" s="232"/>
      <c r="K47" s="232"/>
      <c r="L47" s="227"/>
      <c r="M47" s="232"/>
      <c r="N47" s="232"/>
      <c r="O47" s="232"/>
      <c r="P47" s="232"/>
      <c r="Q47" s="232"/>
      <c r="R47" s="232"/>
      <c r="S47" s="230"/>
      <c r="T47" s="230"/>
      <c r="U47" s="230"/>
      <c r="V47" s="230"/>
      <c r="W47" s="230"/>
    </row>
    <row r="48" spans="1:23" ht="15.75" customHeight="1">
      <c r="A48" s="501" t="s">
        <v>36</v>
      </c>
      <c r="B48" s="501"/>
      <c r="C48" s="501"/>
      <c r="D48" s="502"/>
      <c r="E48" s="502"/>
      <c r="F48" s="502"/>
      <c r="G48" s="502"/>
      <c r="H48" s="502"/>
      <c r="I48" s="502"/>
      <c r="J48" s="502"/>
      <c r="K48" s="502"/>
      <c r="L48" s="502"/>
      <c r="M48" s="502"/>
      <c r="N48" s="502"/>
      <c r="O48" s="502"/>
      <c r="P48" s="502"/>
      <c r="Q48" s="502"/>
      <c r="R48" s="502"/>
      <c r="S48" s="502"/>
      <c r="T48" s="502"/>
      <c r="U48" s="502"/>
      <c r="V48" s="502"/>
      <c r="W48" s="502"/>
    </row>
    <row r="49" spans="1:23" ht="15.75" customHeight="1">
      <c r="A49" s="230"/>
      <c r="B49" s="503" t="s">
        <v>37</v>
      </c>
      <c r="C49" s="503"/>
      <c r="D49" s="503"/>
      <c r="E49" s="504"/>
      <c r="F49" s="504"/>
      <c r="G49" s="504"/>
      <c r="H49" s="504"/>
      <c r="I49" s="504"/>
      <c r="J49" s="504"/>
      <c r="K49" s="504"/>
      <c r="L49" s="504"/>
      <c r="M49" s="504"/>
      <c r="N49" s="503" t="s">
        <v>38</v>
      </c>
      <c r="O49" s="503"/>
      <c r="P49" s="503"/>
      <c r="Q49" s="503"/>
      <c r="R49" s="504"/>
      <c r="S49" s="504"/>
      <c r="T49" s="504"/>
      <c r="U49" s="504"/>
      <c r="V49" s="504"/>
      <c r="W49" s="504"/>
    </row>
    <row r="50" spans="1:23" ht="15.75" customHeight="1">
      <c r="A50" s="230"/>
      <c r="B50" s="497" t="s">
        <v>44</v>
      </c>
      <c r="C50" s="497"/>
      <c r="D50" s="497"/>
      <c r="E50" s="497"/>
      <c r="F50" s="497"/>
      <c r="G50" s="498"/>
      <c r="H50" s="498"/>
      <c r="I50" s="498"/>
      <c r="J50" s="498"/>
      <c r="K50" s="498"/>
      <c r="L50" s="498"/>
      <c r="M50" s="498"/>
      <c r="N50" s="497" t="s">
        <v>39</v>
      </c>
      <c r="O50" s="497"/>
      <c r="P50" s="497"/>
      <c r="Q50" s="497"/>
      <c r="R50" s="499"/>
      <c r="S50" s="499"/>
      <c r="T50" s="499"/>
      <c r="U50" s="499"/>
      <c r="V50" s="499"/>
      <c r="W50" s="499"/>
    </row>
    <row r="51" spans="1:23" ht="15.75" customHeight="1">
      <c r="A51" s="230"/>
      <c r="B51" s="500" t="s">
        <v>536</v>
      </c>
      <c r="C51" s="500"/>
      <c r="D51" s="500"/>
      <c r="E51" s="500"/>
      <c r="F51" s="500"/>
      <c r="G51" s="494"/>
      <c r="H51" s="495"/>
      <c r="I51" s="495"/>
      <c r="J51" s="495"/>
      <c r="K51" s="495"/>
      <c r="L51" s="495"/>
      <c r="M51" s="495"/>
      <c r="N51" s="495"/>
      <c r="O51" s="495"/>
      <c r="P51" s="495"/>
      <c r="Q51" s="495"/>
      <c r="R51" s="495"/>
      <c r="S51" s="495"/>
      <c r="T51" s="495"/>
      <c r="U51" s="495"/>
      <c r="V51" s="495"/>
      <c r="W51" s="496"/>
    </row>
    <row r="52" spans="1:23" ht="15.75" customHeight="1">
      <c r="A52" s="230"/>
      <c r="B52" s="493" t="s">
        <v>537</v>
      </c>
      <c r="C52" s="493"/>
      <c r="D52" s="493"/>
      <c r="E52" s="493"/>
      <c r="F52" s="493"/>
      <c r="G52" s="494"/>
      <c r="H52" s="495"/>
      <c r="I52" s="495"/>
      <c r="J52" s="495"/>
      <c r="K52" s="495"/>
      <c r="L52" s="495"/>
      <c r="M52" s="495"/>
      <c r="N52" s="495"/>
      <c r="O52" s="495"/>
      <c r="P52" s="495"/>
      <c r="Q52" s="495"/>
      <c r="R52" s="495"/>
      <c r="S52" s="495"/>
      <c r="T52" s="495"/>
      <c r="U52" s="495"/>
      <c r="V52" s="495"/>
      <c r="W52" s="496"/>
    </row>
    <row r="53" spans="1:23" ht="10" customHeight="1">
      <c r="A53" s="230"/>
      <c r="B53" s="230"/>
      <c r="C53" s="230"/>
      <c r="D53" s="230"/>
      <c r="E53" s="230"/>
      <c r="F53" s="230"/>
      <c r="G53" s="230"/>
      <c r="H53" s="230"/>
      <c r="I53" s="230"/>
      <c r="J53" s="230"/>
      <c r="K53" s="230"/>
      <c r="L53" s="230"/>
      <c r="M53" s="230"/>
      <c r="N53" s="230"/>
      <c r="O53" s="230"/>
      <c r="P53" s="230"/>
      <c r="Q53" s="230"/>
      <c r="R53" s="230"/>
      <c r="S53" s="230"/>
      <c r="T53" s="230"/>
      <c r="U53" s="230"/>
      <c r="V53" s="230"/>
      <c r="W53" s="230"/>
    </row>
  </sheetData>
  <sheetProtection algorithmName="SHA-512" hashValue="2KXeBUiRGi0lmMhBLsw9dXNqIbaxVXfnq1/D3yAI2DEGoAKLkD1asaVko4rOlk+j8lpXFuPuofYzU7Ibv/k8bA==" saltValue="e2XCqjfrSMo2ZlNwfw/qDw==" spinCount="100000" sheet="1" formatCells="0" formatColumns="0" formatRows="0" insertColumns="0" insertRows="0" insertHyperlinks="0" deleteColumns="0" deleteRows="0" sort="0" autoFilter="0" pivotTables="0"/>
  <mergeCells count="84">
    <mergeCell ref="R5:X5"/>
    <mergeCell ref="H7:J7"/>
    <mergeCell ref="K7:X7"/>
    <mergeCell ref="H8:J8"/>
    <mergeCell ref="K8:X8"/>
    <mergeCell ref="H9:J9"/>
    <mergeCell ref="K9:X9"/>
    <mergeCell ref="I11:K11"/>
    <mergeCell ref="L11:X11"/>
    <mergeCell ref="I12:K12"/>
    <mergeCell ref="L12:X12"/>
    <mergeCell ref="I13:K13"/>
    <mergeCell ref="L13:X13"/>
    <mergeCell ref="A15:X15"/>
    <mergeCell ref="N21:Q21"/>
    <mergeCell ref="R21:W21"/>
    <mergeCell ref="B22:F22"/>
    <mergeCell ref="B23:F23"/>
    <mergeCell ref="G23:W23"/>
    <mergeCell ref="A20:C20"/>
    <mergeCell ref="D20:W20"/>
    <mergeCell ref="B21:D21"/>
    <mergeCell ref="E21:M21"/>
    <mergeCell ref="G22:M22"/>
    <mergeCell ref="N22:Q22"/>
    <mergeCell ref="R22:W22"/>
    <mergeCell ref="B24:F24"/>
    <mergeCell ref="G24:W24"/>
    <mergeCell ref="A27:C27"/>
    <mergeCell ref="D27:W27"/>
    <mergeCell ref="B28:D28"/>
    <mergeCell ref="E28:M28"/>
    <mergeCell ref="N28:Q28"/>
    <mergeCell ref="R28:W28"/>
    <mergeCell ref="B29:F29"/>
    <mergeCell ref="G29:M29"/>
    <mergeCell ref="N29:Q29"/>
    <mergeCell ref="R29:W29"/>
    <mergeCell ref="B30:F30"/>
    <mergeCell ref="G30:W30"/>
    <mergeCell ref="B31:F31"/>
    <mergeCell ref="G31:W31"/>
    <mergeCell ref="A34:C34"/>
    <mergeCell ref="D34:W34"/>
    <mergeCell ref="B35:D35"/>
    <mergeCell ref="E35:M35"/>
    <mergeCell ref="N35:Q35"/>
    <mergeCell ref="R35:W35"/>
    <mergeCell ref="B36:F36"/>
    <mergeCell ref="G36:M36"/>
    <mergeCell ref="N36:Q36"/>
    <mergeCell ref="R36:W36"/>
    <mergeCell ref="B37:F37"/>
    <mergeCell ref="G37:W37"/>
    <mergeCell ref="B38:F38"/>
    <mergeCell ref="G38:W38"/>
    <mergeCell ref="A41:C41"/>
    <mergeCell ref="D41:W41"/>
    <mergeCell ref="B42:D42"/>
    <mergeCell ref="E42:M42"/>
    <mergeCell ref="N42:Q42"/>
    <mergeCell ref="R42:W42"/>
    <mergeCell ref="B43:F43"/>
    <mergeCell ref="G43:M43"/>
    <mergeCell ref="N43:Q43"/>
    <mergeCell ref="R43:W43"/>
    <mergeCell ref="B44:F44"/>
    <mergeCell ref="G44:W44"/>
    <mergeCell ref="B45:F45"/>
    <mergeCell ref="G45:W45"/>
    <mergeCell ref="A48:C48"/>
    <mergeCell ref="D48:W48"/>
    <mergeCell ref="B49:D49"/>
    <mergeCell ref="E49:M49"/>
    <mergeCell ref="N49:Q49"/>
    <mergeCell ref="R49:W49"/>
    <mergeCell ref="B52:F52"/>
    <mergeCell ref="G52:W52"/>
    <mergeCell ref="B50:F50"/>
    <mergeCell ref="G50:M50"/>
    <mergeCell ref="N50:Q50"/>
    <mergeCell ref="R50:W50"/>
    <mergeCell ref="B51:F51"/>
    <mergeCell ref="G51:W51"/>
  </mergeCells>
  <phoneticPr fontId="2"/>
  <dataValidations count="1">
    <dataValidation type="whole" operator="greaterThanOrEqual" allowBlank="1" showInputMessage="1" showErrorMessage="1" sqref="R21:W21 G22:M22 R28:W28 G29:M29 R35:W35 G36:M36 R42:W42 G43:M43 R49:W49 G50:M50" xr:uid="{9F890D91-8AE0-404E-8D72-927C7B886A1B}">
      <formula1>1</formula1>
    </dataValidation>
  </dataValidations>
  <printOptions horizontalCentered="1"/>
  <pageMargins left="0.70866141732283472" right="0.70866141732283472" top="0.75" bottom="0.39370078740157483" header="0.31496062992125984" footer="0.31496062992125984"/>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sheetPr>
  <dimension ref="A1:AK45"/>
  <sheetViews>
    <sheetView showGridLines="0" view="pageBreakPreview" zoomScale="75" zoomScaleNormal="100" zoomScaleSheetLayoutView="75" workbookViewId="0"/>
  </sheetViews>
  <sheetFormatPr defaultColWidth="3.08203125" defaultRowHeight="14"/>
  <cols>
    <col min="1" max="1" width="3.08203125" style="201" customWidth="1"/>
    <col min="2" max="24" width="3.08203125" style="201"/>
    <col min="25" max="25" width="0.83203125" style="201" customWidth="1"/>
    <col min="26" max="16384" width="3.08203125" style="201"/>
  </cols>
  <sheetData>
    <row r="1" spans="1:37" ht="10" customHeight="1"/>
    <row r="2" spans="1:37" ht="10" customHeight="1"/>
    <row r="3" spans="1:37">
      <c r="A3" s="201" t="s">
        <v>227</v>
      </c>
    </row>
    <row r="4" spans="1:37" ht="10" customHeight="1"/>
    <row r="5" spans="1:37" ht="10" customHeight="1"/>
    <row r="6" spans="1:37" ht="19.5" customHeight="1">
      <c r="O6" s="414" t="s">
        <v>206</v>
      </c>
      <c r="P6" s="414"/>
      <c r="Q6" s="414"/>
      <c r="R6" s="414"/>
      <c r="S6" s="414"/>
      <c r="T6" s="414"/>
      <c r="U6" s="414"/>
      <c r="V6" s="414"/>
      <c r="W6" s="414"/>
      <c r="X6" s="414"/>
      <c r="AK6" s="203"/>
    </row>
    <row r="7" spans="1:37" ht="10" customHeight="1">
      <c r="E7" s="233"/>
    </row>
    <row r="8" spans="1:37" s="205" customFormat="1" ht="18" customHeight="1">
      <c r="A8" s="28" t="s">
        <v>207</v>
      </c>
      <c r="B8" s="28"/>
      <c r="C8" s="28"/>
      <c r="D8" s="28"/>
      <c r="E8" s="234"/>
      <c r="F8" s="28"/>
      <c r="G8" s="28"/>
      <c r="H8" s="28"/>
      <c r="I8" s="28"/>
      <c r="J8" s="28"/>
      <c r="K8" s="28"/>
      <c r="L8" s="28"/>
      <c r="M8" s="28"/>
      <c r="N8" s="28"/>
      <c r="O8" s="28"/>
      <c r="P8" s="28"/>
      <c r="Q8" s="28"/>
      <c r="R8" s="28"/>
      <c r="S8" s="28"/>
      <c r="T8" s="28"/>
      <c r="U8" s="28"/>
      <c r="V8" s="28"/>
      <c r="W8" s="28"/>
      <c r="X8" s="28"/>
      <c r="Y8" s="28"/>
    </row>
    <row r="9" spans="1:37" ht="10" customHeight="1">
      <c r="A9" s="86"/>
      <c r="B9" s="86"/>
      <c r="C9" s="86"/>
      <c r="D9" s="86"/>
      <c r="E9" s="87"/>
      <c r="F9" s="86"/>
      <c r="G9" s="86"/>
      <c r="H9" s="86"/>
      <c r="I9" s="86"/>
      <c r="J9" s="86"/>
      <c r="K9" s="86"/>
      <c r="L9" s="86"/>
      <c r="M9" s="86"/>
      <c r="N9" s="86"/>
      <c r="O9" s="86"/>
      <c r="P9" s="86"/>
      <c r="Q9" s="86"/>
      <c r="R9" s="86"/>
      <c r="S9" s="86"/>
      <c r="T9" s="86"/>
      <c r="U9" s="86"/>
      <c r="V9" s="86"/>
      <c r="W9" s="86"/>
      <c r="X9" s="86"/>
      <c r="Y9" s="86"/>
    </row>
    <row r="10" spans="1:37" ht="21" customHeight="1">
      <c r="A10" s="86"/>
      <c r="B10" s="86"/>
      <c r="C10" s="86"/>
      <c r="D10" s="86"/>
      <c r="E10" s="86"/>
      <c r="F10" s="86"/>
      <c r="G10" s="86"/>
      <c r="H10" s="251" t="s">
        <v>0</v>
      </c>
      <c r="I10" s="251"/>
      <c r="J10" s="251"/>
      <c r="K10" s="254" t="str">
        <f>IF(住所="","",住所)</f>
        <v/>
      </c>
      <c r="L10" s="254"/>
      <c r="M10" s="254"/>
      <c r="N10" s="254"/>
      <c r="O10" s="254"/>
      <c r="P10" s="254"/>
      <c r="Q10" s="254"/>
      <c r="R10" s="254"/>
      <c r="S10" s="254"/>
      <c r="T10" s="254"/>
      <c r="U10" s="254"/>
      <c r="V10" s="254"/>
      <c r="W10" s="254"/>
      <c r="X10" s="254"/>
      <c r="Y10" s="86"/>
    </row>
    <row r="11" spans="1:37" ht="21" customHeight="1">
      <c r="A11" s="86"/>
      <c r="B11" s="86"/>
      <c r="C11" s="86"/>
      <c r="D11" s="86"/>
      <c r="E11" s="86"/>
      <c r="F11" s="86"/>
      <c r="G11" s="86"/>
      <c r="H11" s="251" t="s">
        <v>11</v>
      </c>
      <c r="I11" s="251"/>
      <c r="J11" s="251"/>
      <c r="K11" s="254" t="str">
        <f>IF(名称="","",名称)</f>
        <v/>
      </c>
      <c r="L11" s="254"/>
      <c r="M11" s="254"/>
      <c r="N11" s="254"/>
      <c r="O11" s="254"/>
      <c r="P11" s="254"/>
      <c r="Q11" s="254"/>
      <c r="R11" s="254"/>
      <c r="S11" s="254"/>
      <c r="T11" s="254"/>
      <c r="U11" s="254"/>
      <c r="V11" s="254"/>
      <c r="W11" s="254"/>
      <c r="X11" s="254"/>
      <c r="Y11" s="86"/>
    </row>
    <row r="12" spans="1:37" ht="21" customHeight="1">
      <c r="A12" s="86"/>
      <c r="B12" s="86"/>
      <c r="C12" s="86"/>
      <c r="D12" s="86"/>
      <c r="E12" s="86"/>
      <c r="F12" s="86"/>
      <c r="G12" s="86"/>
      <c r="H12" s="251" t="s">
        <v>14</v>
      </c>
      <c r="I12" s="251"/>
      <c r="J12" s="251"/>
      <c r="K12" s="254" t="str">
        <f>IF(代表者氏名="","",代表者役職&amp;"　"&amp;代表者氏名&amp;"")</f>
        <v/>
      </c>
      <c r="L12" s="254"/>
      <c r="M12" s="254"/>
      <c r="N12" s="254"/>
      <c r="O12" s="254"/>
      <c r="P12" s="254"/>
      <c r="Q12" s="254"/>
      <c r="R12" s="254"/>
      <c r="S12" s="254"/>
      <c r="T12" s="254"/>
      <c r="U12" s="254"/>
      <c r="V12" s="254"/>
      <c r="W12" s="254"/>
      <c r="X12" s="254"/>
      <c r="Y12" s="86"/>
    </row>
    <row r="13" spans="1:37" ht="10" customHeight="1">
      <c r="A13" s="86"/>
      <c r="B13" s="86"/>
      <c r="C13" s="86"/>
      <c r="D13" s="86"/>
      <c r="E13" s="86"/>
      <c r="F13" s="86"/>
      <c r="G13" s="86"/>
      <c r="H13" s="86"/>
      <c r="I13" s="86"/>
      <c r="J13" s="86"/>
      <c r="K13" s="86"/>
      <c r="L13" s="86"/>
      <c r="M13" s="86"/>
      <c r="N13" s="86"/>
      <c r="O13" s="86"/>
      <c r="P13" s="86"/>
      <c r="Q13" s="86"/>
      <c r="R13" s="86"/>
      <c r="S13" s="86"/>
      <c r="T13" s="86"/>
      <c r="U13" s="86"/>
      <c r="V13" s="86"/>
      <c r="W13" s="86"/>
      <c r="X13" s="86"/>
      <c r="Y13" s="86"/>
    </row>
    <row r="14" spans="1:37" ht="21" customHeight="1">
      <c r="A14" s="86"/>
      <c r="B14" s="86"/>
      <c r="C14" s="86"/>
      <c r="D14" s="86"/>
      <c r="E14" s="86"/>
      <c r="F14" s="86"/>
      <c r="G14" s="86"/>
      <c r="H14" s="86"/>
      <c r="I14" s="525" t="s">
        <v>6</v>
      </c>
      <c r="J14" s="525"/>
      <c r="K14" s="525"/>
      <c r="L14" s="254" t="str">
        <f>IF(担当者氏名="","",担当者役職&amp;"　"&amp;担当者氏名)</f>
        <v/>
      </c>
      <c r="M14" s="254"/>
      <c r="N14" s="254"/>
      <c r="O14" s="254"/>
      <c r="P14" s="254"/>
      <c r="Q14" s="254"/>
      <c r="R14" s="254"/>
      <c r="S14" s="254"/>
      <c r="T14" s="254"/>
      <c r="U14" s="254"/>
      <c r="V14" s="254"/>
      <c r="W14" s="254"/>
      <c r="X14" s="254"/>
      <c r="Y14" s="86"/>
    </row>
    <row r="15" spans="1:37" ht="21" customHeight="1">
      <c r="A15" s="86"/>
      <c r="B15" s="86"/>
      <c r="C15" s="86"/>
      <c r="D15" s="86"/>
      <c r="E15" s="86"/>
      <c r="F15" s="86"/>
      <c r="G15" s="86"/>
      <c r="H15" s="86"/>
      <c r="I15" s="525" t="s">
        <v>5</v>
      </c>
      <c r="J15" s="525"/>
      <c r="K15" s="525"/>
      <c r="L15" s="254" t="str">
        <f>IF(担当者電話番号="","",担当者電話番号)</f>
        <v/>
      </c>
      <c r="M15" s="254"/>
      <c r="N15" s="254"/>
      <c r="O15" s="254"/>
      <c r="P15" s="254"/>
      <c r="Q15" s="254"/>
      <c r="R15" s="254"/>
      <c r="S15" s="254"/>
      <c r="T15" s="254"/>
      <c r="U15" s="254"/>
      <c r="V15" s="254"/>
      <c r="W15" s="254"/>
      <c r="X15" s="254"/>
      <c r="Y15" s="86"/>
    </row>
    <row r="16" spans="1:37" ht="21" customHeight="1">
      <c r="A16" s="86"/>
      <c r="B16" s="86"/>
      <c r="C16" s="86"/>
      <c r="D16" s="86"/>
      <c r="E16" s="86"/>
      <c r="F16" s="86"/>
      <c r="G16" s="86"/>
      <c r="H16" s="86"/>
      <c r="I16" s="525" t="s">
        <v>9</v>
      </c>
      <c r="J16" s="525"/>
      <c r="K16" s="525"/>
      <c r="L16" s="254" t="str">
        <f>IF(ISBLANK(メールアドレス),"",メールアドレス)</f>
        <v/>
      </c>
      <c r="M16" s="254"/>
      <c r="N16" s="254"/>
      <c r="O16" s="254"/>
      <c r="P16" s="254"/>
      <c r="Q16" s="254"/>
      <c r="R16" s="254"/>
      <c r="S16" s="254"/>
      <c r="T16" s="254"/>
      <c r="U16" s="254"/>
      <c r="V16" s="254"/>
      <c r="W16" s="254"/>
      <c r="X16" s="254"/>
      <c r="Y16" s="86"/>
    </row>
    <row r="17" spans="1:25" ht="10" customHeight="1">
      <c r="A17" s="86"/>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1:25" ht="29.25" customHeight="1">
      <c r="A18" s="251" t="s">
        <v>208</v>
      </c>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86"/>
    </row>
    <row r="19" spans="1:25" ht="12"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86"/>
    </row>
    <row r="20" spans="1:25">
      <c r="A20" s="257" t="s">
        <v>13</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row>
    <row r="21" spans="1:25">
      <c r="A21" s="88"/>
      <c r="B21" s="88"/>
      <c r="C21" s="88"/>
      <c r="D21" s="88"/>
      <c r="E21" s="88"/>
      <c r="F21" s="88"/>
      <c r="G21" s="88"/>
      <c r="H21" s="88"/>
      <c r="I21" s="88"/>
      <c r="J21" s="88"/>
      <c r="K21" s="88"/>
      <c r="L21" s="88"/>
      <c r="M21" s="88"/>
      <c r="N21" s="88"/>
      <c r="O21" s="88"/>
      <c r="P21" s="88"/>
      <c r="Q21" s="88"/>
      <c r="R21" s="88"/>
      <c r="S21" s="88"/>
      <c r="T21" s="88"/>
      <c r="U21" s="88"/>
      <c r="V21" s="88"/>
      <c r="W21" s="88"/>
      <c r="X21" s="88"/>
      <c r="Y21" s="88"/>
    </row>
    <row r="22" spans="1:25" s="205" customFormat="1" ht="24.75" customHeight="1">
      <c r="A22" s="361" t="s">
        <v>634</v>
      </c>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24"/>
    </row>
    <row r="23" spans="1:25" s="205" customFormat="1" ht="24.75" customHeight="1">
      <c r="A23" s="361"/>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24"/>
    </row>
    <row r="24" spans="1:25">
      <c r="A24" s="88"/>
      <c r="B24" s="88"/>
      <c r="C24" s="88"/>
      <c r="D24" s="88"/>
      <c r="E24" s="88"/>
      <c r="F24" s="88"/>
      <c r="G24" s="88"/>
      <c r="H24" s="88"/>
      <c r="I24" s="88"/>
      <c r="J24" s="88"/>
      <c r="K24" s="88"/>
      <c r="L24" s="88"/>
      <c r="M24" s="88"/>
      <c r="N24" s="88"/>
      <c r="O24" s="88"/>
      <c r="P24" s="88"/>
      <c r="Q24" s="88"/>
      <c r="R24" s="88"/>
      <c r="S24" s="88"/>
      <c r="T24" s="88"/>
      <c r="U24" s="88"/>
      <c r="V24" s="88"/>
      <c r="W24" s="88"/>
      <c r="X24" s="88"/>
      <c r="Y24" s="88"/>
    </row>
    <row r="25" spans="1:25">
      <c r="A25" s="86" t="s">
        <v>41</v>
      </c>
      <c r="B25" s="86"/>
      <c r="C25" s="86"/>
      <c r="D25" s="86"/>
      <c r="E25" s="86"/>
      <c r="F25" s="86"/>
      <c r="G25" s="86"/>
      <c r="H25" s="86"/>
      <c r="I25" s="86"/>
      <c r="J25" s="86"/>
      <c r="K25" s="86"/>
      <c r="L25" s="86"/>
      <c r="M25" s="86"/>
      <c r="N25" s="86"/>
      <c r="O25" s="86"/>
      <c r="P25" s="86"/>
      <c r="Q25" s="86"/>
      <c r="R25" s="86"/>
      <c r="S25" s="86"/>
      <c r="T25" s="86"/>
      <c r="U25" s="86"/>
      <c r="V25" s="86"/>
      <c r="W25" s="86"/>
      <c r="X25" s="86"/>
      <c r="Y25" s="86"/>
    </row>
    <row r="26" spans="1:25">
      <c r="A26" s="91" t="s">
        <v>488</v>
      </c>
      <c r="B26" s="86"/>
      <c r="C26" s="86"/>
      <c r="D26" s="86"/>
      <c r="E26" s="86"/>
      <c r="F26" s="86"/>
      <c r="G26" s="86"/>
      <c r="J26" s="235" t="str">
        <f>IF(第■回="","",第■回)</f>
        <v/>
      </c>
      <c r="K26" s="235"/>
      <c r="L26" s="86"/>
      <c r="M26" s="86"/>
      <c r="N26" s="86"/>
      <c r="O26" s="86"/>
      <c r="P26" s="86"/>
      <c r="Q26" s="86"/>
      <c r="R26" s="86"/>
      <c r="S26" s="86"/>
      <c r="T26" s="86"/>
      <c r="U26" s="86"/>
      <c r="V26" s="86"/>
      <c r="W26" s="86"/>
      <c r="X26" s="86"/>
      <c r="Y26" s="86"/>
    </row>
    <row r="27" spans="1:25" ht="9" customHeight="1"/>
    <row r="28" spans="1:25">
      <c r="A28" s="524" t="s">
        <v>36</v>
      </c>
      <c r="B28" s="524"/>
      <c r="C28" s="524"/>
      <c r="D28" s="521"/>
      <c r="E28" s="521"/>
      <c r="F28" s="521"/>
      <c r="G28" s="521"/>
      <c r="H28" s="521"/>
      <c r="I28" s="521"/>
      <c r="J28" s="521"/>
      <c r="K28" s="521"/>
      <c r="L28" s="521"/>
      <c r="M28" s="521"/>
      <c r="N28" s="521"/>
      <c r="O28" s="521"/>
      <c r="P28" s="521"/>
      <c r="Q28" s="521"/>
      <c r="R28" s="521"/>
      <c r="S28" s="521"/>
      <c r="T28" s="521"/>
      <c r="U28" s="521"/>
      <c r="V28" s="521"/>
      <c r="W28" s="521"/>
    </row>
    <row r="29" spans="1:25">
      <c r="B29" s="522" t="s">
        <v>37</v>
      </c>
      <c r="C29" s="522"/>
      <c r="D29" s="522"/>
      <c r="E29" s="523"/>
      <c r="F29" s="523"/>
      <c r="G29" s="523"/>
      <c r="H29" s="523"/>
      <c r="I29" s="523"/>
      <c r="J29" s="523"/>
      <c r="K29" s="523"/>
      <c r="L29" s="523"/>
      <c r="M29" s="523"/>
      <c r="N29" s="522" t="s">
        <v>38</v>
      </c>
      <c r="O29" s="522"/>
      <c r="P29" s="522"/>
      <c r="Q29" s="522"/>
      <c r="R29" s="523"/>
      <c r="S29" s="523"/>
      <c r="T29" s="523"/>
      <c r="U29" s="523"/>
      <c r="V29" s="523"/>
      <c r="W29" s="523"/>
      <c r="X29" s="236"/>
    </row>
    <row r="30" spans="1:25">
      <c r="B30" s="520" t="s">
        <v>44</v>
      </c>
      <c r="C30" s="520"/>
      <c r="D30" s="520"/>
      <c r="E30" s="520"/>
      <c r="F30" s="520"/>
      <c r="G30" s="521"/>
      <c r="H30" s="521"/>
      <c r="I30" s="521"/>
      <c r="J30" s="521"/>
      <c r="K30" s="521"/>
      <c r="L30" s="521"/>
      <c r="M30" s="521"/>
      <c r="N30" s="520" t="s">
        <v>39</v>
      </c>
      <c r="O30" s="520"/>
      <c r="P30" s="520"/>
      <c r="Q30" s="520"/>
      <c r="R30" s="521"/>
      <c r="S30" s="521"/>
      <c r="T30" s="521"/>
      <c r="U30" s="521"/>
      <c r="V30" s="521"/>
      <c r="W30" s="521"/>
      <c r="X30" s="236"/>
    </row>
    <row r="31" spans="1:25">
      <c r="B31" s="520" t="s">
        <v>40</v>
      </c>
      <c r="C31" s="520"/>
      <c r="D31" s="520"/>
      <c r="E31" s="520"/>
      <c r="F31" s="520"/>
      <c r="G31" s="521"/>
      <c r="H31" s="521"/>
      <c r="I31" s="521"/>
      <c r="J31" s="521"/>
      <c r="K31" s="521"/>
      <c r="L31" s="521"/>
      <c r="M31" s="521"/>
      <c r="N31" s="521"/>
      <c r="O31" s="521"/>
      <c r="P31" s="521"/>
      <c r="Q31" s="521"/>
      <c r="R31" s="521"/>
      <c r="S31" s="521"/>
      <c r="T31" s="521"/>
      <c r="U31" s="521"/>
      <c r="V31" s="521"/>
      <c r="W31" s="521"/>
    </row>
    <row r="32" spans="1:25">
      <c r="F32" s="237"/>
      <c r="G32" s="237"/>
      <c r="H32" s="237"/>
      <c r="I32" s="237"/>
      <c r="J32" s="237"/>
      <c r="K32" s="237"/>
      <c r="L32" s="203"/>
      <c r="M32" s="237"/>
      <c r="N32" s="237"/>
      <c r="O32" s="237"/>
      <c r="P32" s="237"/>
      <c r="Q32" s="237"/>
      <c r="R32" s="237"/>
    </row>
    <row r="33" spans="1:24">
      <c r="A33" s="238" t="s">
        <v>42</v>
      </c>
    </row>
    <row r="34" spans="1:24">
      <c r="B34" s="511"/>
      <c r="C34" s="512"/>
      <c r="D34" s="512"/>
      <c r="E34" s="512"/>
      <c r="F34" s="512"/>
      <c r="G34" s="512"/>
      <c r="H34" s="512"/>
      <c r="I34" s="512"/>
      <c r="J34" s="512"/>
      <c r="K34" s="512"/>
      <c r="L34" s="512"/>
      <c r="M34" s="512"/>
      <c r="N34" s="512"/>
      <c r="O34" s="512"/>
      <c r="P34" s="512"/>
      <c r="Q34" s="512"/>
      <c r="R34" s="512"/>
      <c r="S34" s="512"/>
      <c r="T34" s="512"/>
      <c r="U34" s="512"/>
      <c r="V34" s="512"/>
      <c r="W34" s="512"/>
      <c r="X34" s="513"/>
    </row>
    <row r="35" spans="1:24">
      <c r="B35" s="514"/>
      <c r="C35" s="515"/>
      <c r="D35" s="515"/>
      <c r="E35" s="515"/>
      <c r="F35" s="515"/>
      <c r="G35" s="515"/>
      <c r="H35" s="515"/>
      <c r="I35" s="515"/>
      <c r="J35" s="515"/>
      <c r="K35" s="515"/>
      <c r="L35" s="515"/>
      <c r="M35" s="515"/>
      <c r="N35" s="515"/>
      <c r="O35" s="515"/>
      <c r="P35" s="515"/>
      <c r="Q35" s="515"/>
      <c r="R35" s="515"/>
      <c r="S35" s="515"/>
      <c r="T35" s="515"/>
      <c r="U35" s="515"/>
      <c r="V35" s="515"/>
      <c r="W35" s="515"/>
      <c r="X35" s="516"/>
    </row>
    <row r="36" spans="1:24">
      <c r="B36" s="514"/>
      <c r="C36" s="515"/>
      <c r="D36" s="515"/>
      <c r="E36" s="515"/>
      <c r="F36" s="515"/>
      <c r="G36" s="515"/>
      <c r="H36" s="515"/>
      <c r="I36" s="515"/>
      <c r="J36" s="515"/>
      <c r="K36" s="515"/>
      <c r="L36" s="515"/>
      <c r="M36" s="515"/>
      <c r="N36" s="515"/>
      <c r="O36" s="515"/>
      <c r="P36" s="515"/>
      <c r="Q36" s="515"/>
      <c r="R36" s="515"/>
      <c r="S36" s="515"/>
      <c r="T36" s="515"/>
      <c r="U36" s="515"/>
      <c r="V36" s="515"/>
      <c r="W36" s="515"/>
      <c r="X36" s="516"/>
    </row>
    <row r="37" spans="1:24">
      <c r="B37" s="514"/>
      <c r="C37" s="515"/>
      <c r="D37" s="515"/>
      <c r="E37" s="515"/>
      <c r="F37" s="515"/>
      <c r="G37" s="515"/>
      <c r="H37" s="515"/>
      <c r="I37" s="515"/>
      <c r="J37" s="515"/>
      <c r="K37" s="515"/>
      <c r="L37" s="515"/>
      <c r="M37" s="515"/>
      <c r="N37" s="515"/>
      <c r="O37" s="515"/>
      <c r="P37" s="515"/>
      <c r="Q37" s="515"/>
      <c r="R37" s="515"/>
      <c r="S37" s="515"/>
      <c r="T37" s="515"/>
      <c r="U37" s="515"/>
      <c r="V37" s="515"/>
      <c r="W37" s="515"/>
      <c r="X37" s="516"/>
    </row>
    <row r="38" spans="1:24">
      <c r="B38" s="517"/>
      <c r="C38" s="518"/>
      <c r="D38" s="518"/>
      <c r="E38" s="518"/>
      <c r="F38" s="518"/>
      <c r="G38" s="518"/>
      <c r="H38" s="518"/>
      <c r="I38" s="518"/>
      <c r="J38" s="518"/>
      <c r="K38" s="518"/>
      <c r="L38" s="518"/>
      <c r="M38" s="518"/>
      <c r="N38" s="518"/>
      <c r="O38" s="518"/>
      <c r="P38" s="518"/>
      <c r="Q38" s="518"/>
      <c r="R38" s="518"/>
      <c r="S38" s="518"/>
      <c r="T38" s="518"/>
      <c r="U38" s="518"/>
      <c r="V38" s="518"/>
      <c r="W38" s="518"/>
      <c r="X38" s="519"/>
    </row>
    <row r="40" spans="1:24">
      <c r="A40" s="238" t="s">
        <v>43</v>
      </c>
    </row>
    <row r="41" spans="1:24">
      <c r="B41" s="511"/>
      <c r="C41" s="512"/>
      <c r="D41" s="512"/>
      <c r="E41" s="512"/>
      <c r="F41" s="512"/>
      <c r="G41" s="512"/>
      <c r="H41" s="512"/>
      <c r="I41" s="512"/>
      <c r="J41" s="512"/>
      <c r="K41" s="512"/>
      <c r="L41" s="512"/>
      <c r="M41" s="512"/>
      <c r="N41" s="512"/>
      <c r="O41" s="512"/>
      <c r="P41" s="512"/>
      <c r="Q41" s="512"/>
      <c r="R41" s="512"/>
      <c r="S41" s="512"/>
      <c r="T41" s="512"/>
      <c r="U41" s="512"/>
      <c r="V41" s="512"/>
      <c r="W41" s="512"/>
      <c r="X41" s="513"/>
    </row>
    <row r="42" spans="1:24">
      <c r="B42" s="514"/>
      <c r="C42" s="515"/>
      <c r="D42" s="515"/>
      <c r="E42" s="515"/>
      <c r="F42" s="515"/>
      <c r="G42" s="515"/>
      <c r="H42" s="515"/>
      <c r="I42" s="515"/>
      <c r="J42" s="515"/>
      <c r="K42" s="515"/>
      <c r="L42" s="515"/>
      <c r="M42" s="515"/>
      <c r="N42" s="515"/>
      <c r="O42" s="515"/>
      <c r="P42" s="515"/>
      <c r="Q42" s="515"/>
      <c r="R42" s="515"/>
      <c r="S42" s="515"/>
      <c r="T42" s="515"/>
      <c r="U42" s="515"/>
      <c r="V42" s="515"/>
      <c r="W42" s="515"/>
      <c r="X42" s="516"/>
    </row>
    <row r="43" spans="1:24">
      <c r="B43" s="514"/>
      <c r="C43" s="515"/>
      <c r="D43" s="515"/>
      <c r="E43" s="515"/>
      <c r="F43" s="515"/>
      <c r="G43" s="515"/>
      <c r="H43" s="515"/>
      <c r="I43" s="515"/>
      <c r="J43" s="515"/>
      <c r="K43" s="515"/>
      <c r="L43" s="515"/>
      <c r="M43" s="515"/>
      <c r="N43" s="515"/>
      <c r="O43" s="515"/>
      <c r="P43" s="515"/>
      <c r="Q43" s="515"/>
      <c r="R43" s="515"/>
      <c r="S43" s="515"/>
      <c r="T43" s="515"/>
      <c r="U43" s="515"/>
      <c r="V43" s="515"/>
      <c r="W43" s="515"/>
      <c r="X43" s="516"/>
    </row>
    <row r="44" spans="1:24">
      <c r="B44" s="514"/>
      <c r="C44" s="515"/>
      <c r="D44" s="515"/>
      <c r="E44" s="515"/>
      <c r="F44" s="515"/>
      <c r="G44" s="515"/>
      <c r="H44" s="515"/>
      <c r="I44" s="515"/>
      <c r="J44" s="515"/>
      <c r="K44" s="515"/>
      <c r="L44" s="515"/>
      <c r="M44" s="515"/>
      <c r="N44" s="515"/>
      <c r="O44" s="515"/>
      <c r="P44" s="515"/>
      <c r="Q44" s="515"/>
      <c r="R44" s="515"/>
      <c r="S44" s="515"/>
      <c r="T44" s="515"/>
      <c r="U44" s="515"/>
      <c r="V44" s="515"/>
      <c r="W44" s="515"/>
      <c r="X44" s="516"/>
    </row>
    <row r="45" spans="1:24">
      <c r="B45" s="517"/>
      <c r="C45" s="518"/>
      <c r="D45" s="518"/>
      <c r="E45" s="518"/>
      <c r="F45" s="518"/>
      <c r="G45" s="518"/>
      <c r="H45" s="518"/>
      <c r="I45" s="518"/>
      <c r="J45" s="518"/>
      <c r="K45" s="518"/>
      <c r="L45" s="518"/>
      <c r="M45" s="518"/>
      <c r="N45" s="518"/>
      <c r="O45" s="518"/>
      <c r="P45" s="518"/>
      <c r="Q45" s="518"/>
      <c r="R45" s="518"/>
      <c r="S45" s="518"/>
      <c r="T45" s="518"/>
      <c r="U45" s="518"/>
      <c r="V45" s="518"/>
      <c r="W45" s="518"/>
      <c r="X45" s="519"/>
    </row>
  </sheetData>
  <sheetProtection sheet="1" formatCells="0" formatColumns="0" formatRows="0" insertColumns="0" insertRows="0" insertHyperlinks="0" deleteColumns="0" deleteRows="0" sort="0" autoFilter="0" pivotTables="0"/>
  <mergeCells count="30">
    <mergeCell ref="H10:J10"/>
    <mergeCell ref="K10:X10"/>
    <mergeCell ref="O6:X6"/>
    <mergeCell ref="A28:C28"/>
    <mergeCell ref="D28:W28"/>
    <mergeCell ref="A22:X23"/>
    <mergeCell ref="H11:J11"/>
    <mergeCell ref="K11:X11"/>
    <mergeCell ref="H12:J12"/>
    <mergeCell ref="K12:X12"/>
    <mergeCell ref="I14:K14"/>
    <mergeCell ref="L14:X14"/>
    <mergeCell ref="I15:K15"/>
    <mergeCell ref="L15:X15"/>
    <mergeCell ref="I16:K16"/>
    <mergeCell ref="L16:X16"/>
    <mergeCell ref="A20:Y20"/>
    <mergeCell ref="A18:X18"/>
    <mergeCell ref="B41:X45"/>
    <mergeCell ref="B34:X38"/>
    <mergeCell ref="B31:F31"/>
    <mergeCell ref="G31:W31"/>
    <mergeCell ref="B29:D29"/>
    <mergeCell ref="E29:M29"/>
    <mergeCell ref="N29:Q29"/>
    <mergeCell ref="R29:W29"/>
    <mergeCell ref="B30:F30"/>
    <mergeCell ref="G30:M30"/>
    <mergeCell ref="N30:Q30"/>
    <mergeCell ref="R30:W30"/>
  </mergeCells>
  <phoneticPr fontId="2"/>
  <printOptions horizontalCentered="1"/>
  <pageMargins left="0.70866141732283472" right="0.70866141732283472" top="0.68"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M53"/>
  <sheetViews>
    <sheetView showGridLines="0" tabSelected="1" view="pageBreakPreview" zoomScale="75" zoomScaleNormal="100" zoomScaleSheetLayoutView="75" workbookViewId="0">
      <selection activeCell="B3" sqref="B3"/>
    </sheetView>
  </sheetViews>
  <sheetFormatPr defaultRowHeight="18"/>
  <cols>
    <col min="1" max="1" width="17.25" style="85" bestFit="1" customWidth="1"/>
    <col min="2" max="2" width="49" style="85" customWidth="1"/>
    <col min="3" max="3" width="5.75" style="85" customWidth="1"/>
    <col min="4" max="4" width="3.58203125" style="85" customWidth="1"/>
    <col min="5" max="5" width="4.58203125" style="85" customWidth="1"/>
    <col min="6" max="10" width="8.6640625" style="85"/>
    <col min="11" max="11" width="8.58203125" style="85" customWidth="1"/>
    <col min="12" max="12" width="9.08203125" bestFit="1" customWidth="1"/>
  </cols>
  <sheetData>
    <row r="1" spans="1:11" s="2" customFormat="1" ht="23.25" customHeight="1">
      <c r="A1" s="44" t="s">
        <v>95</v>
      </c>
      <c r="B1" s="45" t="s">
        <v>46</v>
      </c>
      <c r="C1" s="46"/>
      <c r="D1" s="46"/>
      <c r="E1" s="46"/>
      <c r="F1" s="47"/>
      <c r="G1" s="46" t="s">
        <v>178</v>
      </c>
      <c r="H1" s="46"/>
      <c r="I1" s="46"/>
      <c r="J1" s="46"/>
      <c r="K1" s="46"/>
    </row>
    <row r="2" spans="1:11" s="2" customFormat="1" ht="23.25" customHeight="1">
      <c r="A2" s="44" t="s">
        <v>370</v>
      </c>
      <c r="B2" s="48" t="s">
        <v>453</v>
      </c>
      <c r="C2" s="46"/>
      <c r="D2" s="46"/>
      <c r="E2" s="46"/>
      <c r="F2" s="49"/>
      <c r="G2" s="46" t="s">
        <v>179</v>
      </c>
      <c r="H2" s="46"/>
      <c r="I2" s="46"/>
      <c r="J2" s="46"/>
      <c r="K2" s="46"/>
    </row>
    <row r="3" spans="1:11" s="2" customFormat="1" ht="23.25" customHeight="1">
      <c r="A3" s="44" t="s">
        <v>85</v>
      </c>
      <c r="B3" s="50"/>
      <c r="C3" s="46"/>
      <c r="D3" s="46"/>
      <c r="E3" s="51"/>
      <c r="F3" s="46"/>
      <c r="G3" s="46"/>
      <c r="H3" s="46"/>
      <c r="I3" s="46"/>
      <c r="J3" s="46"/>
      <c r="K3" s="46"/>
    </row>
    <row r="4" spans="1:11" s="2" customFormat="1" ht="23.25" customHeight="1">
      <c r="A4" s="52"/>
      <c r="B4" s="53"/>
      <c r="C4" s="46"/>
      <c r="D4" s="46"/>
      <c r="E4" s="54" t="s">
        <v>368</v>
      </c>
      <c r="F4" s="46"/>
      <c r="G4" s="46"/>
      <c r="H4" s="46"/>
      <c r="I4" s="46"/>
      <c r="J4" s="46"/>
      <c r="K4" s="46"/>
    </row>
    <row r="5" spans="1:11" s="2" customFormat="1" ht="23.25" customHeight="1">
      <c r="A5" s="55" t="s">
        <v>160</v>
      </c>
      <c r="B5" s="56"/>
      <c r="C5" s="46"/>
      <c r="D5" s="46"/>
      <c r="E5" s="51"/>
      <c r="F5" s="46"/>
      <c r="G5" s="46"/>
      <c r="H5" s="46"/>
      <c r="I5" s="46"/>
      <c r="J5" s="46"/>
      <c r="K5" s="46"/>
    </row>
    <row r="6" spans="1:11" s="2" customFormat="1" ht="23.25" customHeight="1">
      <c r="A6" s="243" t="s">
        <v>375</v>
      </c>
      <c r="B6" s="247"/>
      <c r="C6" s="46"/>
      <c r="D6" s="46"/>
      <c r="E6" s="57" t="s">
        <v>372</v>
      </c>
      <c r="F6" s="46"/>
      <c r="G6" s="46"/>
      <c r="H6" s="46"/>
      <c r="I6" s="46"/>
      <c r="J6" s="46"/>
      <c r="K6" s="46"/>
    </row>
    <row r="7" spans="1:11" s="2" customFormat="1" ht="23.25" customHeight="1">
      <c r="A7" s="244" t="s">
        <v>84</v>
      </c>
      <c r="B7" s="58"/>
      <c r="C7" s="46"/>
      <c r="D7" s="46"/>
      <c r="E7" s="51"/>
      <c r="F7" s="46"/>
      <c r="G7" s="46"/>
      <c r="H7" s="46"/>
      <c r="I7" s="46"/>
      <c r="J7" s="46"/>
      <c r="K7" s="46"/>
    </row>
    <row r="8" spans="1:11" s="2" customFormat="1" ht="23.25" customHeight="1">
      <c r="A8" s="244" t="s">
        <v>1</v>
      </c>
      <c r="B8" s="59"/>
      <c r="C8" s="46"/>
      <c r="D8" s="46"/>
      <c r="E8" s="51"/>
      <c r="F8" s="46"/>
      <c r="G8" s="46"/>
      <c r="H8" s="46"/>
      <c r="I8" s="46"/>
      <c r="J8" s="46"/>
      <c r="K8" s="46"/>
    </row>
    <row r="9" spans="1:11" s="2" customFormat="1" ht="23.25" customHeight="1">
      <c r="A9" s="244" t="s">
        <v>449</v>
      </c>
      <c r="B9" s="58"/>
      <c r="C9" s="46"/>
      <c r="D9" s="46"/>
      <c r="E9" s="46" t="s">
        <v>364</v>
      </c>
      <c r="F9" s="46"/>
      <c r="G9" s="46"/>
      <c r="H9" s="46"/>
      <c r="I9" s="46"/>
      <c r="J9" s="46"/>
      <c r="K9" s="46"/>
    </row>
    <row r="10" spans="1:11" s="2" customFormat="1" ht="23.25" customHeight="1">
      <c r="A10" s="244" t="s">
        <v>7</v>
      </c>
      <c r="B10" s="59"/>
      <c r="C10" s="46"/>
      <c r="D10" s="46"/>
      <c r="E10" s="51"/>
      <c r="F10" s="46"/>
      <c r="G10" s="46"/>
      <c r="H10" s="46"/>
      <c r="I10" s="46"/>
      <c r="J10" s="46"/>
      <c r="K10" s="46"/>
    </row>
    <row r="11" spans="1:11" s="2" customFormat="1" ht="23.25" customHeight="1">
      <c r="A11" s="244" t="s">
        <v>3</v>
      </c>
      <c r="B11" s="59"/>
      <c r="C11" s="46"/>
      <c r="D11" s="46"/>
      <c r="E11" s="57" t="s">
        <v>371</v>
      </c>
      <c r="F11" s="46"/>
      <c r="G11" s="46"/>
      <c r="H11" s="46"/>
      <c r="I11" s="46"/>
      <c r="J11" s="46"/>
      <c r="K11" s="46"/>
    </row>
    <row r="12" spans="1:11" s="2" customFormat="1" ht="23.25" customHeight="1">
      <c r="A12" s="244" t="s">
        <v>4</v>
      </c>
      <c r="B12" s="59"/>
      <c r="C12" s="46"/>
      <c r="D12" s="46"/>
      <c r="E12" s="51"/>
      <c r="F12" s="46"/>
      <c r="G12" s="46"/>
      <c r="H12" s="46"/>
      <c r="I12" s="46"/>
      <c r="J12" s="46"/>
      <c r="K12" s="46"/>
    </row>
    <row r="13" spans="1:11" s="2" customFormat="1" ht="23.25" customHeight="1">
      <c r="A13" s="244" t="s">
        <v>5</v>
      </c>
      <c r="B13" s="59"/>
      <c r="C13" s="46"/>
      <c r="D13" s="46"/>
      <c r="E13" s="51"/>
      <c r="F13" s="54"/>
      <c r="G13" s="46"/>
      <c r="H13" s="46"/>
      <c r="I13" s="46"/>
      <c r="J13" s="46"/>
      <c r="K13" s="46"/>
    </row>
    <row r="14" spans="1:11" s="2" customFormat="1" ht="23.25" customHeight="1">
      <c r="A14" s="55" t="s">
        <v>6</v>
      </c>
      <c r="B14" s="60"/>
      <c r="C14" s="46"/>
      <c r="D14" s="46"/>
      <c r="E14" s="46"/>
      <c r="F14" s="46"/>
      <c r="G14" s="46"/>
      <c r="H14" s="46"/>
      <c r="I14" s="46"/>
      <c r="J14" s="46"/>
      <c r="K14" s="46"/>
    </row>
    <row r="15" spans="1:11" s="2" customFormat="1" ht="23.25" customHeight="1">
      <c r="A15" s="244" t="s">
        <v>8</v>
      </c>
      <c r="B15" s="59"/>
      <c r="C15" s="46"/>
      <c r="D15" s="46"/>
      <c r="E15" s="51"/>
      <c r="F15" s="46"/>
      <c r="G15" s="46"/>
      <c r="H15" s="46"/>
      <c r="I15" s="46"/>
      <c r="J15" s="46"/>
      <c r="K15" s="46"/>
    </row>
    <row r="16" spans="1:11" s="2" customFormat="1" ht="23.25" customHeight="1">
      <c r="A16" s="244" t="s">
        <v>2</v>
      </c>
      <c r="B16" s="59"/>
      <c r="C16" s="46"/>
      <c r="D16" s="46"/>
      <c r="E16" s="51"/>
      <c r="F16" s="46"/>
      <c r="G16" s="46"/>
      <c r="H16" s="46"/>
      <c r="I16" s="46"/>
      <c r="J16" s="46"/>
      <c r="K16" s="46"/>
    </row>
    <row r="17" spans="1:11" s="2" customFormat="1" ht="23.25" customHeight="1">
      <c r="A17" s="244" t="s">
        <v>5</v>
      </c>
      <c r="B17" s="59"/>
      <c r="C17" s="46"/>
      <c r="D17" s="46"/>
      <c r="E17" s="51"/>
      <c r="F17" s="46"/>
      <c r="G17" s="46"/>
      <c r="H17" s="46"/>
      <c r="I17" s="46"/>
      <c r="J17" s="46"/>
      <c r="K17" s="46"/>
    </row>
    <row r="18" spans="1:11" s="2" customFormat="1" ht="23.25" customHeight="1">
      <c r="A18" s="244" t="s">
        <v>9</v>
      </c>
      <c r="B18" s="61"/>
      <c r="C18" s="46"/>
      <c r="D18" s="46"/>
      <c r="E18" s="51"/>
      <c r="F18" s="46"/>
      <c r="G18" s="46"/>
      <c r="H18" s="46"/>
      <c r="I18" s="46"/>
      <c r="J18" s="46"/>
      <c r="K18" s="46"/>
    </row>
    <row r="19" spans="1:11" s="2" customFormat="1" ht="23.25" customHeight="1">
      <c r="A19" s="62" t="s">
        <v>88</v>
      </c>
      <c r="B19" s="63"/>
      <c r="C19" s="46"/>
      <c r="D19" s="46"/>
      <c r="E19" s="57" t="s">
        <v>373</v>
      </c>
      <c r="F19" s="46"/>
      <c r="G19" s="46"/>
      <c r="H19" s="46"/>
      <c r="I19" s="46"/>
      <c r="J19" s="46"/>
      <c r="K19" s="46"/>
    </row>
    <row r="20" spans="1:11" s="2" customFormat="1" ht="23.25" customHeight="1">
      <c r="A20" s="62" t="s">
        <v>32</v>
      </c>
      <c r="B20" s="64"/>
      <c r="C20" s="46"/>
      <c r="D20" s="46"/>
      <c r="E20" s="51"/>
      <c r="F20" s="46"/>
      <c r="G20" s="46"/>
      <c r="H20" s="46"/>
      <c r="I20" s="46"/>
      <c r="J20" s="46"/>
      <c r="K20" s="46"/>
    </row>
    <row r="21" spans="1:11" s="2" customFormat="1" ht="23.25" customHeight="1">
      <c r="A21" s="62" t="s">
        <v>374</v>
      </c>
      <c r="B21" s="64"/>
      <c r="C21" s="46"/>
      <c r="D21" s="46"/>
      <c r="E21" s="57" t="s">
        <v>447</v>
      </c>
      <c r="F21" s="46"/>
      <c r="G21" s="46"/>
      <c r="H21" s="46"/>
      <c r="I21" s="46"/>
      <c r="J21" s="46"/>
      <c r="K21" s="46"/>
    </row>
    <row r="22" spans="1:11" s="2" customFormat="1" ht="23.25" customHeight="1">
      <c r="A22" s="52"/>
      <c r="B22" s="53"/>
      <c r="C22" s="46"/>
      <c r="D22" s="46"/>
      <c r="E22" s="57" t="s">
        <v>448</v>
      </c>
      <c r="F22" s="46"/>
      <c r="G22" s="46"/>
      <c r="H22" s="46"/>
      <c r="I22" s="46"/>
      <c r="J22" s="46"/>
      <c r="K22" s="46"/>
    </row>
    <row r="23" spans="1:11" s="2" customFormat="1" ht="23.25" customHeight="1">
      <c r="A23" s="245" t="s">
        <v>117</v>
      </c>
      <c r="B23" s="63"/>
      <c r="C23" s="46"/>
      <c r="D23" s="46"/>
      <c r="E23" s="54"/>
      <c r="F23" s="46"/>
      <c r="G23" s="54"/>
      <c r="H23" s="46"/>
      <c r="I23" s="46"/>
      <c r="J23" s="46"/>
      <c r="K23" s="46"/>
    </row>
    <row r="24" spans="1:11" s="2" customFormat="1" ht="23.25" customHeight="1">
      <c r="A24" s="246" t="s">
        <v>25</v>
      </c>
      <c r="B24" s="63"/>
      <c r="C24" s="46"/>
      <c r="D24" s="46"/>
      <c r="E24" s="46" t="s">
        <v>367</v>
      </c>
      <c r="F24" s="46"/>
      <c r="G24" s="46"/>
      <c r="H24" s="46"/>
      <c r="I24" s="46"/>
      <c r="J24" s="46"/>
      <c r="K24" s="46"/>
    </row>
    <row r="25" spans="1:11" s="2" customFormat="1" ht="23.25" customHeight="1">
      <c r="A25" s="246" t="s">
        <v>26</v>
      </c>
      <c r="B25" s="63"/>
      <c r="C25" s="46"/>
      <c r="D25" s="46"/>
      <c r="E25" s="46" t="s">
        <v>462</v>
      </c>
      <c r="F25" s="46"/>
      <c r="G25" s="46"/>
      <c r="H25" s="46"/>
      <c r="I25" s="46"/>
      <c r="J25" s="46"/>
      <c r="K25" s="46"/>
    </row>
    <row r="26" spans="1:11" s="2" customFormat="1" ht="23.25" customHeight="1">
      <c r="A26" s="246" t="s">
        <v>118</v>
      </c>
      <c r="B26" s="63"/>
      <c r="C26" s="46"/>
      <c r="D26" s="46"/>
      <c r="E26" s="46" t="s">
        <v>366</v>
      </c>
      <c r="F26" s="46"/>
      <c r="G26" s="46"/>
      <c r="H26" s="46"/>
      <c r="I26" s="46"/>
      <c r="J26" s="46"/>
      <c r="K26" s="46"/>
    </row>
    <row r="27" spans="1:11" s="2" customFormat="1" ht="23.25" customHeight="1">
      <c r="A27" s="246" t="s">
        <v>27</v>
      </c>
      <c r="B27" s="63"/>
      <c r="C27" s="46"/>
      <c r="D27" s="46"/>
      <c r="E27" s="46"/>
      <c r="F27" s="46"/>
      <c r="G27" s="46"/>
      <c r="H27" s="46"/>
      <c r="I27" s="46"/>
      <c r="J27" s="46"/>
      <c r="K27" s="46"/>
    </row>
    <row r="28" spans="1:11" s="2" customFormat="1" ht="23.25" customHeight="1">
      <c r="A28" s="246" t="s">
        <v>28</v>
      </c>
      <c r="B28" s="63"/>
      <c r="C28" s="46"/>
      <c r="D28" s="46"/>
      <c r="E28" s="46" t="s">
        <v>366</v>
      </c>
      <c r="F28" s="46"/>
      <c r="G28" s="46"/>
      <c r="H28" s="46"/>
      <c r="I28" s="46"/>
      <c r="J28" s="46"/>
      <c r="K28" s="46"/>
    </row>
    <row r="29" spans="1:11" s="2" customFormat="1" ht="23.25" customHeight="1">
      <c r="A29" s="246" t="s">
        <v>116</v>
      </c>
      <c r="B29" s="63"/>
      <c r="C29" s="46"/>
      <c r="D29" s="46"/>
      <c r="E29" s="46" t="s">
        <v>365</v>
      </c>
      <c r="F29" s="46"/>
      <c r="G29" s="46"/>
      <c r="H29" s="46"/>
      <c r="I29" s="46"/>
      <c r="J29" s="46"/>
      <c r="K29" s="46"/>
    </row>
    <row r="30" spans="1:11" s="2" customFormat="1" ht="23.25" customHeight="1">
      <c r="A30" s="65"/>
      <c r="B30" s="66"/>
      <c r="C30" s="46"/>
      <c r="D30" s="46"/>
      <c r="E30" s="46"/>
      <c r="F30" s="46"/>
      <c r="G30" s="46"/>
      <c r="H30" s="46"/>
      <c r="I30" s="46"/>
      <c r="J30" s="46"/>
      <c r="K30" s="46"/>
    </row>
    <row r="31" spans="1:11" s="2" customFormat="1" ht="23.25" customHeight="1">
      <c r="A31" s="67" t="s">
        <v>213</v>
      </c>
      <c r="B31" s="68"/>
      <c r="C31" s="69" t="s">
        <v>209</v>
      </c>
      <c r="D31" s="69"/>
      <c r="E31" s="57"/>
      <c r="F31" s="46"/>
      <c r="G31" s="46"/>
      <c r="H31" s="46"/>
      <c r="I31" s="46"/>
      <c r="J31" s="46"/>
      <c r="K31" s="46"/>
    </row>
    <row r="32" spans="1:11" s="2" customFormat="1" ht="23.25" customHeight="1">
      <c r="A32" s="52"/>
      <c r="B32" s="53"/>
      <c r="C32" s="46"/>
      <c r="D32" s="46"/>
      <c r="E32" s="57"/>
      <c r="F32" s="46"/>
      <c r="G32" s="46"/>
      <c r="H32" s="46"/>
      <c r="I32" s="46"/>
      <c r="J32" s="46"/>
      <c r="K32" s="46"/>
    </row>
    <row r="33" spans="1:13" s="2" customFormat="1" ht="23.25" customHeight="1">
      <c r="A33" s="67" t="s">
        <v>212</v>
      </c>
      <c r="B33" s="68"/>
      <c r="C33" s="69" t="s">
        <v>209</v>
      </c>
      <c r="D33" s="69"/>
      <c r="E33" s="57" t="s">
        <v>631</v>
      </c>
      <c r="F33" s="46"/>
      <c r="G33" s="46"/>
      <c r="H33" s="46"/>
      <c r="I33" s="46"/>
      <c r="J33" s="46"/>
      <c r="K33" s="46"/>
      <c r="L33" s="21">
        <v>46356</v>
      </c>
      <c r="M33" s="21">
        <v>46381</v>
      </c>
    </row>
    <row r="34" spans="1:13" s="2" customFormat="1" ht="23.25" customHeight="1">
      <c r="A34" s="52"/>
      <c r="B34" s="53"/>
      <c r="C34" s="46"/>
      <c r="D34" s="46"/>
      <c r="E34" s="46"/>
      <c r="F34" s="46"/>
      <c r="G34" s="46"/>
      <c r="H34" s="46"/>
      <c r="I34" s="46"/>
      <c r="J34" s="46"/>
      <c r="K34" s="46"/>
    </row>
    <row r="35" spans="1:13" s="2" customFormat="1" ht="23.25" customHeight="1">
      <c r="A35" s="70" t="s">
        <v>604</v>
      </c>
      <c r="B35" s="71"/>
      <c r="C35" s="69" t="s">
        <v>209</v>
      </c>
      <c r="D35" s="69"/>
      <c r="E35" s="46" t="s">
        <v>455</v>
      </c>
      <c r="F35" s="46"/>
      <c r="G35" s="46"/>
      <c r="H35" s="46"/>
      <c r="I35" s="46"/>
      <c r="J35" s="46"/>
      <c r="K35" s="46"/>
    </row>
    <row r="36" spans="1:13" s="2" customFormat="1" ht="23.25" customHeight="1">
      <c r="A36" s="72" t="s">
        <v>605</v>
      </c>
      <c r="B36" s="73"/>
      <c r="C36" s="46"/>
      <c r="D36" s="46"/>
      <c r="E36" s="57" t="s">
        <v>630</v>
      </c>
      <c r="F36" s="46"/>
      <c r="G36" s="46"/>
      <c r="H36" s="46"/>
      <c r="I36" s="46"/>
      <c r="J36" s="46"/>
      <c r="K36" s="46"/>
    </row>
    <row r="37" spans="1:13" s="2" customFormat="1" ht="23.25" customHeight="1">
      <c r="A37" s="52"/>
      <c r="B37" s="53"/>
      <c r="C37" s="46"/>
      <c r="D37" s="46"/>
      <c r="E37" s="46"/>
      <c r="F37" s="46"/>
      <c r="G37" s="46"/>
      <c r="H37" s="46"/>
      <c r="I37" s="46"/>
      <c r="J37" s="46"/>
      <c r="K37" s="46"/>
    </row>
    <row r="38" spans="1:13" s="2" customFormat="1" ht="23.25" customHeight="1">
      <c r="A38" s="67" t="s">
        <v>214</v>
      </c>
      <c r="B38" s="71"/>
      <c r="C38" s="69" t="s">
        <v>209</v>
      </c>
      <c r="D38" s="69"/>
      <c r="E38" s="57" t="s">
        <v>456</v>
      </c>
      <c r="F38" s="46"/>
      <c r="G38" s="46"/>
      <c r="H38" s="46"/>
      <c r="I38" s="46"/>
      <c r="J38" s="46"/>
      <c r="K38" s="46"/>
    </row>
    <row r="39" spans="1:13" s="2" customFormat="1" ht="23.25" customHeight="1" thickBot="1">
      <c r="A39" s="74" t="s">
        <v>188</v>
      </c>
      <c r="B39" s="75"/>
      <c r="C39" s="69" t="s">
        <v>209</v>
      </c>
      <c r="D39" s="69"/>
      <c r="E39" s="57" t="s">
        <v>457</v>
      </c>
      <c r="F39" s="46"/>
      <c r="G39" s="46"/>
      <c r="H39" s="46"/>
      <c r="I39" s="46"/>
      <c r="J39" s="46"/>
      <c r="K39" s="46"/>
    </row>
    <row r="40" spans="1:13" s="2" customFormat="1" ht="23.25" customHeight="1" thickTop="1">
      <c r="A40" s="76" t="s">
        <v>215</v>
      </c>
      <c r="B40" s="77"/>
      <c r="C40" s="69" t="s">
        <v>209</v>
      </c>
      <c r="D40" s="69"/>
      <c r="E40" s="57" t="s">
        <v>458</v>
      </c>
      <c r="F40" s="46"/>
      <c r="G40" s="46"/>
      <c r="H40" s="46"/>
      <c r="I40" s="46"/>
      <c r="J40" s="46"/>
      <c r="K40" s="46"/>
    </row>
    <row r="41" spans="1:13" s="2" customFormat="1" ht="23.25" customHeight="1">
      <c r="A41" s="78" t="s">
        <v>606</v>
      </c>
      <c r="B41" s="71"/>
      <c r="C41" s="69" t="s">
        <v>209</v>
      </c>
      <c r="D41" s="69"/>
      <c r="E41" s="46" t="s">
        <v>460</v>
      </c>
      <c r="F41" s="46"/>
      <c r="G41" s="46"/>
      <c r="H41" s="46"/>
      <c r="I41" s="46"/>
      <c r="J41" s="46"/>
      <c r="K41" s="46"/>
    </row>
    <row r="42" spans="1:13" s="2" customFormat="1" ht="23.25" customHeight="1">
      <c r="A42" s="79" t="s">
        <v>607</v>
      </c>
      <c r="B42" s="73"/>
      <c r="C42" s="46"/>
      <c r="D42" s="46"/>
      <c r="E42" s="46" t="s">
        <v>459</v>
      </c>
      <c r="F42" s="46"/>
      <c r="G42" s="46"/>
      <c r="H42" s="46"/>
      <c r="I42" s="46"/>
      <c r="J42" s="46"/>
      <c r="K42" s="46"/>
    </row>
    <row r="43" spans="1:13" s="2" customFormat="1" ht="23.25" customHeight="1">
      <c r="A43" s="52"/>
      <c r="B43" s="53"/>
      <c r="C43" s="46"/>
      <c r="D43" s="46"/>
      <c r="E43" s="57"/>
      <c r="F43" s="46"/>
      <c r="G43" s="46"/>
      <c r="H43" s="46"/>
      <c r="I43" s="46"/>
      <c r="J43" s="46"/>
      <c r="K43" s="46"/>
    </row>
    <row r="44" spans="1:13" s="2" customFormat="1" ht="23.25" customHeight="1">
      <c r="A44" s="67" t="s">
        <v>216</v>
      </c>
      <c r="B44" s="71"/>
      <c r="C44" s="69" t="s">
        <v>209</v>
      </c>
      <c r="D44" s="69"/>
      <c r="E44" s="57" t="s">
        <v>461</v>
      </c>
      <c r="F44" s="46"/>
      <c r="G44" s="46"/>
      <c r="H44" s="46"/>
      <c r="I44" s="46"/>
      <c r="J44" s="46"/>
      <c r="K44" s="46"/>
    </row>
    <row r="45" spans="1:13" s="2" customFormat="1" ht="23.25" customHeight="1">
      <c r="A45" s="52"/>
      <c r="B45" s="53"/>
      <c r="C45" s="46"/>
      <c r="D45" s="46"/>
      <c r="E45" s="46"/>
      <c r="F45" s="46"/>
      <c r="G45" s="46"/>
      <c r="H45" s="46"/>
      <c r="I45" s="46"/>
      <c r="J45" s="46"/>
      <c r="K45" s="46"/>
    </row>
    <row r="46" spans="1:13" s="2" customFormat="1" ht="23.25" customHeight="1">
      <c r="A46" s="67" t="s">
        <v>211</v>
      </c>
      <c r="B46" s="71"/>
      <c r="C46" s="69" t="s">
        <v>210</v>
      </c>
      <c r="D46" s="69"/>
      <c r="E46" s="57" t="s">
        <v>398</v>
      </c>
      <c r="F46" s="46"/>
      <c r="G46" s="46"/>
      <c r="H46" s="46"/>
      <c r="I46" s="46"/>
      <c r="J46" s="46"/>
      <c r="K46" s="46"/>
      <c r="L46" s="21">
        <f>事業終了日+15</f>
        <v>15</v>
      </c>
      <c r="M46" s="21">
        <f>IF(B41="",$L$33,$M$33)</f>
        <v>46356</v>
      </c>
    </row>
    <row r="47" spans="1:13" s="2" customFormat="1" ht="23.25" customHeight="1">
      <c r="A47" s="67" t="s">
        <v>217</v>
      </c>
      <c r="B47" s="71"/>
      <c r="C47" s="69" t="s">
        <v>209</v>
      </c>
      <c r="D47" s="69"/>
      <c r="E47" s="57" t="s">
        <v>632</v>
      </c>
      <c r="F47" s="46"/>
      <c r="G47" s="46"/>
      <c r="H47" s="46"/>
      <c r="I47" s="46"/>
      <c r="J47" s="46"/>
      <c r="K47" s="46"/>
      <c r="L47" s="21">
        <f>MIN(L46-1,M46)</f>
        <v>14</v>
      </c>
    </row>
    <row r="48" spans="1:13" s="2" customFormat="1" ht="23.25" customHeight="1">
      <c r="A48" s="80"/>
      <c r="B48" s="53"/>
      <c r="C48" s="46"/>
      <c r="D48" s="46"/>
      <c r="E48" s="46"/>
      <c r="F48" s="46"/>
      <c r="G48" s="46"/>
      <c r="H48" s="46"/>
      <c r="I48" s="46"/>
      <c r="J48" s="46"/>
      <c r="K48" s="46"/>
    </row>
    <row r="49" spans="1:11" s="2" customFormat="1" ht="23.25" customHeight="1">
      <c r="A49" s="81" t="s">
        <v>161</v>
      </c>
      <c r="B49" s="82"/>
      <c r="C49" s="46"/>
      <c r="D49" s="46"/>
      <c r="E49" s="46"/>
      <c r="F49" s="46"/>
      <c r="G49" s="46"/>
      <c r="H49" s="46"/>
      <c r="I49" s="46"/>
      <c r="J49" s="46"/>
      <c r="K49" s="46"/>
    </row>
    <row r="50" spans="1:11" s="2" customFormat="1" ht="23.25" customHeight="1">
      <c r="A50" s="246" t="s">
        <v>162</v>
      </c>
      <c r="B50" s="83"/>
      <c r="C50" s="46"/>
      <c r="D50" s="46"/>
      <c r="E50" s="54" t="s">
        <v>369</v>
      </c>
      <c r="F50" s="46"/>
      <c r="G50" s="46"/>
      <c r="H50" s="46"/>
      <c r="I50" s="46"/>
      <c r="J50" s="46"/>
      <c r="K50" s="46"/>
    </row>
    <row r="51" spans="1:11" s="2" customFormat="1" ht="23.25" customHeight="1">
      <c r="A51" s="246" t="s">
        <v>163</v>
      </c>
      <c r="B51" s="83"/>
      <c r="C51" s="46"/>
      <c r="D51" s="46"/>
      <c r="E51" s="46"/>
      <c r="F51" s="54"/>
      <c r="G51" s="46"/>
      <c r="H51" s="46"/>
      <c r="I51" s="46"/>
      <c r="J51" s="46"/>
      <c r="K51" s="46"/>
    </row>
    <row r="52" spans="1:11" s="2" customFormat="1" ht="23.25" customHeight="1">
      <c r="A52" s="246" t="s">
        <v>164</v>
      </c>
      <c r="B52" s="83"/>
      <c r="C52" s="46"/>
      <c r="D52" s="46"/>
      <c r="E52" s="46"/>
      <c r="F52" s="46"/>
      <c r="G52" s="46"/>
      <c r="H52" s="46"/>
      <c r="I52" s="46"/>
      <c r="J52" s="46"/>
      <c r="K52" s="46"/>
    </row>
    <row r="53" spans="1:11" s="2" customFormat="1" ht="23.25" customHeight="1">
      <c r="A53" s="246" t="s">
        <v>165</v>
      </c>
      <c r="B53" s="84"/>
      <c r="C53" s="46"/>
      <c r="D53" s="46"/>
      <c r="E53" s="46"/>
      <c r="F53" s="46"/>
      <c r="G53" s="46"/>
      <c r="H53" s="46"/>
      <c r="I53" s="46"/>
      <c r="J53" s="46"/>
      <c r="K53" s="46"/>
    </row>
  </sheetData>
  <sheetProtection algorithmName="SHA-512" hashValue="g9ecN7v83MAxIyCGSdmAqUCOhvc41D8TMRkMc8q8gkSUh2uoBX/Rhv7J5nAOq3Xx0pIOw0SpZR3wVlbwUnFk3w==" saltValue="E/o9cDoiG5FkxrwNjABTvQ==" spinCount="100000" sheet="1" objects="1" scenarios="1" formatCells="0" formatRows="0"/>
  <phoneticPr fontId="2"/>
  <conditionalFormatting sqref="B11">
    <cfRule type="expression" dxfId="85" priority="4">
      <formula>$B$6="個人事業者"</formula>
    </cfRule>
  </conditionalFormatting>
  <conditionalFormatting sqref="B21">
    <cfRule type="expression" dxfId="84" priority="3">
      <formula>$B$6="個人事業者"</formula>
    </cfRule>
  </conditionalFormatting>
  <conditionalFormatting sqref="B47">
    <cfRule type="cellIs" dxfId="83" priority="1" operator="greaterThanOrEqual">
      <formula>$L$46</formula>
    </cfRule>
  </conditionalFormatting>
  <dataValidations count="10">
    <dataValidation imeMode="fullKatakana" allowBlank="1" showInputMessage="1" showErrorMessage="1" sqref="B9 B29" xr:uid="{00000000-0002-0000-0200-000000000000}"/>
    <dataValidation imeMode="hiragana" allowBlank="1" showInputMessage="1" showErrorMessage="1" sqref="B8 B10:B12 B15:B16 B19" xr:uid="{00000000-0002-0000-0200-000001000000}"/>
    <dataValidation imeMode="halfAlpha" allowBlank="1" showInputMessage="1" showErrorMessage="1" sqref="B13 B26 B53 B7 B28 B17:B18 B20:B22 B24:B31" xr:uid="{00000000-0002-0000-0200-000002000000}"/>
    <dataValidation type="list" allowBlank="1" showInputMessage="1" showErrorMessage="1" sqref="B23" xr:uid="{00000000-0002-0000-0200-000003000000}">
      <formula1>"新規,変更"</formula1>
    </dataValidation>
    <dataValidation type="list" allowBlank="1" showInputMessage="1" showErrorMessage="1" sqref="B27" xr:uid="{00000000-0002-0000-0200-000004000000}">
      <formula1>"普通,当座"</formula1>
    </dataValidation>
    <dataValidation type="list" allowBlank="1" showInputMessage="1" showErrorMessage="1" sqref="B3" xr:uid="{00000000-0002-0000-0200-000005000000}">
      <formula1>"第１回,第２回,第３回,第４回,第５回,第６回,第７回,第８回,第９回,第10回,第11回"</formula1>
    </dataValidation>
    <dataValidation type="list" imeMode="halfAlpha" allowBlank="1" showInputMessage="1" showErrorMessage="1" sqref="B6" xr:uid="{A76DC367-16CB-4958-8CF6-C748D50BDFCE}">
      <formula1>"法人,個人事業者"</formula1>
    </dataValidation>
    <dataValidation type="date" allowBlank="1" showInputMessage="1" showErrorMessage="1" sqref="B47" xr:uid="{9A09C464-07EA-46C5-AE89-9208554B52D0}">
      <formula1>B46</formula1>
      <formula2>L47</formula2>
    </dataValidation>
    <dataValidation type="date" allowBlank="1" showInputMessage="1" showErrorMessage="1" sqref="B33" xr:uid="{25AC639B-F32E-4F80-B04A-C4C3C73EE160}">
      <formula1>B31</formula1>
      <formula2>L33</formula2>
    </dataValidation>
    <dataValidation type="list" imeMode="halfAlpha" allowBlank="1" showInputMessage="1" showErrorMessage="1" sqref="B23" xr:uid="{CCF5D40B-B558-4459-8534-3D65E0CD5DFD}">
      <formula1>"新規,変更"</formula1>
    </dataValidation>
  </dataValidations>
  <pageMargins left="0.70866141732283472" right="0.70866141732283472" top="0.57999999999999996" bottom="0.15748031496062992"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40"/>
  <sheetViews>
    <sheetView showGridLines="0" view="pageBreakPreview" zoomScale="75" zoomScaleNormal="100" zoomScaleSheetLayoutView="75" workbookViewId="0"/>
  </sheetViews>
  <sheetFormatPr defaultColWidth="3.08203125" defaultRowHeight="14"/>
  <cols>
    <col min="1" max="1" width="3.08203125" style="86" customWidth="1"/>
    <col min="2" max="8" width="3.08203125" style="86"/>
    <col min="9" max="9" width="3.08203125" style="86" customWidth="1"/>
    <col min="10" max="10" width="3" style="86" customWidth="1"/>
    <col min="11" max="24" width="3.08203125" style="86"/>
    <col min="25" max="25" width="1.58203125" style="86" customWidth="1"/>
    <col min="26" max="16384" width="3.08203125" style="86"/>
  </cols>
  <sheetData>
    <row r="1" spans="1:37" ht="10" customHeight="1"/>
    <row r="2" spans="1:37" ht="10" customHeight="1"/>
    <row r="3" spans="1:37">
      <c r="A3" s="86" t="s">
        <v>218</v>
      </c>
    </row>
    <row r="4" spans="1:37" ht="10" customHeight="1"/>
    <row r="6" spans="1:37">
      <c r="R6" s="258" t="str">
        <f>IF(交付申請日="","",交付申請日)</f>
        <v/>
      </c>
      <c r="S6" s="258"/>
      <c r="T6" s="258"/>
      <c r="U6" s="258"/>
      <c r="V6" s="258"/>
      <c r="W6" s="258"/>
      <c r="X6" s="258"/>
      <c r="AK6" s="24"/>
    </row>
    <row r="7" spans="1:37" ht="20.149999999999999" customHeight="1">
      <c r="A7" s="86" t="s">
        <v>96</v>
      </c>
      <c r="E7" s="87"/>
    </row>
    <row r="10" spans="1:37" ht="21" customHeight="1">
      <c r="H10" s="251" t="s">
        <v>0</v>
      </c>
      <c r="I10" s="251"/>
      <c r="J10" s="251"/>
      <c r="K10" s="254" t="str">
        <f>IF(住所="","",住所)</f>
        <v/>
      </c>
      <c r="L10" s="254"/>
      <c r="M10" s="254"/>
      <c r="N10" s="254"/>
      <c r="O10" s="254"/>
      <c r="P10" s="254"/>
      <c r="Q10" s="254"/>
      <c r="R10" s="254"/>
      <c r="S10" s="254"/>
      <c r="T10" s="254"/>
      <c r="U10" s="254"/>
      <c r="V10" s="254"/>
      <c r="W10" s="254"/>
      <c r="X10" s="254"/>
    </row>
    <row r="11" spans="1:37" ht="21" customHeight="1">
      <c r="H11" s="251" t="s">
        <v>11</v>
      </c>
      <c r="I11" s="251"/>
      <c r="J11" s="251"/>
      <c r="K11" s="254" t="str">
        <f>IF(名称="","",名称)</f>
        <v/>
      </c>
      <c r="L11" s="254"/>
      <c r="M11" s="254"/>
      <c r="N11" s="254"/>
      <c r="O11" s="254"/>
      <c r="P11" s="254"/>
      <c r="Q11" s="254"/>
      <c r="R11" s="254"/>
      <c r="S11" s="254"/>
      <c r="T11" s="254"/>
      <c r="U11" s="254"/>
      <c r="V11" s="254"/>
      <c r="W11" s="254"/>
      <c r="X11" s="254"/>
    </row>
    <row r="12" spans="1:37" ht="21" customHeight="1">
      <c r="H12" s="251" t="s">
        <v>14</v>
      </c>
      <c r="I12" s="251"/>
      <c r="J12" s="251"/>
      <c r="K12" s="255" t="str">
        <f>IF(代表者氏名="","",代表者役職&amp;"　"&amp;代表者氏名&amp;"")</f>
        <v/>
      </c>
      <c r="L12" s="255"/>
      <c r="M12" s="255"/>
      <c r="N12" s="255"/>
      <c r="O12" s="255"/>
      <c r="P12" s="255"/>
      <c r="Q12" s="255"/>
      <c r="R12" s="255"/>
      <c r="S12" s="255"/>
      <c r="T12" s="255"/>
      <c r="U12" s="255"/>
      <c r="V12" s="255"/>
      <c r="W12" s="255"/>
      <c r="X12" s="255"/>
    </row>
    <row r="13" spans="1:37" ht="10" customHeight="1"/>
    <row r="14" spans="1:37" ht="21" customHeight="1">
      <c r="I14" s="256" t="s">
        <v>6</v>
      </c>
      <c r="J14" s="256"/>
      <c r="K14" s="256"/>
      <c r="L14" s="255" t="str">
        <f>IF(担当者氏名="","",担当者役職&amp;"　"&amp;担当者氏名)</f>
        <v/>
      </c>
      <c r="M14" s="255"/>
      <c r="N14" s="255"/>
      <c r="O14" s="255"/>
      <c r="P14" s="255"/>
      <c r="Q14" s="255"/>
      <c r="R14" s="255"/>
      <c r="S14" s="255"/>
      <c r="T14" s="255"/>
      <c r="U14" s="255"/>
      <c r="V14" s="255"/>
      <c r="W14" s="255"/>
      <c r="X14" s="255"/>
    </row>
    <row r="15" spans="1:37" ht="21" customHeight="1">
      <c r="I15" s="256" t="s">
        <v>5</v>
      </c>
      <c r="J15" s="256"/>
      <c r="K15" s="256"/>
      <c r="L15" s="254" t="str">
        <f>IF(担当者電話番号="","",担当者電話番号)</f>
        <v/>
      </c>
      <c r="M15" s="254"/>
      <c r="N15" s="254"/>
      <c r="O15" s="254"/>
      <c r="P15" s="254"/>
      <c r="Q15" s="254"/>
      <c r="R15" s="254"/>
      <c r="S15" s="254"/>
      <c r="T15" s="254"/>
      <c r="U15" s="254"/>
      <c r="V15" s="254"/>
      <c r="W15" s="254"/>
      <c r="X15" s="254"/>
    </row>
    <row r="16" spans="1:37" ht="21" customHeight="1">
      <c r="I16" s="256" t="s">
        <v>9</v>
      </c>
      <c r="J16" s="256"/>
      <c r="K16" s="256"/>
      <c r="L16" s="254" t="str">
        <f>IF(ISBLANK(メールアドレス),"",メールアドレス)</f>
        <v/>
      </c>
      <c r="M16" s="254"/>
      <c r="N16" s="254"/>
      <c r="O16" s="254"/>
      <c r="P16" s="254"/>
      <c r="Q16" s="254"/>
      <c r="R16" s="254"/>
      <c r="S16" s="254"/>
      <c r="T16" s="254"/>
      <c r="U16" s="254"/>
      <c r="V16" s="254"/>
      <c r="W16" s="254"/>
      <c r="X16" s="254"/>
    </row>
    <row r="17" spans="1:25" ht="36.75" customHeight="1"/>
    <row r="18" spans="1:25" ht="34.5" customHeight="1">
      <c r="A18" s="251" t="s">
        <v>139</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row>
    <row r="20" spans="1:25" ht="36.75" customHeight="1">
      <c r="A20" s="249" t="s">
        <v>183</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row>
    <row r="22" spans="1:25">
      <c r="A22" s="257" t="s">
        <v>13</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row>
    <row r="23" spans="1:25" ht="10" customHeight="1">
      <c r="A23" s="88"/>
      <c r="B23" s="88"/>
      <c r="C23" s="88"/>
      <c r="D23" s="88"/>
      <c r="E23" s="88"/>
      <c r="F23" s="88"/>
      <c r="G23" s="88"/>
      <c r="H23" s="88"/>
      <c r="I23" s="88"/>
      <c r="J23" s="88"/>
      <c r="K23" s="88"/>
      <c r="L23" s="88"/>
      <c r="M23" s="88"/>
      <c r="N23" s="88"/>
      <c r="O23" s="88"/>
      <c r="P23" s="88"/>
      <c r="Q23" s="88"/>
      <c r="R23" s="88"/>
      <c r="S23" s="88"/>
      <c r="T23" s="88"/>
      <c r="U23" s="88"/>
      <c r="V23" s="88"/>
      <c r="W23" s="88"/>
      <c r="X23" s="88"/>
      <c r="Y23" s="88"/>
    </row>
    <row r="24" spans="1:25" ht="18.75" customHeight="1">
      <c r="A24" s="28" t="s">
        <v>140</v>
      </c>
      <c r="B24" s="88"/>
      <c r="C24" s="88"/>
      <c r="D24" s="88"/>
      <c r="E24" s="88"/>
      <c r="F24" s="88"/>
      <c r="G24" s="88"/>
      <c r="H24" s="88"/>
      <c r="I24" s="88"/>
      <c r="J24" s="88"/>
      <c r="K24" s="88"/>
      <c r="L24" s="88"/>
      <c r="M24" s="88"/>
      <c r="N24" s="88"/>
      <c r="O24" s="88"/>
      <c r="P24" s="88"/>
      <c r="Q24" s="88"/>
      <c r="R24" s="88"/>
      <c r="S24" s="88"/>
      <c r="T24" s="88"/>
      <c r="U24" s="88"/>
      <c r="V24" s="88"/>
      <c r="W24" s="88"/>
      <c r="X24" s="88"/>
      <c r="Y24" s="88"/>
    </row>
    <row r="25" spans="1:25" ht="21.75" customHeight="1">
      <c r="A25" s="28"/>
      <c r="B25" s="28"/>
      <c r="C25" s="28" t="s">
        <v>141</v>
      </c>
      <c r="D25" s="28"/>
      <c r="E25" s="28"/>
      <c r="F25" s="28"/>
      <c r="G25" s="28"/>
      <c r="H25" s="28"/>
      <c r="I25" s="28"/>
      <c r="J25" s="28"/>
      <c r="K25" s="28"/>
      <c r="L25" s="28"/>
      <c r="M25" s="28"/>
      <c r="N25" s="28"/>
      <c r="O25" s="28"/>
      <c r="P25" s="28"/>
      <c r="Q25" s="28"/>
      <c r="R25" s="28"/>
      <c r="S25" s="28"/>
      <c r="T25" s="28"/>
      <c r="U25" s="28"/>
      <c r="V25" s="28"/>
      <c r="W25" s="28"/>
      <c r="X25" s="28"/>
      <c r="Y25" s="88"/>
    </row>
    <row r="26" spans="1:25" ht="16.5" customHeight="1">
      <c r="A26" s="28"/>
      <c r="B26" s="28"/>
      <c r="C26" s="28" t="s">
        <v>142</v>
      </c>
      <c r="D26" s="28"/>
      <c r="E26" s="28"/>
      <c r="F26" s="28"/>
      <c r="G26" s="30" t="s">
        <v>454</v>
      </c>
      <c r="H26" s="28"/>
      <c r="I26" s="28"/>
      <c r="J26" s="28"/>
      <c r="L26" s="28"/>
      <c r="M26" s="28" t="str">
        <f>IF(第■回="","",第■回)</f>
        <v/>
      </c>
      <c r="N26" s="28"/>
      <c r="O26" s="28"/>
      <c r="P26" s="28"/>
      <c r="Q26" s="28"/>
      <c r="R26" s="28"/>
      <c r="S26" s="28"/>
      <c r="T26" s="28"/>
      <c r="U26" s="28"/>
      <c r="V26" s="28"/>
      <c r="W26" s="28"/>
      <c r="X26" s="28"/>
      <c r="Y26" s="88"/>
    </row>
    <row r="27" spans="1:25" ht="16.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88"/>
    </row>
    <row r="28" spans="1:25" ht="18.75" customHeight="1">
      <c r="A28" s="28" t="s">
        <v>143</v>
      </c>
      <c r="B28" s="28"/>
      <c r="C28" s="28"/>
      <c r="D28" s="28"/>
      <c r="E28" s="28"/>
      <c r="F28" s="28"/>
      <c r="G28" s="28"/>
      <c r="H28" s="28" t="s">
        <v>144</v>
      </c>
      <c r="I28" s="253" t="str">
        <f>IF(補助金額="","",補助金額)</f>
        <v/>
      </c>
      <c r="J28" s="253"/>
      <c r="K28" s="253"/>
      <c r="L28" s="253"/>
      <c r="M28" s="253"/>
      <c r="N28" s="89" t="s">
        <v>145</v>
      </c>
      <c r="O28" s="89"/>
      <c r="P28" s="28"/>
      <c r="Q28" s="28"/>
      <c r="R28" s="28"/>
      <c r="S28" s="28"/>
      <c r="T28" s="28"/>
      <c r="U28" s="28"/>
      <c r="V28" s="28"/>
      <c r="W28" s="28"/>
      <c r="X28" s="28"/>
      <c r="Y28" s="88"/>
    </row>
    <row r="29" spans="1:25" ht="10"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88"/>
    </row>
    <row r="38" spans="2:24">
      <c r="B38" s="248"/>
      <c r="C38" s="248"/>
      <c r="D38" s="248"/>
      <c r="E38" s="248"/>
      <c r="F38" s="248"/>
      <c r="G38" s="248"/>
      <c r="H38" s="248"/>
      <c r="I38" s="248"/>
      <c r="J38" s="248"/>
      <c r="K38" s="248"/>
      <c r="L38" s="248"/>
      <c r="M38" s="248"/>
      <c r="N38" s="248"/>
      <c r="O38" s="248"/>
      <c r="P38" s="248"/>
      <c r="Q38" s="248"/>
      <c r="R38" s="248"/>
      <c r="S38" s="248"/>
      <c r="T38" s="248"/>
      <c r="U38" s="248"/>
      <c r="V38" s="248"/>
      <c r="W38" s="248"/>
      <c r="X38" s="248"/>
    </row>
    <row r="39" spans="2:24">
      <c r="B39" s="248"/>
      <c r="C39" s="248"/>
      <c r="D39" s="248"/>
      <c r="E39" s="248"/>
      <c r="F39" s="248"/>
      <c r="G39" s="248"/>
      <c r="H39" s="248"/>
      <c r="I39" s="248"/>
      <c r="J39" s="248"/>
      <c r="K39" s="248"/>
      <c r="L39" s="248"/>
      <c r="M39" s="248"/>
      <c r="N39" s="248"/>
      <c r="O39" s="248"/>
      <c r="P39" s="248"/>
      <c r="Q39" s="248"/>
      <c r="R39" s="248"/>
      <c r="S39" s="248"/>
      <c r="T39" s="248"/>
      <c r="U39" s="248"/>
      <c r="V39" s="248"/>
      <c r="W39" s="248"/>
      <c r="X39" s="248"/>
    </row>
    <row r="40" spans="2:24">
      <c r="B40" s="90"/>
      <c r="C40" s="90"/>
      <c r="D40" s="90"/>
      <c r="E40" s="90"/>
      <c r="F40" s="90"/>
      <c r="G40" s="90"/>
      <c r="H40" s="90"/>
      <c r="I40" s="90"/>
      <c r="J40" s="90"/>
      <c r="K40" s="90"/>
      <c r="L40" s="90"/>
      <c r="M40" s="90"/>
      <c r="N40" s="90"/>
      <c r="O40" s="90"/>
      <c r="P40" s="90"/>
      <c r="Q40" s="90"/>
      <c r="R40" s="90"/>
      <c r="S40" s="90"/>
      <c r="T40" s="90"/>
      <c r="U40" s="90"/>
      <c r="V40" s="90"/>
      <c r="W40" s="90"/>
      <c r="X40" s="90"/>
    </row>
  </sheetData>
  <sheetProtection algorithmName="SHA-512" hashValue="Ul2tmo9RjASvobPBypHHIuvoyDQNZm/UCxlIj93KalDnycoGGxWtDsahoT56OiBobwI7cYpkUFMl4K/fsaULuQ==" saltValue="06jyhfaG/6gYpDG1ANRXqQ==" spinCount="100000" sheet="1" objects="1" scenarios="1" formatCells="0"/>
  <mergeCells count="18">
    <mergeCell ref="R6:X6"/>
    <mergeCell ref="H10:J10"/>
    <mergeCell ref="K10:X10"/>
    <mergeCell ref="B38:X39"/>
    <mergeCell ref="A20:X20"/>
    <mergeCell ref="A18:X18"/>
    <mergeCell ref="I28:M28"/>
    <mergeCell ref="H11:J11"/>
    <mergeCell ref="K11:X11"/>
    <mergeCell ref="H12:J12"/>
    <mergeCell ref="K12:X12"/>
    <mergeCell ref="I14:K14"/>
    <mergeCell ref="L14:X14"/>
    <mergeCell ref="I15:K15"/>
    <mergeCell ref="L15:X15"/>
    <mergeCell ref="I16:K16"/>
    <mergeCell ref="L16:X16"/>
    <mergeCell ref="A22:Y22"/>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Y37"/>
  <sheetViews>
    <sheetView showGridLines="0" view="pageBreakPreview" zoomScale="75" zoomScaleNormal="115" zoomScaleSheetLayoutView="75" workbookViewId="0">
      <selection activeCell="AC19" sqref="AC19"/>
    </sheetView>
  </sheetViews>
  <sheetFormatPr defaultColWidth="3.08203125" defaultRowHeight="13"/>
  <cols>
    <col min="1" max="16384" width="3.08203125" style="93"/>
  </cols>
  <sheetData>
    <row r="1" spans="1:25" ht="14">
      <c r="A1" s="91" t="s">
        <v>219</v>
      </c>
      <c r="B1" s="91"/>
      <c r="C1" s="91"/>
      <c r="D1" s="91"/>
      <c r="E1" s="91"/>
      <c r="F1" s="91"/>
      <c r="G1" s="91"/>
      <c r="H1" s="91"/>
      <c r="I1" s="91"/>
      <c r="J1" s="91"/>
      <c r="K1" s="91"/>
      <c r="L1" s="91"/>
      <c r="M1" s="91"/>
      <c r="N1" s="91"/>
      <c r="O1" s="91"/>
      <c r="P1" s="91"/>
      <c r="Q1" s="91"/>
      <c r="R1" s="91"/>
      <c r="S1" s="91"/>
      <c r="T1" s="91"/>
      <c r="U1" s="91"/>
      <c r="V1" s="91"/>
      <c r="W1" s="91"/>
      <c r="X1" s="91"/>
      <c r="Y1" s="92"/>
    </row>
    <row r="2" spans="1:25" ht="14">
      <c r="A2" s="91"/>
      <c r="B2" s="91"/>
      <c r="C2" s="91"/>
      <c r="D2" s="91"/>
      <c r="E2" s="91"/>
      <c r="F2" s="91"/>
      <c r="G2" s="91"/>
      <c r="H2" s="91"/>
      <c r="I2" s="91"/>
      <c r="J2" s="91"/>
      <c r="K2" s="91"/>
      <c r="L2" s="91"/>
      <c r="M2" s="91"/>
      <c r="N2" s="91"/>
      <c r="O2" s="91"/>
      <c r="P2" s="91"/>
      <c r="Q2" s="91"/>
      <c r="R2" s="265" t="str">
        <f>IF(交付申請日="","",交付申請日)</f>
        <v/>
      </c>
      <c r="S2" s="265"/>
      <c r="T2" s="265"/>
      <c r="U2" s="265"/>
      <c r="V2" s="265"/>
      <c r="W2" s="265"/>
      <c r="X2" s="265"/>
      <c r="Y2" s="265"/>
    </row>
    <row r="3" spans="1:25" ht="14">
      <c r="A3" s="94" t="s">
        <v>96</v>
      </c>
      <c r="B3" s="94"/>
      <c r="C3" s="94"/>
      <c r="D3" s="94"/>
      <c r="E3" s="94"/>
      <c r="F3" s="94"/>
      <c r="G3" s="94"/>
      <c r="H3" s="94"/>
      <c r="I3" s="94"/>
      <c r="J3" s="94"/>
      <c r="K3" s="94"/>
      <c r="L3" s="94"/>
      <c r="M3" s="94"/>
      <c r="N3" s="94"/>
      <c r="O3" s="94"/>
      <c r="P3" s="94"/>
      <c r="Q3" s="94"/>
      <c r="R3" s="94"/>
      <c r="S3" s="94"/>
      <c r="T3" s="94"/>
      <c r="U3" s="94"/>
      <c r="V3" s="94"/>
      <c r="W3" s="94"/>
      <c r="X3" s="94"/>
      <c r="Y3" s="94"/>
    </row>
    <row r="4" spans="1:25" ht="14">
      <c r="A4" s="94"/>
      <c r="B4" s="94"/>
      <c r="C4" s="94"/>
      <c r="D4" s="94"/>
      <c r="E4" s="94"/>
      <c r="F4" s="94"/>
      <c r="G4" s="94"/>
      <c r="H4" s="94"/>
      <c r="I4" s="94"/>
      <c r="J4" s="94"/>
      <c r="K4" s="94" t="s">
        <v>7</v>
      </c>
      <c r="L4" s="94"/>
      <c r="M4" s="94"/>
      <c r="N4" s="94"/>
      <c r="O4" s="263" t="str">
        <f>IF(名称="","",名称)</f>
        <v/>
      </c>
      <c r="P4" s="263"/>
      <c r="Q4" s="263"/>
      <c r="R4" s="263"/>
      <c r="S4" s="263"/>
      <c r="T4" s="263"/>
      <c r="U4" s="263"/>
      <c r="V4" s="263"/>
      <c r="W4" s="263"/>
      <c r="X4" s="263"/>
      <c r="Y4" s="263"/>
    </row>
    <row r="5" spans="1:25" ht="14">
      <c r="A5" s="94"/>
      <c r="B5" s="94"/>
      <c r="C5" s="94"/>
      <c r="D5" s="94"/>
      <c r="E5" s="94"/>
      <c r="F5" s="94"/>
      <c r="G5" s="94"/>
      <c r="H5" s="94"/>
      <c r="I5" s="94"/>
      <c r="J5" s="94"/>
      <c r="K5" s="94" t="s">
        <v>14</v>
      </c>
      <c r="L5" s="94"/>
      <c r="M5" s="94"/>
      <c r="N5" s="94"/>
      <c r="O5" s="264" t="str">
        <f>IF(代表者氏名="","",代表者役職&amp;"　"&amp;代表者氏名)</f>
        <v/>
      </c>
      <c r="P5" s="264"/>
      <c r="Q5" s="264"/>
      <c r="R5" s="264"/>
      <c r="S5" s="264"/>
      <c r="T5" s="264"/>
      <c r="U5" s="264"/>
      <c r="V5" s="264"/>
      <c r="W5" s="264"/>
      <c r="X5" s="264"/>
      <c r="Y5" s="264"/>
    </row>
    <row r="6" spans="1:25" ht="7" customHeight="1">
      <c r="A6" s="94"/>
      <c r="B6" s="94"/>
      <c r="C6" s="94"/>
      <c r="D6" s="94"/>
      <c r="E6" s="94"/>
      <c r="F6" s="94"/>
      <c r="G6" s="94"/>
      <c r="H6" s="94"/>
      <c r="I6" s="94"/>
      <c r="J6" s="94"/>
      <c r="K6" s="94"/>
      <c r="L6" s="94"/>
      <c r="M6" s="94"/>
      <c r="N6" s="94"/>
      <c r="O6" s="97"/>
      <c r="P6" s="97"/>
      <c r="Q6" s="97"/>
      <c r="R6" s="97"/>
      <c r="S6" s="97"/>
      <c r="T6" s="97"/>
      <c r="U6" s="97"/>
      <c r="V6" s="97"/>
      <c r="W6" s="97"/>
      <c r="X6" s="97"/>
      <c r="Y6" s="97"/>
    </row>
    <row r="7" spans="1:25" ht="14">
      <c r="A7" s="260" t="s">
        <v>98</v>
      </c>
      <c r="B7" s="260"/>
      <c r="C7" s="260"/>
      <c r="D7" s="260"/>
      <c r="E7" s="260"/>
      <c r="F7" s="260"/>
      <c r="G7" s="260"/>
      <c r="H7" s="260"/>
      <c r="I7" s="260"/>
      <c r="J7" s="260"/>
      <c r="K7" s="260"/>
      <c r="L7" s="260"/>
      <c r="M7" s="260"/>
      <c r="N7" s="260"/>
      <c r="O7" s="260"/>
      <c r="P7" s="260"/>
      <c r="Q7" s="260"/>
      <c r="R7" s="260"/>
      <c r="S7" s="260"/>
      <c r="T7" s="260"/>
      <c r="U7" s="260"/>
      <c r="V7" s="260"/>
      <c r="W7" s="260"/>
      <c r="X7" s="260"/>
      <c r="Y7" s="260"/>
    </row>
    <row r="8" spans="1:25" ht="56.25" customHeight="1">
      <c r="A8" s="262" t="s">
        <v>110</v>
      </c>
      <c r="B8" s="262"/>
      <c r="C8" s="262"/>
      <c r="D8" s="262"/>
      <c r="E8" s="262"/>
      <c r="F8" s="262"/>
      <c r="G8" s="262"/>
      <c r="H8" s="262"/>
      <c r="I8" s="262"/>
      <c r="J8" s="262"/>
      <c r="K8" s="262"/>
      <c r="L8" s="262"/>
      <c r="M8" s="262"/>
      <c r="N8" s="262"/>
      <c r="O8" s="262"/>
      <c r="P8" s="262"/>
      <c r="Q8" s="262"/>
      <c r="R8" s="262"/>
      <c r="S8" s="262"/>
      <c r="T8" s="262"/>
      <c r="U8" s="262"/>
      <c r="V8" s="262"/>
      <c r="W8" s="262"/>
      <c r="X8" s="262"/>
      <c r="Y8" s="262"/>
    </row>
    <row r="9" spans="1:25" ht="14">
      <c r="A9" s="260" t="s">
        <v>99</v>
      </c>
      <c r="B9" s="260"/>
      <c r="C9" s="260"/>
      <c r="D9" s="260"/>
      <c r="E9" s="260"/>
      <c r="F9" s="260"/>
      <c r="G9" s="260"/>
      <c r="H9" s="260"/>
      <c r="I9" s="260"/>
      <c r="J9" s="260"/>
      <c r="K9" s="260"/>
      <c r="L9" s="260"/>
      <c r="M9" s="260"/>
      <c r="N9" s="260"/>
      <c r="O9" s="260"/>
      <c r="P9" s="260"/>
      <c r="Q9" s="260"/>
      <c r="R9" s="260"/>
      <c r="S9" s="260"/>
      <c r="T9" s="260"/>
      <c r="U9" s="260"/>
      <c r="V9" s="260"/>
      <c r="W9" s="260"/>
      <c r="X9" s="260"/>
      <c r="Y9" s="260"/>
    </row>
    <row r="10" spans="1:25" ht="32.25" customHeight="1">
      <c r="A10" s="262" t="s">
        <v>100</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row>
    <row r="11" spans="1:25" ht="14">
      <c r="A11" s="262" t="s">
        <v>571</v>
      </c>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row>
    <row r="12" spans="1:25" ht="14">
      <c r="A12" s="262" t="s">
        <v>101</v>
      </c>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row>
    <row r="13" spans="1:25" ht="14">
      <c r="A13" s="262" t="s">
        <v>102</v>
      </c>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row>
    <row r="14" spans="1:25" ht="36" customHeight="1">
      <c r="A14" s="262" t="s">
        <v>103</v>
      </c>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row>
    <row r="15" spans="1:25" ht="50.15" customHeight="1">
      <c r="A15" s="262" t="s">
        <v>608</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row>
    <row r="16" spans="1:25" ht="64.5" customHeight="1">
      <c r="A16" s="262" t="s">
        <v>572</v>
      </c>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row>
    <row r="17" spans="1:25" ht="38.25" customHeight="1">
      <c r="A17" s="262" t="s">
        <v>104</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row>
    <row r="18" spans="1:25" ht="14">
      <c r="A18" s="262" t="s">
        <v>105</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row>
    <row r="19" spans="1:25" ht="36" customHeight="1">
      <c r="A19" s="261" t="s">
        <v>636</v>
      </c>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row>
    <row r="20" spans="1:25" ht="36" customHeight="1">
      <c r="A20" s="261" t="s">
        <v>637</v>
      </c>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row>
    <row r="21" spans="1:25" ht="96" customHeight="1">
      <c r="A21" s="95"/>
      <c r="B21" s="259" t="s">
        <v>106</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row>
    <row r="22" spans="1:25" ht="46.5" customHeight="1">
      <c r="A22" s="95"/>
      <c r="B22" s="259" t="s">
        <v>107</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row>
    <row r="23" spans="1:25" ht="46.5" customHeight="1">
      <c r="A23" s="95"/>
      <c r="B23" s="259" t="s">
        <v>108</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row>
    <row r="24" spans="1:25" ht="30" customHeight="1">
      <c r="A24" s="95"/>
      <c r="B24" s="259" t="s">
        <v>109</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row>
    <row r="25" spans="1:25">
      <c r="A25" s="96"/>
      <c r="B25" s="96"/>
      <c r="C25" s="96"/>
      <c r="D25" s="96"/>
      <c r="E25" s="96"/>
      <c r="F25" s="96"/>
      <c r="G25" s="96"/>
      <c r="H25" s="96"/>
      <c r="I25" s="96"/>
      <c r="J25" s="96"/>
      <c r="K25" s="96"/>
      <c r="L25" s="96"/>
      <c r="M25" s="96"/>
      <c r="N25" s="96"/>
      <c r="O25" s="96"/>
      <c r="P25" s="96"/>
      <c r="Q25" s="96"/>
      <c r="R25" s="96"/>
      <c r="S25" s="96"/>
      <c r="T25" s="96"/>
      <c r="U25" s="96"/>
      <c r="V25" s="96"/>
      <c r="W25" s="96"/>
      <c r="X25" s="96"/>
      <c r="Y25" s="96"/>
    </row>
    <row r="26" spans="1:25">
      <c r="A26" s="96"/>
      <c r="B26" s="96"/>
      <c r="C26" s="96"/>
      <c r="D26" s="96"/>
      <c r="E26" s="96"/>
      <c r="F26" s="96"/>
      <c r="G26" s="96"/>
      <c r="H26" s="96"/>
      <c r="I26" s="96"/>
      <c r="J26" s="96"/>
      <c r="K26" s="96"/>
      <c r="L26" s="96"/>
      <c r="M26" s="96"/>
      <c r="N26" s="96"/>
      <c r="O26" s="96"/>
      <c r="P26" s="96"/>
      <c r="Q26" s="96"/>
      <c r="R26" s="96"/>
      <c r="S26" s="96"/>
      <c r="T26" s="96"/>
      <c r="U26" s="96"/>
      <c r="V26" s="96"/>
      <c r="W26" s="96"/>
      <c r="X26" s="96"/>
      <c r="Y26" s="96"/>
    </row>
    <row r="27" spans="1:25">
      <c r="A27" s="96"/>
      <c r="B27" s="96"/>
      <c r="C27" s="96"/>
      <c r="D27" s="96"/>
      <c r="E27" s="96"/>
      <c r="F27" s="96"/>
      <c r="G27" s="96"/>
      <c r="H27" s="96"/>
      <c r="I27" s="96"/>
      <c r="J27" s="96"/>
      <c r="K27" s="96"/>
      <c r="L27" s="96"/>
      <c r="M27" s="96"/>
      <c r="N27" s="96"/>
      <c r="O27" s="96"/>
      <c r="P27" s="96"/>
      <c r="Q27" s="96"/>
      <c r="R27" s="96"/>
      <c r="S27" s="96"/>
      <c r="T27" s="96"/>
      <c r="U27" s="96"/>
      <c r="V27" s="96"/>
      <c r="W27" s="96"/>
      <c r="X27" s="96"/>
      <c r="Y27" s="96"/>
    </row>
    <row r="28" spans="1:25">
      <c r="A28" s="96"/>
      <c r="B28" s="96"/>
      <c r="C28" s="96"/>
      <c r="D28" s="96"/>
      <c r="E28" s="96"/>
      <c r="F28" s="96"/>
      <c r="G28" s="96"/>
      <c r="H28" s="96"/>
      <c r="I28" s="96"/>
      <c r="J28" s="96"/>
      <c r="K28" s="96"/>
      <c r="L28" s="96"/>
      <c r="M28" s="96"/>
      <c r="N28" s="96"/>
      <c r="O28" s="96"/>
      <c r="P28" s="96"/>
      <c r="Q28" s="96"/>
      <c r="R28" s="96"/>
      <c r="S28" s="96"/>
      <c r="T28" s="96"/>
      <c r="U28" s="96"/>
      <c r="V28" s="96"/>
      <c r="W28" s="96"/>
      <c r="X28" s="96"/>
      <c r="Y28" s="96"/>
    </row>
    <row r="29" spans="1:25">
      <c r="A29" s="96"/>
      <c r="B29" s="96"/>
      <c r="C29" s="96"/>
      <c r="D29" s="96"/>
      <c r="E29" s="96"/>
      <c r="F29" s="96"/>
      <c r="G29" s="96"/>
      <c r="H29" s="96"/>
      <c r="I29" s="96"/>
      <c r="J29" s="96"/>
      <c r="K29" s="96"/>
      <c r="L29" s="96"/>
      <c r="M29" s="96"/>
      <c r="N29" s="96"/>
      <c r="O29" s="96"/>
      <c r="P29" s="96"/>
      <c r="Q29" s="96"/>
      <c r="R29" s="96"/>
      <c r="S29" s="96"/>
      <c r="T29" s="96"/>
      <c r="U29" s="96"/>
      <c r="V29" s="96"/>
      <c r="W29" s="96"/>
      <c r="X29" s="96"/>
      <c r="Y29" s="96"/>
    </row>
    <row r="30" spans="1:25">
      <c r="A30" s="96"/>
      <c r="B30" s="96"/>
      <c r="C30" s="96"/>
      <c r="D30" s="96"/>
      <c r="E30" s="96"/>
      <c r="F30" s="96"/>
      <c r="G30" s="96"/>
      <c r="H30" s="96"/>
      <c r="I30" s="96"/>
      <c r="J30" s="96"/>
      <c r="K30" s="96"/>
      <c r="L30" s="96"/>
      <c r="M30" s="96"/>
      <c r="N30" s="96"/>
      <c r="O30" s="96"/>
      <c r="P30" s="96"/>
      <c r="Q30" s="96"/>
      <c r="R30" s="96"/>
      <c r="S30" s="96"/>
      <c r="T30" s="96"/>
      <c r="U30" s="96"/>
      <c r="V30" s="96"/>
      <c r="W30" s="96"/>
      <c r="X30" s="96"/>
      <c r="Y30" s="96"/>
    </row>
    <row r="31" spans="1:25">
      <c r="A31" s="96"/>
      <c r="B31" s="96"/>
      <c r="C31" s="96"/>
      <c r="D31" s="96"/>
      <c r="E31" s="96"/>
      <c r="F31" s="96"/>
      <c r="G31" s="96"/>
      <c r="H31" s="96"/>
      <c r="I31" s="96"/>
      <c r="J31" s="96"/>
      <c r="K31" s="96"/>
      <c r="L31" s="96"/>
      <c r="M31" s="96"/>
      <c r="N31" s="96"/>
      <c r="O31" s="96"/>
      <c r="P31" s="96"/>
      <c r="Q31" s="96"/>
      <c r="R31" s="96"/>
      <c r="S31" s="96"/>
      <c r="T31" s="96"/>
      <c r="U31" s="96"/>
      <c r="V31" s="96"/>
      <c r="W31" s="96"/>
      <c r="X31" s="96"/>
      <c r="Y31" s="96"/>
    </row>
    <row r="32" spans="1:25">
      <c r="A32" s="96"/>
      <c r="B32" s="96"/>
      <c r="C32" s="96"/>
      <c r="D32" s="96"/>
      <c r="E32" s="96"/>
      <c r="F32" s="96"/>
      <c r="G32" s="96"/>
      <c r="H32" s="96"/>
      <c r="I32" s="96"/>
      <c r="J32" s="96"/>
      <c r="K32" s="96"/>
      <c r="L32" s="96"/>
      <c r="M32" s="96"/>
      <c r="N32" s="96"/>
      <c r="O32" s="96"/>
      <c r="P32" s="96"/>
      <c r="Q32" s="96"/>
      <c r="R32" s="96"/>
      <c r="S32" s="96"/>
      <c r="T32" s="96"/>
      <c r="U32" s="96"/>
      <c r="V32" s="96"/>
      <c r="W32" s="96"/>
      <c r="X32" s="96"/>
      <c r="Y32" s="96"/>
    </row>
    <row r="33" spans="1:25">
      <c r="A33" s="96"/>
      <c r="B33" s="96"/>
      <c r="C33" s="96"/>
      <c r="D33" s="96"/>
      <c r="E33" s="96"/>
      <c r="F33" s="96"/>
      <c r="G33" s="96"/>
      <c r="H33" s="96"/>
      <c r="I33" s="96"/>
      <c r="J33" s="96"/>
      <c r="K33" s="96"/>
      <c r="L33" s="96"/>
      <c r="M33" s="96"/>
      <c r="N33" s="96"/>
      <c r="O33" s="96"/>
      <c r="P33" s="96"/>
      <c r="Q33" s="96"/>
      <c r="R33" s="96"/>
      <c r="S33" s="96"/>
      <c r="T33" s="96"/>
      <c r="U33" s="96"/>
      <c r="V33" s="96"/>
      <c r="W33" s="96"/>
      <c r="X33" s="96"/>
      <c r="Y33" s="96"/>
    </row>
    <row r="34" spans="1:25">
      <c r="A34" s="96"/>
      <c r="B34" s="96"/>
      <c r="C34" s="96"/>
      <c r="D34" s="96"/>
      <c r="E34" s="96"/>
      <c r="F34" s="96"/>
      <c r="G34" s="96"/>
      <c r="H34" s="96"/>
      <c r="I34" s="96"/>
      <c r="J34" s="96"/>
      <c r="K34" s="96"/>
      <c r="L34" s="96"/>
      <c r="M34" s="96"/>
      <c r="N34" s="96"/>
      <c r="O34" s="96"/>
      <c r="P34" s="96"/>
      <c r="Q34" s="96"/>
      <c r="R34" s="96"/>
      <c r="S34" s="96"/>
      <c r="T34" s="96"/>
      <c r="U34" s="96"/>
      <c r="V34" s="96"/>
      <c r="W34" s="96"/>
      <c r="X34" s="96"/>
      <c r="Y34" s="96"/>
    </row>
    <row r="35" spans="1:25">
      <c r="A35" s="96"/>
      <c r="B35" s="96"/>
      <c r="C35" s="96"/>
      <c r="D35" s="96"/>
      <c r="E35" s="96"/>
      <c r="F35" s="96"/>
      <c r="G35" s="96"/>
      <c r="H35" s="96"/>
      <c r="I35" s="96"/>
      <c r="J35" s="96"/>
      <c r="K35" s="96"/>
      <c r="L35" s="96"/>
      <c r="M35" s="96"/>
      <c r="N35" s="96"/>
      <c r="O35" s="96"/>
      <c r="P35" s="96"/>
      <c r="Q35" s="96"/>
      <c r="R35" s="96"/>
      <c r="S35" s="96"/>
      <c r="T35" s="96"/>
      <c r="U35" s="96"/>
      <c r="V35" s="96"/>
      <c r="W35" s="96"/>
      <c r="X35" s="96"/>
      <c r="Y35" s="96"/>
    </row>
    <row r="36" spans="1:25">
      <c r="A36" s="96"/>
      <c r="B36" s="96"/>
      <c r="C36" s="96"/>
      <c r="D36" s="96"/>
      <c r="E36" s="96"/>
      <c r="F36" s="96"/>
      <c r="G36" s="96"/>
      <c r="H36" s="96"/>
      <c r="I36" s="96"/>
      <c r="J36" s="96"/>
      <c r="K36" s="96"/>
      <c r="L36" s="96"/>
      <c r="M36" s="96"/>
      <c r="N36" s="96"/>
      <c r="O36" s="96"/>
      <c r="P36" s="96"/>
      <c r="Q36" s="96"/>
      <c r="R36" s="96"/>
      <c r="S36" s="96"/>
      <c r="T36" s="96"/>
      <c r="U36" s="96"/>
      <c r="V36" s="96"/>
      <c r="W36" s="96"/>
      <c r="X36" s="96"/>
      <c r="Y36" s="96"/>
    </row>
    <row r="37" spans="1:25">
      <c r="A37" s="96"/>
      <c r="B37" s="96"/>
      <c r="C37" s="96"/>
      <c r="D37" s="96"/>
      <c r="E37" s="96"/>
      <c r="F37" s="96"/>
      <c r="G37" s="96"/>
      <c r="H37" s="96"/>
      <c r="I37" s="96"/>
      <c r="J37" s="96"/>
      <c r="K37" s="96"/>
      <c r="L37" s="96"/>
      <c r="M37" s="96"/>
      <c r="N37" s="96"/>
      <c r="O37" s="96"/>
      <c r="P37" s="96"/>
      <c r="Q37" s="96"/>
      <c r="R37" s="96"/>
      <c r="S37" s="96"/>
      <c r="T37" s="96"/>
      <c r="U37" s="96"/>
      <c r="V37" s="96"/>
      <c r="W37" s="96"/>
      <c r="X37" s="96"/>
      <c r="Y37" s="96"/>
    </row>
  </sheetData>
  <sheetProtection algorithmName="SHA-512" hashValue="c9BwwALO42SWwrgK0P6vUJPwfcYpcI0/Rj8blgRU4wxfy4DYyylJNiVgDFm1U5gWZHHJqrLU8BwH/o8Q00M6xQ==" saltValue="J866n8a11NYphj+zGXEYkQ==" spinCount="100000" sheet="1" formatCells="0"/>
  <mergeCells count="21">
    <mergeCell ref="O4:Y4"/>
    <mergeCell ref="O5:Y5"/>
    <mergeCell ref="R2:Y2"/>
    <mergeCell ref="A7:Y7"/>
    <mergeCell ref="A8:Y8"/>
    <mergeCell ref="B24:Y24"/>
    <mergeCell ref="B23:Y23"/>
    <mergeCell ref="B22:Y22"/>
    <mergeCell ref="B21:Y21"/>
    <mergeCell ref="A9:Y9"/>
    <mergeCell ref="A20:Y20"/>
    <mergeCell ref="A18:Y18"/>
    <mergeCell ref="A17:Y17"/>
    <mergeCell ref="A16:Y16"/>
    <mergeCell ref="A15:Y15"/>
    <mergeCell ref="A14:Y14"/>
    <mergeCell ref="A13:Y13"/>
    <mergeCell ref="A12:Y12"/>
    <mergeCell ref="A11:Y11"/>
    <mergeCell ref="A10:Y10"/>
    <mergeCell ref="A19:Y19"/>
  </mergeCells>
  <phoneticPr fontId="2"/>
  <pageMargins left="0.94488188976377963" right="0.5118110236220472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AF32"/>
  <sheetViews>
    <sheetView showGridLines="0" view="pageBreakPreview" zoomScale="75" zoomScaleNormal="100" zoomScaleSheetLayoutView="75" workbookViewId="0"/>
  </sheetViews>
  <sheetFormatPr defaultColWidth="3.08203125" defaultRowHeight="13"/>
  <cols>
    <col min="1" max="16384" width="3.08203125" style="46"/>
  </cols>
  <sheetData>
    <row r="1" spans="2:24">
      <c r="X1" s="98" t="str">
        <f>IF(名称="","","名称："&amp;名称)</f>
        <v/>
      </c>
    </row>
    <row r="2" spans="2:24">
      <c r="X2" s="98"/>
    </row>
    <row r="3" spans="2:24" ht="16">
      <c r="B3" s="99" t="s">
        <v>302</v>
      </c>
      <c r="D3" s="57"/>
    </row>
    <row r="5" spans="2:24" ht="30" customHeight="1">
      <c r="B5" s="313" t="s">
        <v>88</v>
      </c>
      <c r="C5" s="314"/>
      <c r="D5" s="314"/>
      <c r="E5" s="315" t="str">
        <f>IF(主たる業種="","",主たる業種)</f>
        <v/>
      </c>
      <c r="F5" s="316"/>
      <c r="G5" s="316"/>
      <c r="H5" s="317"/>
      <c r="I5" s="100"/>
      <c r="J5" s="308" t="s">
        <v>30</v>
      </c>
      <c r="K5" s="309"/>
      <c r="L5" s="310"/>
      <c r="M5" s="315" t="str">
        <f>IF(従業員数="","",従業員数)</f>
        <v/>
      </c>
      <c r="N5" s="316"/>
      <c r="O5" s="101" t="s">
        <v>34</v>
      </c>
      <c r="P5" s="102"/>
      <c r="Q5" s="308" t="s">
        <v>31</v>
      </c>
      <c r="R5" s="309"/>
      <c r="S5" s="310"/>
      <c r="T5" s="306" t="str">
        <f>IF(資本金等="","",資本金等)</f>
        <v/>
      </c>
      <c r="U5" s="307"/>
      <c r="V5" s="307"/>
      <c r="W5" s="311" t="s">
        <v>35</v>
      </c>
      <c r="X5" s="312"/>
    </row>
    <row r="6" spans="2:24" ht="10" customHeight="1"/>
    <row r="7" spans="2:24" ht="10" customHeight="1" thickBot="1"/>
    <row r="8" spans="2:24" ht="21" customHeight="1">
      <c r="B8" s="275" t="s">
        <v>130</v>
      </c>
      <c r="C8" s="276"/>
      <c r="D8" s="276"/>
      <c r="E8" s="276"/>
      <c r="F8" s="276"/>
      <c r="G8" s="277"/>
      <c r="H8" s="278"/>
      <c r="I8" s="279"/>
      <c r="J8" s="279"/>
      <c r="K8" s="279"/>
      <c r="L8" s="279"/>
      <c r="M8" s="279"/>
      <c r="N8" s="279"/>
      <c r="O8" s="279"/>
      <c r="P8" s="279"/>
      <c r="Q8" s="279"/>
      <c r="R8" s="279"/>
      <c r="S8" s="279"/>
      <c r="T8" s="279"/>
      <c r="U8" s="279"/>
      <c r="V8" s="279"/>
      <c r="W8" s="279"/>
      <c r="X8" s="280"/>
    </row>
    <row r="9" spans="2:24" ht="21" customHeight="1">
      <c r="B9" s="276"/>
      <c r="C9" s="276"/>
      <c r="D9" s="276"/>
      <c r="E9" s="276"/>
      <c r="F9" s="276"/>
      <c r="G9" s="277"/>
      <c r="H9" s="281"/>
      <c r="I9" s="282"/>
      <c r="J9" s="282"/>
      <c r="K9" s="282"/>
      <c r="L9" s="282"/>
      <c r="M9" s="282"/>
      <c r="N9" s="282"/>
      <c r="O9" s="282"/>
      <c r="P9" s="282"/>
      <c r="Q9" s="282"/>
      <c r="R9" s="282"/>
      <c r="S9" s="282"/>
      <c r="T9" s="282"/>
      <c r="U9" s="282"/>
      <c r="V9" s="282"/>
      <c r="W9" s="282"/>
      <c r="X9" s="283"/>
    </row>
    <row r="10" spans="2:24" ht="21" customHeight="1" thickBot="1">
      <c r="B10" s="276"/>
      <c r="C10" s="276"/>
      <c r="D10" s="276"/>
      <c r="E10" s="276"/>
      <c r="F10" s="276"/>
      <c r="G10" s="277"/>
      <c r="H10" s="284"/>
      <c r="I10" s="285"/>
      <c r="J10" s="285"/>
      <c r="K10" s="285"/>
      <c r="L10" s="285"/>
      <c r="M10" s="285"/>
      <c r="N10" s="285"/>
      <c r="O10" s="285"/>
      <c r="P10" s="285"/>
      <c r="Q10" s="285"/>
      <c r="R10" s="285"/>
      <c r="S10" s="285"/>
      <c r="T10" s="285"/>
      <c r="U10" s="285"/>
      <c r="V10" s="285"/>
      <c r="W10" s="285"/>
      <c r="X10" s="286"/>
    </row>
    <row r="12" spans="2:24" ht="20" customHeight="1">
      <c r="B12" s="272" t="s">
        <v>609</v>
      </c>
      <c r="C12" s="272"/>
      <c r="D12" s="272"/>
      <c r="E12" s="272"/>
      <c r="F12" s="272"/>
      <c r="G12" s="272"/>
      <c r="H12" s="273" t="s">
        <v>45</v>
      </c>
      <c r="I12" s="273"/>
      <c r="J12" s="273"/>
      <c r="K12" s="273"/>
      <c r="L12" s="273"/>
      <c r="M12" s="273"/>
      <c r="N12" s="102" t="s">
        <v>20</v>
      </c>
      <c r="O12" s="274" t="str">
        <f>IF(事業終了予定日="","",事業終了予定日)</f>
        <v/>
      </c>
      <c r="P12" s="274"/>
      <c r="Q12" s="274"/>
      <c r="R12" s="274"/>
      <c r="S12" s="274"/>
      <c r="T12" s="274"/>
    </row>
    <row r="14" spans="2:24" ht="30" customHeight="1" thickBot="1">
      <c r="B14" s="276" t="s">
        <v>47</v>
      </c>
      <c r="C14" s="276"/>
      <c r="D14" s="276"/>
      <c r="E14" s="276"/>
      <c r="F14" s="276"/>
      <c r="G14" s="276"/>
      <c r="H14" s="287"/>
      <c r="I14" s="287"/>
      <c r="J14" s="287"/>
      <c r="K14" s="276"/>
      <c r="L14" s="276"/>
      <c r="M14" s="276"/>
      <c r="N14" s="276"/>
      <c r="O14" s="276"/>
      <c r="P14" s="276"/>
      <c r="Q14" s="276"/>
      <c r="R14" s="276"/>
      <c r="S14" s="276"/>
      <c r="T14" s="276"/>
      <c r="U14" s="276"/>
      <c r="V14" s="276"/>
      <c r="W14" s="276"/>
      <c r="X14" s="276"/>
    </row>
    <row r="15" spans="2:24" ht="30" customHeight="1" thickBot="1">
      <c r="B15" s="297" t="s">
        <v>48</v>
      </c>
      <c r="C15" s="297"/>
      <c r="D15" s="297"/>
      <c r="E15" s="297"/>
      <c r="F15" s="297"/>
      <c r="G15" s="298"/>
      <c r="H15" s="302"/>
      <c r="I15" s="303"/>
      <c r="J15" s="304"/>
      <c r="K15" s="299" t="str">
        <f>IF(コロナ融資の利用="","",IF(H15="無",IF(コロナ融資名="","","利用が無い場合、下記の融資名は削除ください"),IF(H15="有",IF(H16="","下記に利用した融資名を１つ入力",""))))</f>
        <v/>
      </c>
      <c r="L15" s="300"/>
      <c r="M15" s="300"/>
      <c r="N15" s="300"/>
      <c r="O15" s="300"/>
      <c r="P15" s="300"/>
      <c r="Q15" s="300"/>
      <c r="R15" s="300"/>
      <c r="S15" s="300"/>
      <c r="T15" s="300"/>
      <c r="U15" s="300"/>
      <c r="V15" s="300"/>
      <c r="W15" s="300"/>
      <c r="X15" s="300"/>
    </row>
    <row r="16" spans="2:24" ht="30" customHeight="1" thickBot="1">
      <c r="B16" s="297" t="s">
        <v>49</v>
      </c>
      <c r="C16" s="297"/>
      <c r="D16" s="297"/>
      <c r="E16" s="297"/>
      <c r="F16" s="297"/>
      <c r="G16" s="298"/>
      <c r="H16" s="294"/>
      <c r="I16" s="295"/>
      <c r="J16" s="295"/>
      <c r="K16" s="295"/>
      <c r="L16" s="295"/>
      <c r="M16" s="295"/>
      <c r="N16" s="295"/>
      <c r="O16" s="295"/>
      <c r="P16" s="295"/>
      <c r="Q16" s="295"/>
      <c r="R16" s="295"/>
      <c r="S16" s="295"/>
      <c r="T16" s="295"/>
      <c r="U16" s="295"/>
      <c r="V16" s="295"/>
      <c r="W16" s="295"/>
      <c r="X16" s="296"/>
    </row>
    <row r="17" spans="2:32" ht="30" customHeight="1">
      <c r="B17" s="293" t="s">
        <v>21</v>
      </c>
      <c r="C17" s="293"/>
      <c r="D17" s="293"/>
      <c r="E17" s="293"/>
      <c r="F17" s="293"/>
      <c r="G17" s="293"/>
      <c r="H17" s="288" t="str">
        <f>IF(コロナ融資の利用="","",IF(H15="有",2/3,1/2))</f>
        <v/>
      </c>
      <c r="I17" s="288"/>
      <c r="J17" s="288"/>
      <c r="K17" s="301"/>
      <c r="L17" s="301"/>
      <c r="M17" s="301"/>
      <c r="N17" s="301"/>
      <c r="O17" s="301"/>
      <c r="P17" s="301"/>
      <c r="Q17" s="301"/>
      <c r="R17" s="301"/>
      <c r="S17" s="301"/>
      <c r="T17" s="301"/>
      <c r="U17" s="301"/>
      <c r="V17" s="301"/>
      <c r="W17" s="301"/>
      <c r="X17" s="301"/>
    </row>
    <row r="19" spans="2:32" ht="30" customHeight="1">
      <c r="B19" s="289" t="s">
        <v>610</v>
      </c>
      <c r="C19" s="289"/>
      <c r="D19" s="289"/>
      <c r="E19" s="289"/>
      <c r="F19" s="289"/>
      <c r="G19" s="289"/>
      <c r="H19" s="270" t="s">
        <v>126</v>
      </c>
      <c r="I19" s="270"/>
      <c r="J19" s="270"/>
      <c r="K19" s="270"/>
      <c r="L19" s="270"/>
      <c r="M19" s="270"/>
      <c r="N19" s="292" t="s">
        <v>127</v>
      </c>
      <c r="O19" s="292"/>
      <c r="P19" s="292"/>
      <c r="Q19" s="292"/>
      <c r="R19" s="292"/>
      <c r="S19" s="292"/>
      <c r="T19" s="85"/>
      <c r="U19" s="85"/>
      <c r="V19" s="85"/>
      <c r="W19" s="85"/>
    </row>
    <row r="20" spans="2:32" ht="30" customHeight="1">
      <c r="B20" s="290" t="str">
        <f>IF('事業計画③設備機器・年間削減額(入力)'!G108=0,"",'事業計画③設備機器・年間削減額(入力)'!G108)</f>
        <v/>
      </c>
      <c r="C20" s="290"/>
      <c r="D20" s="290"/>
      <c r="E20" s="290"/>
      <c r="F20" s="290"/>
      <c r="G20" s="290"/>
      <c r="H20" s="290" t="str">
        <f>IF(OR(補助率="",補助対象経費=""),"",ROUNDDOWN(補助対象経費*補助率,0))</f>
        <v/>
      </c>
      <c r="I20" s="290"/>
      <c r="J20" s="290"/>
      <c r="K20" s="290"/>
      <c r="L20" s="290"/>
      <c r="M20" s="290"/>
      <c r="N20" s="291" t="str">
        <f>IF(H20="","",IF(H20&gt;=3000000,3000000,IF(H20&lt;200000,"補助限度額未達",ROUNDDOWN(H20,-3))))</f>
        <v/>
      </c>
      <c r="O20" s="291"/>
      <c r="P20" s="291"/>
      <c r="Q20" s="291"/>
      <c r="R20" s="291"/>
      <c r="S20" s="291"/>
    </row>
    <row r="21" spans="2:32">
      <c r="B21" s="51" t="s">
        <v>94</v>
      </c>
      <c r="P21" s="85"/>
      <c r="Q21" s="85"/>
    </row>
    <row r="22" spans="2:32">
      <c r="P22" s="85"/>
      <c r="Q22" s="85"/>
    </row>
    <row r="23" spans="2:32" ht="21" customHeight="1">
      <c r="B23" s="103" t="s">
        <v>611</v>
      </c>
      <c r="C23" s="85"/>
      <c r="D23" s="85"/>
      <c r="E23" s="85"/>
      <c r="F23" s="85"/>
      <c r="G23" s="85"/>
      <c r="H23" s="85"/>
      <c r="I23" s="85"/>
      <c r="J23" s="85"/>
      <c r="K23" s="85"/>
      <c r="L23" s="85"/>
      <c r="M23" s="85"/>
      <c r="N23" s="85"/>
      <c r="O23" s="85"/>
      <c r="P23" s="85"/>
      <c r="Q23" s="85"/>
      <c r="R23" s="85"/>
      <c r="S23" s="85"/>
    </row>
    <row r="24" spans="2:32" ht="30" customHeight="1">
      <c r="B24" s="266" t="s">
        <v>50</v>
      </c>
      <c r="C24" s="266"/>
      <c r="D24" s="266"/>
      <c r="E24" s="266"/>
      <c r="F24" s="266"/>
      <c r="G24" s="266"/>
      <c r="H24" s="270" t="s">
        <v>51</v>
      </c>
      <c r="I24" s="270"/>
      <c r="J24" s="270"/>
      <c r="K24" s="270"/>
      <c r="L24" s="270"/>
      <c r="M24" s="270"/>
      <c r="N24" s="268" t="s">
        <v>612</v>
      </c>
      <c r="O24" s="305"/>
      <c r="P24" s="305"/>
      <c r="Q24" s="305"/>
      <c r="R24" s="305"/>
      <c r="S24" s="305"/>
    </row>
    <row r="25" spans="2:32" ht="30" customHeight="1">
      <c r="B25" s="267" t="str">
        <f>IF('事業計画②総コスト、エネコス(入力）'!F8="","",'事業計画②総コスト、エネコス(入力）'!F8)</f>
        <v/>
      </c>
      <c r="C25" s="267"/>
      <c r="D25" s="267"/>
      <c r="E25" s="267"/>
      <c r="F25" s="267"/>
      <c r="G25" s="267"/>
      <c r="H25" s="267" t="str">
        <f>IF('事業計画②総コスト、エネコス(入力）'!F20="","",'事業計画②総コスト、エネコス(入力）'!F20)</f>
        <v/>
      </c>
      <c r="I25" s="267"/>
      <c r="J25" s="267"/>
      <c r="K25" s="267"/>
      <c r="L25" s="267"/>
      <c r="M25" s="267"/>
      <c r="N25" s="269" t="str">
        <f>IF(OR(総コスト="",エネコス=""),"",ROUND(エネコス/総コスト,3))</f>
        <v/>
      </c>
      <c r="O25" s="269"/>
      <c r="P25" s="269"/>
      <c r="Q25" s="269"/>
      <c r="R25" s="269"/>
      <c r="S25" s="269"/>
      <c r="AC25" s="85"/>
    </row>
    <row r="26" spans="2:32" ht="21" customHeight="1">
      <c r="C26" s="85"/>
      <c r="D26" s="85"/>
      <c r="E26" s="85"/>
      <c r="F26" s="85"/>
      <c r="G26" s="85"/>
      <c r="H26" s="85"/>
      <c r="I26" s="85"/>
      <c r="J26" s="85"/>
      <c r="K26" s="85"/>
      <c r="L26" s="85"/>
      <c r="M26" s="85"/>
      <c r="N26" s="85"/>
      <c r="O26" s="85"/>
      <c r="P26" s="85"/>
      <c r="Q26" s="85"/>
      <c r="R26" s="85"/>
      <c r="S26" s="85"/>
      <c r="AC26" s="85"/>
    </row>
    <row r="27" spans="2:32" ht="21" customHeight="1">
      <c r="B27" s="104" t="s">
        <v>613</v>
      </c>
      <c r="C27" s="85"/>
      <c r="D27" s="85"/>
      <c r="E27" s="85"/>
      <c r="F27" s="85"/>
      <c r="G27" s="85"/>
      <c r="H27" s="85"/>
      <c r="I27" s="85"/>
      <c r="J27" s="85"/>
      <c r="K27" s="85"/>
      <c r="L27" s="85"/>
      <c r="M27" s="85"/>
      <c r="N27" s="85"/>
      <c r="O27" s="85"/>
      <c r="P27" s="85"/>
      <c r="Q27" s="85"/>
      <c r="R27" s="85"/>
      <c r="S27" s="85"/>
      <c r="AC27" s="85"/>
    </row>
    <row r="28" spans="2:32" ht="30" customHeight="1">
      <c r="B28" s="270" t="s">
        <v>52</v>
      </c>
      <c r="C28" s="270"/>
      <c r="D28" s="270"/>
      <c r="E28" s="270"/>
      <c r="F28" s="270"/>
      <c r="G28" s="270"/>
      <c r="H28" s="270"/>
      <c r="I28" s="270"/>
      <c r="J28" s="270"/>
      <c r="K28" s="270"/>
      <c r="L28" s="270"/>
      <c r="M28" s="270"/>
      <c r="N28" s="271" t="str">
        <f>IF(申請時_年間削減額="","",申請時_年間削減額)</f>
        <v/>
      </c>
      <c r="O28" s="271"/>
      <c r="P28" s="271"/>
      <c r="Q28" s="271"/>
      <c r="R28" s="271"/>
      <c r="S28" s="271"/>
      <c r="AF28" s="85"/>
    </row>
    <row r="29" spans="2:32" ht="39" customHeight="1">
      <c r="B29" s="266" t="s">
        <v>53</v>
      </c>
      <c r="C29" s="266"/>
      <c r="D29" s="266"/>
      <c r="E29" s="266"/>
      <c r="F29" s="266"/>
      <c r="G29" s="266"/>
      <c r="H29" s="266"/>
      <c r="I29" s="266"/>
      <c r="J29" s="266"/>
      <c r="K29" s="268" t="s">
        <v>614</v>
      </c>
      <c r="L29" s="268"/>
      <c r="M29" s="268"/>
      <c r="N29" s="268"/>
      <c r="O29" s="268"/>
      <c r="P29" s="268"/>
      <c r="Q29" s="268"/>
      <c r="R29" s="268"/>
      <c r="S29" s="268"/>
    </row>
    <row r="30" spans="2:32" ht="30" customHeight="1">
      <c r="B30" s="267" t="str">
        <f>IF(OR(エネコス="",設備のエネコス削減額=""),"",エネコス-設備のエネコス削減額)</f>
        <v/>
      </c>
      <c r="C30" s="267"/>
      <c r="D30" s="267"/>
      <c r="E30" s="267"/>
      <c r="F30" s="267"/>
      <c r="G30" s="267"/>
      <c r="H30" s="267"/>
      <c r="I30" s="267"/>
      <c r="J30" s="267"/>
      <c r="K30" s="269" t="str">
        <f>IF(事業後エネコス="","",ROUND((エネコス-B30)/エネコス,3))</f>
        <v/>
      </c>
      <c r="L30" s="269"/>
      <c r="M30" s="269"/>
      <c r="N30" s="269"/>
      <c r="O30" s="269"/>
      <c r="P30" s="269"/>
      <c r="Q30" s="269"/>
      <c r="R30" s="269"/>
      <c r="S30" s="269"/>
    </row>
    <row r="31" spans="2:32" ht="21" customHeight="1">
      <c r="C31" s="85"/>
      <c r="D31" s="85"/>
      <c r="E31" s="85"/>
      <c r="F31" s="85"/>
      <c r="G31" s="85"/>
      <c r="H31" s="85"/>
      <c r="I31" s="85"/>
      <c r="J31" s="85"/>
      <c r="K31" s="85"/>
      <c r="L31" s="85"/>
      <c r="M31" s="85"/>
      <c r="N31" s="85"/>
      <c r="O31" s="85"/>
      <c r="P31" s="85"/>
      <c r="Q31" s="85"/>
      <c r="R31" s="85"/>
      <c r="S31" s="85"/>
    </row>
    <row r="32" spans="2:32" ht="21" customHeight="1">
      <c r="C32" s="85"/>
      <c r="D32" s="85"/>
      <c r="E32" s="85"/>
      <c r="F32" s="85"/>
      <c r="G32" s="85"/>
      <c r="H32" s="85"/>
      <c r="I32" s="85"/>
      <c r="J32" s="85"/>
      <c r="K32" s="85"/>
      <c r="L32" s="85"/>
      <c r="M32" s="85"/>
      <c r="N32" s="85"/>
      <c r="O32" s="85"/>
      <c r="P32" s="85"/>
      <c r="Q32" s="85"/>
      <c r="R32" s="85"/>
      <c r="S32" s="85"/>
    </row>
  </sheetData>
  <sheetProtection algorithmName="SHA-512" hashValue="bBuJdm3jdX9lOGWmAGz4hZYS7XygUi0zc07XEECOVhRmSuWLfL2L+jyIitleAMKT2dtJpqD2JJrQ0gtwPiO0Dw==" saltValue="LMpBbmxWBPC1Kz49bRtrjw==" spinCount="100000" sheet="1" objects="1" scenarios="1" formatCells="0"/>
  <mergeCells count="39">
    <mergeCell ref="T5:V5"/>
    <mergeCell ref="Q5:S5"/>
    <mergeCell ref="W5:X5"/>
    <mergeCell ref="B5:D5"/>
    <mergeCell ref="E5:H5"/>
    <mergeCell ref="J5:L5"/>
    <mergeCell ref="M5:N5"/>
    <mergeCell ref="B24:G24"/>
    <mergeCell ref="H24:M24"/>
    <mergeCell ref="N24:S24"/>
    <mergeCell ref="B25:G25"/>
    <mergeCell ref="H25:M25"/>
    <mergeCell ref="N25:S25"/>
    <mergeCell ref="B14:X14"/>
    <mergeCell ref="H17:J17"/>
    <mergeCell ref="B19:G19"/>
    <mergeCell ref="B20:G20"/>
    <mergeCell ref="H20:M20"/>
    <mergeCell ref="H19:M19"/>
    <mergeCell ref="N20:S20"/>
    <mergeCell ref="N19:S19"/>
    <mergeCell ref="B17:G17"/>
    <mergeCell ref="H16:X16"/>
    <mergeCell ref="B16:G16"/>
    <mergeCell ref="B15:G15"/>
    <mergeCell ref="K15:X15"/>
    <mergeCell ref="K17:X17"/>
    <mergeCell ref="H15:J15"/>
    <mergeCell ref="B12:G12"/>
    <mergeCell ref="H12:M12"/>
    <mergeCell ref="O12:T12"/>
    <mergeCell ref="B8:G10"/>
    <mergeCell ref="H8:X10"/>
    <mergeCell ref="B29:J29"/>
    <mergeCell ref="B30:J30"/>
    <mergeCell ref="K29:S29"/>
    <mergeCell ref="K30:S30"/>
    <mergeCell ref="B28:M28"/>
    <mergeCell ref="N28:S28"/>
  </mergeCells>
  <phoneticPr fontId="2"/>
  <conditionalFormatting sqref="H16:X16">
    <cfRule type="expression" dxfId="82" priority="1">
      <formula>$H$15="無"</formula>
    </cfRule>
  </conditionalFormatting>
  <dataValidations count="1">
    <dataValidation type="list" allowBlank="1" showInputMessage="1" showErrorMessage="1" sqref="H15" xr:uid="{00000000-0002-0000-0500-000000000000}">
      <formula1>"有,無"</formula1>
    </dataValidation>
  </dataValidations>
  <pageMargins left="0.7" right="0.7" top="0.73" bottom="0.39"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L34"/>
  <sheetViews>
    <sheetView showGridLines="0" view="pageBreakPreview" zoomScale="75" zoomScaleNormal="100" zoomScaleSheetLayoutView="75" workbookViewId="0"/>
  </sheetViews>
  <sheetFormatPr defaultColWidth="9" defaultRowHeight="13"/>
  <cols>
    <col min="1" max="1" width="1.33203125" style="46" customWidth="1"/>
    <col min="2" max="3" width="3.08203125" style="46" customWidth="1"/>
    <col min="4" max="4" width="9" style="46"/>
    <col min="5" max="5" width="17.25" style="46" bestFit="1" customWidth="1"/>
    <col min="6" max="6" width="23.5" style="46" bestFit="1" customWidth="1"/>
    <col min="7" max="11" width="4.08203125" style="46" customWidth="1"/>
    <col min="12" max="12" width="1.58203125" style="46" customWidth="1"/>
    <col min="13" max="13" width="5.58203125" style="46" customWidth="1"/>
    <col min="14" max="14" width="3.08203125" style="46" customWidth="1"/>
    <col min="15" max="16384" width="9" style="46"/>
  </cols>
  <sheetData>
    <row r="1" spans="2:12" ht="3.75" customHeight="1"/>
    <row r="2" spans="2:12">
      <c r="L2" s="98" t="str">
        <f>IF(名称="","","名称："&amp;名称)</f>
        <v/>
      </c>
    </row>
    <row r="3" spans="2:12" ht="16">
      <c r="B3" s="99" t="s">
        <v>97</v>
      </c>
      <c r="L3" s="98"/>
    </row>
    <row r="4" spans="2:12" ht="30.75" customHeight="1">
      <c r="B4" s="319" t="s">
        <v>71</v>
      </c>
      <c r="C4" s="319"/>
      <c r="D4" s="319"/>
      <c r="E4" s="319"/>
      <c r="F4" s="319"/>
      <c r="G4" s="319"/>
      <c r="H4" s="319"/>
      <c r="I4" s="319"/>
      <c r="J4" s="319"/>
      <c r="K4" s="319"/>
      <c r="L4" s="319"/>
    </row>
    <row r="6" spans="2:12" ht="30" customHeight="1">
      <c r="D6" s="323" t="s">
        <v>376</v>
      </c>
      <c r="E6" s="324"/>
      <c r="F6" s="105" t="str">
        <f>IF(法人・個人事業者="","",法人・個人事業者)</f>
        <v/>
      </c>
      <c r="G6" s="106" t="str">
        <f>IF(ISBLANK(F6),"←いずれか選択","")</f>
        <v/>
      </c>
    </row>
    <row r="7" spans="2:12" ht="10" customHeight="1"/>
    <row r="8" spans="2:12" ht="30" customHeight="1">
      <c r="D8" s="323" t="s">
        <v>63</v>
      </c>
      <c r="E8" s="324"/>
      <c r="F8" s="107" t="str">
        <f>IF(F6="法人",F13,F18)</f>
        <v/>
      </c>
    </row>
    <row r="9" spans="2:12" ht="10" customHeight="1"/>
    <row r="10" spans="2:12" ht="18" customHeight="1">
      <c r="D10" s="108" t="s">
        <v>65</v>
      </c>
    </row>
    <row r="11" spans="2:12" ht="36" customHeight="1">
      <c r="E11" s="109" t="s">
        <v>58</v>
      </c>
      <c r="F11" s="110"/>
    </row>
    <row r="12" spans="2:12" ht="36" customHeight="1">
      <c r="D12" s="104"/>
      <c r="E12" s="111" t="s">
        <v>64</v>
      </c>
      <c r="F12" s="110"/>
    </row>
    <row r="13" spans="2:12" ht="36" customHeight="1">
      <c r="D13" s="104"/>
      <c r="E13" s="109" t="s">
        <v>60</v>
      </c>
      <c r="F13" s="107" t="str">
        <f>IF(SUM(F11:F12)=0,"",SUM(F11:F12))</f>
        <v/>
      </c>
    </row>
    <row r="14" spans="2:12" ht="10" customHeight="1">
      <c r="D14" s="104"/>
      <c r="E14" s="85"/>
      <c r="F14" s="85"/>
    </row>
    <row r="15" spans="2:12" ht="18" customHeight="1">
      <c r="D15" s="128" t="s">
        <v>66</v>
      </c>
      <c r="F15" s="104"/>
      <c r="G15" s="104"/>
    </row>
    <row r="16" spans="2:12" ht="54" customHeight="1">
      <c r="E16" s="112" t="s">
        <v>61</v>
      </c>
      <c r="F16" s="113"/>
    </row>
    <row r="17" spans="2:12" ht="54" customHeight="1">
      <c r="D17" s="104"/>
      <c r="E17" s="112" t="s">
        <v>62</v>
      </c>
      <c r="F17" s="113"/>
    </row>
    <row r="18" spans="2:12" ht="30" customHeight="1">
      <c r="D18" s="104"/>
      <c r="E18" s="109" t="s">
        <v>60</v>
      </c>
      <c r="F18" s="107" t="str">
        <f>IF(SUM(F16:F17)=0,"",SUM(F16:F17))</f>
        <v/>
      </c>
    </row>
    <row r="19" spans="2:12" ht="10" customHeight="1"/>
    <row r="20" spans="2:12" ht="30" customHeight="1" thickBot="1">
      <c r="D20" s="325" t="s">
        <v>67</v>
      </c>
      <c r="E20" s="326"/>
      <c r="F20" s="114" t="str">
        <f>IF(SUM(F21:F30)=0,"",SUM(F21:F30))</f>
        <v/>
      </c>
    </row>
    <row r="21" spans="2:12" ht="15" customHeight="1">
      <c r="D21" s="327" t="s">
        <v>68</v>
      </c>
      <c r="E21" s="115" t="s">
        <v>89</v>
      </c>
      <c r="F21" s="116"/>
      <c r="G21" s="117"/>
    </row>
    <row r="22" spans="2:12" ht="15" customHeight="1">
      <c r="D22" s="328"/>
      <c r="E22" s="118" t="s">
        <v>59</v>
      </c>
      <c r="F22" s="119"/>
      <c r="G22" s="117"/>
    </row>
    <row r="23" spans="2:12" ht="15" customHeight="1">
      <c r="D23" s="328"/>
      <c r="E23" s="120"/>
      <c r="F23" s="119"/>
      <c r="G23" s="117"/>
    </row>
    <row r="24" spans="2:12" ht="15" customHeight="1">
      <c r="D24" s="328"/>
      <c r="E24" s="120"/>
      <c r="F24" s="119"/>
      <c r="G24" s="121"/>
    </row>
    <row r="25" spans="2:12" ht="15" customHeight="1" thickBot="1">
      <c r="D25" s="329"/>
      <c r="E25" s="122"/>
      <c r="F25" s="123"/>
      <c r="G25" s="121"/>
    </row>
    <row r="26" spans="2:12" ht="15" customHeight="1">
      <c r="D26" s="320" t="str">
        <f>IF(F6="法人","販売費及び一般管理費",IF(F6="個人事業者","経費","上記以外"))</f>
        <v>上記以外</v>
      </c>
      <c r="E26" s="115" t="s">
        <v>89</v>
      </c>
      <c r="F26" s="116"/>
      <c r="G26" s="117"/>
    </row>
    <row r="27" spans="2:12" ht="15" customHeight="1">
      <c r="D27" s="321"/>
      <c r="E27" s="118" t="s">
        <v>59</v>
      </c>
      <c r="F27" s="119"/>
      <c r="G27" s="117"/>
    </row>
    <row r="28" spans="2:12" ht="15" customHeight="1">
      <c r="D28" s="321"/>
      <c r="E28" s="120"/>
      <c r="F28" s="119"/>
      <c r="G28" s="117"/>
    </row>
    <row r="29" spans="2:12" ht="15" customHeight="1">
      <c r="D29" s="321"/>
      <c r="E29" s="120"/>
      <c r="F29" s="119"/>
      <c r="G29" s="121"/>
    </row>
    <row r="30" spans="2:12" ht="15" customHeight="1" thickBot="1">
      <c r="D30" s="322"/>
      <c r="E30" s="122"/>
      <c r="F30" s="123"/>
      <c r="G30" s="121"/>
    </row>
    <row r="31" spans="2:12" ht="9" customHeight="1">
      <c r="D31" s="124"/>
      <c r="E31" s="125"/>
      <c r="F31" s="126"/>
      <c r="G31" s="121"/>
    </row>
    <row r="32" spans="2:12" ht="60" customHeight="1">
      <c r="B32" s="318" t="s">
        <v>464</v>
      </c>
      <c r="C32" s="318"/>
      <c r="D32" s="318"/>
      <c r="E32" s="318"/>
      <c r="F32" s="318"/>
      <c r="G32" s="318"/>
      <c r="H32" s="318"/>
      <c r="I32" s="318"/>
      <c r="J32" s="318"/>
      <c r="K32" s="318"/>
      <c r="L32" s="127"/>
    </row>
    <row r="33" spans="2:12" ht="45" customHeight="1">
      <c r="B33" s="318" t="s">
        <v>463</v>
      </c>
      <c r="C33" s="318"/>
      <c r="D33" s="318"/>
      <c r="E33" s="318"/>
      <c r="F33" s="318"/>
      <c r="G33" s="318"/>
      <c r="H33" s="318"/>
      <c r="I33" s="318"/>
      <c r="J33" s="318"/>
      <c r="K33" s="318"/>
      <c r="L33" s="127"/>
    </row>
    <row r="34" spans="2:12" ht="4.5" customHeight="1"/>
  </sheetData>
  <sheetProtection algorithmName="SHA-512" hashValue="Q0Ek/fRZn5NukLoEwQRMDcwiWjKwN3AlAoLJwmV9hzVffn9P4y9rcq4Q3dI0rXJ3eYtA7Xkaqp9qBZTDHVTkWw==" saltValue="yf3xjGLgyxX3h1vxReaHQg==" spinCount="100000" sheet="1" objects="1" scenarios="1" formatCells="0"/>
  <mergeCells count="8">
    <mergeCell ref="B32:K32"/>
    <mergeCell ref="B33:K33"/>
    <mergeCell ref="B4:L4"/>
    <mergeCell ref="D26:D30"/>
    <mergeCell ref="D6:E6"/>
    <mergeCell ref="D8:E8"/>
    <mergeCell ref="D20:E20"/>
    <mergeCell ref="D21:D25"/>
  </mergeCells>
  <phoneticPr fontId="2"/>
  <conditionalFormatting sqref="F11:F13">
    <cfRule type="expression" dxfId="81" priority="2">
      <formula>$F$6="個人事業者"</formula>
    </cfRule>
  </conditionalFormatting>
  <conditionalFormatting sqref="F16:F18">
    <cfRule type="expression" dxfId="80" priority="1">
      <formula>$F$6="法人"</formula>
    </cfRule>
  </conditionalFormatting>
  <printOptions horizontalCentered="1" verticalCentered="1"/>
  <pageMargins left="0.70866141732283472" right="0.70866141732283472" top="0.47244094488188981" bottom="0.55118110236220474"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U126"/>
  <sheetViews>
    <sheetView showGridLines="0" view="pageBreakPreview" zoomScale="75" zoomScaleNormal="100" zoomScaleSheetLayoutView="75" workbookViewId="0">
      <pane xSplit="2" ySplit="6" topLeftCell="C7" activePane="bottomRight" state="frozen"/>
      <selection pane="topRight" activeCell="C1" sqref="C1"/>
      <selection pane="bottomLeft" activeCell="A6" sqref="A6"/>
      <selection pane="bottomRight"/>
    </sheetView>
  </sheetViews>
  <sheetFormatPr defaultColWidth="8.58203125" defaultRowHeight="13"/>
  <cols>
    <col min="1" max="1" width="6.08203125" style="85" customWidth="1"/>
    <col min="2" max="2" width="25.5" style="85" bestFit="1" customWidth="1"/>
    <col min="3" max="3" width="5.5" style="85" bestFit="1" customWidth="1"/>
    <col min="4" max="5" width="13" style="85" bestFit="1" customWidth="1"/>
    <col min="6" max="7" width="13" style="85" customWidth="1"/>
    <col min="8" max="8" width="17.25" style="85" bestFit="1" customWidth="1"/>
    <col min="9" max="9" width="15.33203125" style="85" bestFit="1" customWidth="1"/>
    <col min="10" max="10" width="7.83203125" style="85" customWidth="1"/>
    <col min="11" max="11" width="22.58203125" style="85" customWidth="1"/>
    <col min="12" max="13" width="8.83203125" style="85" bestFit="1" customWidth="1"/>
    <col min="14" max="14" width="22.58203125" style="85" customWidth="1"/>
    <col min="15" max="16" width="3.08203125" style="85" customWidth="1"/>
    <col min="17" max="17" width="15.58203125" style="130" customWidth="1"/>
    <col min="18" max="18" width="80.58203125" style="85" customWidth="1"/>
    <col min="19" max="19" width="21.33203125" style="85" bestFit="1" customWidth="1"/>
    <col min="20" max="20" width="13" style="85" bestFit="1" customWidth="1"/>
    <col min="21" max="21" width="9.5" style="85" bestFit="1" customWidth="1"/>
    <col min="22" max="16384" width="8.58203125" style="85"/>
  </cols>
  <sheetData>
    <row r="1" spans="1:21" ht="15" customHeight="1">
      <c r="A1" s="129"/>
      <c r="K1" s="341" t="str">
        <f>IF(名称="","","名称："&amp;名称)</f>
        <v/>
      </c>
      <c r="L1" s="341"/>
      <c r="M1" s="341"/>
      <c r="N1" s="341"/>
    </row>
    <row r="2" spans="1:21" ht="20.149999999999999" customHeight="1">
      <c r="A2" s="340" t="s">
        <v>301</v>
      </c>
      <c r="B2" s="340"/>
      <c r="C2" s="340"/>
      <c r="D2" s="340"/>
      <c r="E2" s="340"/>
      <c r="F2" s="340"/>
      <c r="G2" s="340"/>
      <c r="H2" s="340"/>
      <c r="I2" s="340"/>
      <c r="K2" s="338" t="str">
        <f>IF(AND(SUM(O7:O106)&gt;0,A111=""),"県外発注理由が未記載です!","")</f>
        <v/>
      </c>
      <c r="L2" s="338"/>
      <c r="M2" s="338"/>
      <c r="N2" s="338"/>
    </row>
    <row r="3" spans="1:21" ht="20.149999999999999" customHeight="1">
      <c r="A3" s="340"/>
      <c r="B3" s="340"/>
      <c r="C3" s="340"/>
      <c r="D3" s="340"/>
      <c r="E3" s="340"/>
      <c r="F3" s="340"/>
      <c r="G3" s="340"/>
      <c r="H3" s="340"/>
      <c r="I3" s="340"/>
      <c r="K3" s="339" t="str">
        <f>IF(AND(SUM(P7:P107)&gt;0,A114=""),"廃棄方法が未記載です!","")</f>
        <v/>
      </c>
      <c r="L3" s="339"/>
      <c r="M3" s="339"/>
      <c r="N3" s="339"/>
    </row>
    <row r="4" spans="1:21" ht="9" customHeight="1">
      <c r="E4" s="131"/>
      <c r="F4" s="131"/>
      <c r="G4" s="131"/>
      <c r="J4" s="132"/>
      <c r="K4" s="133"/>
      <c r="L4" s="133"/>
      <c r="M4" s="133"/>
      <c r="N4" s="134"/>
    </row>
    <row r="5" spans="1:21" ht="54" customHeight="1">
      <c r="A5" s="351" t="s">
        <v>57</v>
      </c>
      <c r="B5" s="351" t="s">
        <v>54</v>
      </c>
      <c r="C5" s="351" t="s">
        <v>55</v>
      </c>
      <c r="D5" s="342" t="s">
        <v>473</v>
      </c>
      <c r="E5" s="347" t="s">
        <v>328</v>
      </c>
      <c r="F5" s="347" t="s">
        <v>474</v>
      </c>
      <c r="G5" s="347" t="s">
        <v>329</v>
      </c>
      <c r="H5" s="349" t="s">
        <v>573</v>
      </c>
      <c r="I5" s="342" t="s">
        <v>475</v>
      </c>
      <c r="J5" s="342" t="s">
        <v>303</v>
      </c>
      <c r="K5" s="342" t="s">
        <v>304</v>
      </c>
      <c r="L5" s="344" t="s">
        <v>330</v>
      </c>
      <c r="M5" s="345"/>
      <c r="N5" s="346"/>
    </row>
    <row r="6" spans="1:21" ht="30" customHeight="1">
      <c r="A6" s="352"/>
      <c r="B6" s="352"/>
      <c r="C6" s="352"/>
      <c r="D6" s="343"/>
      <c r="E6" s="348"/>
      <c r="F6" s="348"/>
      <c r="G6" s="348"/>
      <c r="H6" s="350"/>
      <c r="I6" s="343"/>
      <c r="J6" s="343"/>
      <c r="K6" s="343"/>
      <c r="L6" s="135" t="s">
        <v>476</v>
      </c>
      <c r="M6" s="135" t="s">
        <v>489</v>
      </c>
      <c r="N6" s="135" t="s">
        <v>635</v>
      </c>
    </row>
    <row r="7" spans="1:21" ht="27" customHeight="1">
      <c r="A7" s="136">
        <v>1</v>
      </c>
      <c r="B7" s="137"/>
      <c r="C7" s="138"/>
      <c r="D7" s="139"/>
      <c r="E7" s="140" t="str">
        <f t="shared" ref="E7:E16" si="0">IF(OR(ISBLANK(C7),ISBLANK(D7)),"",C7*D7)</f>
        <v/>
      </c>
      <c r="F7" s="141"/>
      <c r="G7" s="140" t="str">
        <f>IF(L7="×",0,IF(OR(ISBLANK(E7),ISBLANK(F7)),"",E7-F7))</f>
        <v/>
      </c>
      <c r="H7" s="142"/>
      <c r="I7" s="143"/>
      <c r="J7" s="144"/>
      <c r="K7" s="145"/>
      <c r="L7" s="146"/>
      <c r="M7" s="146"/>
      <c r="N7" s="145"/>
      <c r="O7" s="85" t="str">
        <f>IF(J7="その他",1,"")</f>
        <v/>
      </c>
      <c r="P7" s="85" t="str">
        <f>IF(N7="その他",1,"")</f>
        <v/>
      </c>
      <c r="Q7" s="147"/>
    </row>
    <row r="8" spans="1:21" ht="27" customHeight="1">
      <c r="A8" s="136">
        <v>2</v>
      </c>
      <c r="B8" s="137"/>
      <c r="C8" s="138"/>
      <c r="D8" s="139"/>
      <c r="E8" s="140" t="str">
        <f t="shared" si="0"/>
        <v/>
      </c>
      <c r="F8" s="141"/>
      <c r="G8" s="140" t="str">
        <f t="shared" ref="G8:G71" si="1">IF(L8="×",0,IF(OR(ISBLANK(E8),ISBLANK(F8)),"",E8-F8))</f>
        <v/>
      </c>
      <c r="H8" s="142"/>
      <c r="I8" s="143"/>
      <c r="J8" s="144"/>
      <c r="K8" s="145"/>
      <c r="L8" s="146"/>
      <c r="M8" s="146"/>
      <c r="N8" s="145"/>
      <c r="O8" s="85" t="str">
        <f t="shared" ref="O8:O71" si="2">IF(J8="その他",1,"")</f>
        <v/>
      </c>
      <c r="P8" s="85" t="str">
        <f t="shared" ref="P8:P71" si="3">IF(N8="その他",1,"")</f>
        <v/>
      </c>
      <c r="Q8" s="147"/>
    </row>
    <row r="9" spans="1:21" ht="27" customHeight="1">
      <c r="A9" s="136">
        <v>3</v>
      </c>
      <c r="B9" s="137"/>
      <c r="C9" s="138"/>
      <c r="D9" s="139"/>
      <c r="E9" s="140" t="str">
        <f t="shared" si="0"/>
        <v/>
      </c>
      <c r="F9" s="141"/>
      <c r="G9" s="140" t="str">
        <f t="shared" si="1"/>
        <v/>
      </c>
      <c r="H9" s="142"/>
      <c r="I9" s="143"/>
      <c r="J9" s="144"/>
      <c r="K9" s="145"/>
      <c r="L9" s="146"/>
      <c r="M9" s="146"/>
      <c r="N9" s="145"/>
      <c r="O9" s="85" t="str">
        <f t="shared" si="2"/>
        <v/>
      </c>
      <c r="P9" s="85" t="str">
        <f t="shared" si="3"/>
        <v/>
      </c>
      <c r="Q9" s="147"/>
    </row>
    <row r="10" spans="1:21" ht="27" customHeight="1">
      <c r="A10" s="136">
        <v>4</v>
      </c>
      <c r="B10" s="137"/>
      <c r="C10" s="138"/>
      <c r="D10" s="139"/>
      <c r="E10" s="140" t="str">
        <f t="shared" si="0"/>
        <v/>
      </c>
      <c r="F10" s="141"/>
      <c r="G10" s="140" t="str">
        <f t="shared" si="1"/>
        <v/>
      </c>
      <c r="H10" s="142"/>
      <c r="I10" s="143"/>
      <c r="J10" s="144"/>
      <c r="K10" s="145"/>
      <c r="L10" s="146"/>
      <c r="M10" s="146"/>
      <c r="N10" s="145"/>
      <c r="O10" s="85" t="str">
        <f t="shared" si="2"/>
        <v/>
      </c>
      <c r="P10" s="85" t="str">
        <f t="shared" si="3"/>
        <v/>
      </c>
      <c r="Q10" s="147"/>
    </row>
    <row r="11" spans="1:21" ht="27" customHeight="1">
      <c r="A11" s="136">
        <v>5</v>
      </c>
      <c r="B11" s="137"/>
      <c r="C11" s="138"/>
      <c r="D11" s="139"/>
      <c r="E11" s="140" t="str">
        <f>IF(OR(ISBLANK(C11),ISBLANK(D11)),"",C11*D11)</f>
        <v/>
      </c>
      <c r="F11" s="141"/>
      <c r="G11" s="140" t="str">
        <f t="shared" si="1"/>
        <v/>
      </c>
      <c r="H11" s="142"/>
      <c r="I11" s="143"/>
      <c r="J11" s="144"/>
      <c r="K11" s="145"/>
      <c r="L11" s="146"/>
      <c r="M11" s="146"/>
      <c r="N11" s="145"/>
      <c r="O11" s="85" t="str">
        <f t="shared" si="2"/>
        <v/>
      </c>
      <c r="P11" s="85" t="str">
        <f t="shared" si="3"/>
        <v/>
      </c>
      <c r="Q11" s="147"/>
    </row>
    <row r="12" spans="1:21" ht="27" hidden="1" customHeight="1">
      <c r="A12" s="136">
        <v>6</v>
      </c>
      <c r="B12" s="137"/>
      <c r="C12" s="138"/>
      <c r="D12" s="139"/>
      <c r="E12" s="140" t="str">
        <f t="shared" si="0"/>
        <v/>
      </c>
      <c r="F12" s="141"/>
      <c r="G12" s="140" t="str">
        <f t="shared" si="1"/>
        <v/>
      </c>
      <c r="H12" s="142"/>
      <c r="I12" s="143"/>
      <c r="J12" s="144"/>
      <c r="K12" s="145"/>
      <c r="L12" s="146"/>
      <c r="M12" s="146"/>
      <c r="N12" s="145"/>
      <c r="O12" s="85" t="str">
        <f t="shared" si="2"/>
        <v/>
      </c>
      <c r="P12" s="85" t="str">
        <f t="shared" si="3"/>
        <v/>
      </c>
      <c r="Q12" s="147"/>
    </row>
    <row r="13" spans="1:21" ht="27" hidden="1" customHeight="1">
      <c r="A13" s="136">
        <v>7</v>
      </c>
      <c r="B13" s="137"/>
      <c r="C13" s="138"/>
      <c r="D13" s="139"/>
      <c r="E13" s="140" t="str">
        <f t="shared" si="0"/>
        <v/>
      </c>
      <c r="F13" s="141"/>
      <c r="G13" s="140" t="str">
        <f t="shared" si="1"/>
        <v/>
      </c>
      <c r="H13" s="142"/>
      <c r="I13" s="143"/>
      <c r="J13" s="144"/>
      <c r="K13" s="145"/>
      <c r="L13" s="146"/>
      <c r="M13" s="146"/>
      <c r="N13" s="145"/>
      <c r="O13" s="85" t="str">
        <f t="shared" si="2"/>
        <v/>
      </c>
      <c r="P13" s="85" t="str">
        <f t="shared" si="3"/>
        <v/>
      </c>
      <c r="Q13" s="147"/>
      <c r="U13" s="148"/>
    </row>
    <row r="14" spans="1:21" ht="27" hidden="1" customHeight="1">
      <c r="A14" s="136">
        <v>8</v>
      </c>
      <c r="B14" s="137"/>
      <c r="C14" s="138"/>
      <c r="D14" s="139"/>
      <c r="E14" s="140" t="str">
        <f t="shared" si="0"/>
        <v/>
      </c>
      <c r="F14" s="141"/>
      <c r="G14" s="140" t="str">
        <f t="shared" si="1"/>
        <v/>
      </c>
      <c r="H14" s="142"/>
      <c r="I14" s="143"/>
      <c r="J14" s="144"/>
      <c r="K14" s="145"/>
      <c r="L14" s="146"/>
      <c r="M14" s="146"/>
      <c r="N14" s="145"/>
      <c r="O14" s="85" t="str">
        <f t="shared" si="2"/>
        <v/>
      </c>
      <c r="P14" s="85" t="str">
        <f t="shared" si="3"/>
        <v/>
      </c>
      <c r="Q14" s="147"/>
    </row>
    <row r="15" spans="1:21" ht="27" hidden="1" customHeight="1">
      <c r="A15" s="136">
        <v>9</v>
      </c>
      <c r="B15" s="137"/>
      <c r="C15" s="138"/>
      <c r="D15" s="139"/>
      <c r="E15" s="140" t="str">
        <f t="shared" si="0"/>
        <v/>
      </c>
      <c r="F15" s="141"/>
      <c r="G15" s="140" t="str">
        <f t="shared" si="1"/>
        <v/>
      </c>
      <c r="H15" s="142"/>
      <c r="I15" s="143"/>
      <c r="J15" s="144"/>
      <c r="K15" s="145"/>
      <c r="L15" s="146"/>
      <c r="M15" s="146"/>
      <c r="N15" s="145"/>
      <c r="O15" s="85" t="str">
        <f t="shared" si="2"/>
        <v/>
      </c>
      <c r="P15" s="85" t="str">
        <f t="shared" si="3"/>
        <v/>
      </c>
      <c r="Q15" s="147"/>
    </row>
    <row r="16" spans="1:21" ht="27" hidden="1" customHeight="1">
      <c r="A16" s="136">
        <v>10</v>
      </c>
      <c r="B16" s="137"/>
      <c r="C16" s="138"/>
      <c r="D16" s="139"/>
      <c r="E16" s="140" t="str">
        <f t="shared" si="0"/>
        <v/>
      </c>
      <c r="F16" s="141"/>
      <c r="G16" s="140" t="str">
        <f t="shared" si="1"/>
        <v/>
      </c>
      <c r="H16" s="142"/>
      <c r="I16" s="143"/>
      <c r="J16" s="144"/>
      <c r="K16" s="145"/>
      <c r="L16" s="146"/>
      <c r="M16" s="146"/>
      <c r="N16" s="145"/>
      <c r="O16" s="85" t="str">
        <f t="shared" si="2"/>
        <v/>
      </c>
      <c r="P16" s="85" t="str">
        <f t="shared" si="3"/>
        <v/>
      </c>
      <c r="Q16" s="147"/>
    </row>
    <row r="17" spans="1:21" ht="27" hidden="1" customHeight="1">
      <c r="A17" s="136">
        <v>11</v>
      </c>
      <c r="B17" s="137"/>
      <c r="C17" s="138"/>
      <c r="D17" s="139"/>
      <c r="E17" s="140" t="str">
        <f>IF(OR(ISBLANK(C17),ISBLANK(D17)),"",C17*D17)</f>
        <v/>
      </c>
      <c r="F17" s="141"/>
      <c r="G17" s="140" t="str">
        <f t="shared" si="1"/>
        <v/>
      </c>
      <c r="H17" s="142"/>
      <c r="I17" s="143"/>
      <c r="J17" s="144"/>
      <c r="K17" s="145"/>
      <c r="L17" s="146"/>
      <c r="M17" s="146"/>
      <c r="N17" s="145"/>
      <c r="O17" s="85" t="str">
        <f t="shared" si="2"/>
        <v/>
      </c>
      <c r="P17" s="85" t="str">
        <f t="shared" si="3"/>
        <v/>
      </c>
      <c r="Q17" s="147"/>
    </row>
    <row r="18" spans="1:21" ht="27" hidden="1" customHeight="1">
      <c r="A18" s="136">
        <v>12</v>
      </c>
      <c r="B18" s="137"/>
      <c r="C18" s="138"/>
      <c r="D18" s="139"/>
      <c r="E18" s="140" t="str">
        <f>IF(OR(ISBLANK(C18),ISBLANK(D18)),"",C18*D18)</f>
        <v/>
      </c>
      <c r="F18" s="141"/>
      <c r="G18" s="140" t="str">
        <f t="shared" si="1"/>
        <v/>
      </c>
      <c r="H18" s="142"/>
      <c r="I18" s="143"/>
      <c r="J18" s="144"/>
      <c r="K18" s="145"/>
      <c r="L18" s="146"/>
      <c r="M18" s="146"/>
      <c r="N18" s="145"/>
      <c r="O18" s="85" t="str">
        <f t="shared" si="2"/>
        <v/>
      </c>
      <c r="P18" s="85" t="str">
        <f t="shared" si="3"/>
        <v/>
      </c>
      <c r="Q18" s="147"/>
    </row>
    <row r="19" spans="1:21" ht="27" hidden="1" customHeight="1">
      <c r="A19" s="136">
        <v>13</v>
      </c>
      <c r="B19" s="137"/>
      <c r="C19" s="138"/>
      <c r="D19" s="139"/>
      <c r="E19" s="140" t="str">
        <f>IF(OR(ISBLANK(C19),ISBLANK(D19)),"",C19*D19)</f>
        <v/>
      </c>
      <c r="F19" s="141"/>
      <c r="G19" s="140" t="str">
        <f t="shared" si="1"/>
        <v/>
      </c>
      <c r="H19" s="142"/>
      <c r="I19" s="143"/>
      <c r="J19" s="144"/>
      <c r="K19" s="145"/>
      <c r="L19" s="146"/>
      <c r="M19" s="146"/>
      <c r="N19" s="145"/>
      <c r="O19" s="85" t="str">
        <f t="shared" si="2"/>
        <v/>
      </c>
      <c r="P19" s="85" t="str">
        <f t="shared" si="3"/>
        <v/>
      </c>
      <c r="Q19" s="147"/>
    </row>
    <row r="20" spans="1:21" ht="27" hidden="1" customHeight="1">
      <c r="A20" s="136">
        <v>14</v>
      </c>
      <c r="B20" s="137"/>
      <c r="C20" s="138"/>
      <c r="D20" s="139"/>
      <c r="E20" s="140" t="str">
        <f>IF(OR(ISBLANK(C20),ISBLANK(D20)),"",C20*D20)</f>
        <v/>
      </c>
      <c r="F20" s="141"/>
      <c r="G20" s="140" t="str">
        <f t="shared" si="1"/>
        <v/>
      </c>
      <c r="H20" s="142"/>
      <c r="I20" s="143"/>
      <c r="J20" s="144"/>
      <c r="K20" s="145"/>
      <c r="L20" s="146"/>
      <c r="M20" s="146"/>
      <c r="N20" s="145"/>
      <c r="O20" s="85" t="str">
        <f t="shared" si="2"/>
        <v/>
      </c>
      <c r="P20" s="85" t="str">
        <f t="shared" si="3"/>
        <v/>
      </c>
      <c r="Q20" s="147"/>
    </row>
    <row r="21" spans="1:21" ht="27" hidden="1" customHeight="1">
      <c r="A21" s="136">
        <v>15</v>
      </c>
      <c r="B21" s="137"/>
      <c r="C21" s="138"/>
      <c r="D21" s="139"/>
      <c r="E21" s="140" t="str">
        <f>IF(OR(ISBLANK(C21),ISBLANK(D21)),"",C21*D21)</f>
        <v/>
      </c>
      <c r="F21" s="141"/>
      <c r="G21" s="140" t="str">
        <f t="shared" si="1"/>
        <v/>
      </c>
      <c r="H21" s="142"/>
      <c r="I21" s="143"/>
      <c r="J21" s="144"/>
      <c r="K21" s="145"/>
      <c r="L21" s="146"/>
      <c r="M21" s="146"/>
      <c r="N21" s="145"/>
      <c r="O21" s="85" t="str">
        <f t="shared" si="2"/>
        <v/>
      </c>
      <c r="P21" s="85" t="str">
        <f t="shared" si="3"/>
        <v/>
      </c>
      <c r="Q21" s="147"/>
    </row>
    <row r="22" spans="1:21" ht="27" hidden="1" customHeight="1">
      <c r="A22" s="136">
        <v>16</v>
      </c>
      <c r="B22" s="137"/>
      <c r="C22" s="138"/>
      <c r="D22" s="139"/>
      <c r="E22" s="140" t="str">
        <f t="shared" ref="E22:E31" si="4">IF(OR(ISBLANK(C22),ISBLANK(D22)),"",C22*D22)</f>
        <v/>
      </c>
      <c r="F22" s="141"/>
      <c r="G22" s="140" t="str">
        <f t="shared" si="1"/>
        <v/>
      </c>
      <c r="H22" s="142"/>
      <c r="I22" s="143"/>
      <c r="J22" s="144"/>
      <c r="K22" s="145"/>
      <c r="L22" s="146"/>
      <c r="M22" s="146"/>
      <c r="N22" s="145"/>
      <c r="O22" s="85" t="str">
        <f t="shared" si="2"/>
        <v/>
      </c>
      <c r="P22" s="85" t="str">
        <f t="shared" si="3"/>
        <v/>
      </c>
      <c r="Q22" s="147"/>
    </row>
    <row r="23" spans="1:21" ht="27" hidden="1" customHeight="1">
      <c r="A23" s="136">
        <v>17</v>
      </c>
      <c r="B23" s="137"/>
      <c r="C23" s="138"/>
      <c r="D23" s="139"/>
      <c r="E23" s="140" t="str">
        <f t="shared" si="4"/>
        <v/>
      </c>
      <c r="F23" s="141"/>
      <c r="G23" s="140" t="str">
        <f t="shared" si="1"/>
        <v/>
      </c>
      <c r="H23" s="142"/>
      <c r="I23" s="143"/>
      <c r="J23" s="144"/>
      <c r="K23" s="145"/>
      <c r="L23" s="146"/>
      <c r="M23" s="146"/>
      <c r="N23" s="145"/>
      <c r="O23" s="85" t="str">
        <f t="shared" si="2"/>
        <v/>
      </c>
      <c r="P23" s="85" t="str">
        <f t="shared" si="3"/>
        <v/>
      </c>
      <c r="Q23" s="147"/>
      <c r="U23" s="148"/>
    </row>
    <row r="24" spans="1:21" ht="27" hidden="1" customHeight="1">
      <c r="A24" s="136">
        <v>18</v>
      </c>
      <c r="B24" s="137"/>
      <c r="C24" s="138"/>
      <c r="D24" s="139"/>
      <c r="E24" s="140" t="str">
        <f t="shared" si="4"/>
        <v/>
      </c>
      <c r="F24" s="141"/>
      <c r="G24" s="140" t="str">
        <f t="shared" si="1"/>
        <v/>
      </c>
      <c r="H24" s="142"/>
      <c r="I24" s="143"/>
      <c r="J24" s="144"/>
      <c r="K24" s="145"/>
      <c r="L24" s="146"/>
      <c r="M24" s="146"/>
      <c r="N24" s="145"/>
      <c r="O24" s="85" t="str">
        <f t="shared" si="2"/>
        <v/>
      </c>
      <c r="P24" s="85" t="str">
        <f t="shared" si="3"/>
        <v/>
      </c>
      <c r="Q24" s="147"/>
    </row>
    <row r="25" spans="1:21" ht="27" hidden="1" customHeight="1">
      <c r="A25" s="136">
        <v>19</v>
      </c>
      <c r="B25" s="137"/>
      <c r="C25" s="138"/>
      <c r="D25" s="139"/>
      <c r="E25" s="140" t="str">
        <f t="shared" si="4"/>
        <v/>
      </c>
      <c r="F25" s="141"/>
      <c r="G25" s="140" t="str">
        <f t="shared" si="1"/>
        <v/>
      </c>
      <c r="H25" s="142"/>
      <c r="I25" s="143"/>
      <c r="J25" s="144"/>
      <c r="K25" s="145"/>
      <c r="L25" s="146"/>
      <c r="M25" s="146"/>
      <c r="N25" s="145"/>
      <c r="O25" s="85" t="str">
        <f t="shared" si="2"/>
        <v/>
      </c>
      <c r="P25" s="85" t="str">
        <f t="shared" si="3"/>
        <v/>
      </c>
      <c r="Q25" s="147"/>
    </row>
    <row r="26" spans="1:21" ht="27" hidden="1" customHeight="1">
      <c r="A26" s="136">
        <v>20</v>
      </c>
      <c r="B26" s="137"/>
      <c r="C26" s="138"/>
      <c r="D26" s="139"/>
      <c r="E26" s="140" t="str">
        <f t="shared" si="4"/>
        <v/>
      </c>
      <c r="F26" s="141"/>
      <c r="G26" s="140" t="str">
        <f t="shared" si="1"/>
        <v/>
      </c>
      <c r="H26" s="142"/>
      <c r="I26" s="143"/>
      <c r="J26" s="144"/>
      <c r="K26" s="145"/>
      <c r="L26" s="146"/>
      <c r="M26" s="146"/>
      <c r="N26" s="145"/>
      <c r="O26" s="85" t="str">
        <f t="shared" si="2"/>
        <v/>
      </c>
      <c r="P26" s="85" t="str">
        <f t="shared" si="3"/>
        <v/>
      </c>
      <c r="Q26" s="147"/>
    </row>
    <row r="27" spans="1:21" ht="27" hidden="1" customHeight="1">
      <c r="A27" s="136">
        <v>21</v>
      </c>
      <c r="B27" s="137"/>
      <c r="C27" s="138"/>
      <c r="D27" s="139"/>
      <c r="E27" s="140" t="str">
        <f t="shared" si="4"/>
        <v/>
      </c>
      <c r="F27" s="141"/>
      <c r="G27" s="140" t="str">
        <f t="shared" si="1"/>
        <v/>
      </c>
      <c r="H27" s="142"/>
      <c r="I27" s="143"/>
      <c r="J27" s="144"/>
      <c r="K27" s="145"/>
      <c r="L27" s="146"/>
      <c r="M27" s="146"/>
      <c r="N27" s="145"/>
      <c r="O27" s="85" t="str">
        <f t="shared" si="2"/>
        <v/>
      </c>
      <c r="P27" s="85" t="str">
        <f t="shared" si="3"/>
        <v/>
      </c>
      <c r="Q27" s="147"/>
    </row>
    <row r="28" spans="1:21" ht="27" hidden="1" customHeight="1">
      <c r="A28" s="136">
        <v>22</v>
      </c>
      <c r="B28" s="137"/>
      <c r="C28" s="138"/>
      <c r="D28" s="139"/>
      <c r="E28" s="140" t="str">
        <f t="shared" si="4"/>
        <v/>
      </c>
      <c r="F28" s="141"/>
      <c r="G28" s="140" t="str">
        <f t="shared" si="1"/>
        <v/>
      </c>
      <c r="H28" s="142"/>
      <c r="I28" s="143"/>
      <c r="J28" s="144"/>
      <c r="K28" s="145"/>
      <c r="L28" s="146"/>
      <c r="M28" s="146"/>
      <c r="N28" s="145"/>
      <c r="O28" s="85" t="str">
        <f t="shared" si="2"/>
        <v/>
      </c>
      <c r="P28" s="85" t="str">
        <f t="shared" si="3"/>
        <v/>
      </c>
      <c r="Q28" s="147"/>
    </row>
    <row r="29" spans="1:21" ht="27" hidden="1" customHeight="1">
      <c r="A29" s="136">
        <v>23</v>
      </c>
      <c r="B29" s="137"/>
      <c r="C29" s="138"/>
      <c r="D29" s="139"/>
      <c r="E29" s="140" t="str">
        <f t="shared" si="4"/>
        <v/>
      </c>
      <c r="F29" s="141"/>
      <c r="G29" s="140" t="str">
        <f t="shared" si="1"/>
        <v/>
      </c>
      <c r="H29" s="142"/>
      <c r="I29" s="143"/>
      <c r="J29" s="144"/>
      <c r="K29" s="145"/>
      <c r="L29" s="146"/>
      <c r="M29" s="146"/>
      <c r="N29" s="145"/>
      <c r="O29" s="85" t="str">
        <f t="shared" si="2"/>
        <v/>
      </c>
      <c r="P29" s="85" t="str">
        <f t="shared" si="3"/>
        <v/>
      </c>
      <c r="Q29" s="147"/>
    </row>
    <row r="30" spans="1:21" ht="27" hidden="1" customHeight="1">
      <c r="A30" s="136">
        <v>24</v>
      </c>
      <c r="B30" s="137"/>
      <c r="C30" s="138"/>
      <c r="D30" s="139"/>
      <c r="E30" s="140" t="str">
        <f t="shared" si="4"/>
        <v/>
      </c>
      <c r="F30" s="141"/>
      <c r="G30" s="140" t="str">
        <f t="shared" si="1"/>
        <v/>
      </c>
      <c r="H30" s="142"/>
      <c r="I30" s="143"/>
      <c r="J30" s="144"/>
      <c r="K30" s="145"/>
      <c r="L30" s="146"/>
      <c r="M30" s="146"/>
      <c r="N30" s="145"/>
      <c r="O30" s="85" t="str">
        <f t="shared" si="2"/>
        <v/>
      </c>
      <c r="P30" s="85" t="str">
        <f t="shared" si="3"/>
        <v/>
      </c>
      <c r="Q30" s="147"/>
    </row>
    <row r="31" spans="1:21" ht="27" hidden="1" customHeight="1">
      <c r="A31" s="136">
        <v>25</v>
      </c>
      <c r="B31" s="137"/>
      <c r="C31" s="138"/>
      <c r="D31" s="139"/>
      <c r="E31" s="140" t="str">
        <f t="shared" si="4"/>
        <v/>
      </c>
      <c r="F31" s="141"/>
      <c r="G31" s="140" t="str">
        <f t="shared" si="1"/>
        <v/>
      </c>
      <c r="H31" s="142"/>
      <c r="I31" s="143"/>
      <c r="J31" s="144"/>
      <c r="K31" s="145"/>
      <c r="L31" s="146"/>
      <c r="M31" s="146"/>
      <c r="N31" s="145"/>
      <c r="O31" s="85" t="str">
        <f t="shared" si="2"/>
        <v/>
      </c>
      <c r="P31" s="85" t="str">
        <f t="shared" si="3"/>
        <v/>
      </c>
      <c r="Q31" s="147"/>
    </row>
    <row r="32" spans="1:21" ht="27" hidden="1" customHeight="1">
      <c r="A32" s="136">
        <v>26</v>
      </c>
      <c r="B32" s="137"/>
      <c r="C32" s="138"/>
      <c r="D32" s="139"/>
      <c r="E32" s="140" t="str">
        <f>IF(OR(ISBLANK(C32),ISBLANK(D32)),"",C32*D32)</f>
        <v/>
      </c>
      <c r="F32" s="141"/>
      <c r="G32" s="140" t="str">
        <f t="shared" si="1"/>
        <v/>
      </c>
      <c r="H32" s="142"/>
      <c r="I32" s="143"/>
      <c r="J32" s="144"/>
      <c r="K32" s="145"/>
      <c r="L32" s="146"/>
      <c r="M32" s="146"/>
      <c r="N32" s="145"/>
      <c r="O32" s="85" t="str">
        <f t="shared" si="2"/>
        <v/>
      </c>
      <c r="P32" s="85" t="str">
        <f t="shared" si="3"/>
        <v/>
      </c>
      <c r="Q32" s="147"/>
    </row>
    <row r="33" spans="1:21" ht="27" hidden="1" customHeight="1">
      <c r="A33" s="136">
        <v>27</v>
      </c>
      <c r="B33" s="137"/>
      <c r="C33" s="138"/>
      <c r="D33" s="139"/>
      <c r="E33" s="140" t="str">
        <f t="shared" ref="E33:E41" si="5">IF(OR(ISBLANK(C33),ISBLANK(D33)),"",C33*D33)</f>
        <v/>
      </c>
      <c r="F33" s="141"/>
      <c r="G33" s="140" t="str">
        <f t="shared" si="1"/>
        <v/>
      </c>
      <c r="H33" s="142"/>
      <c r="I33" s="143"/>
      <c r="J33" s="144"/>
      <c r="K33" s="145"/>
      <c r="L33" s="146"/>
      <c r="M33" s="146"/>
      <c r="N33" s="145"/>
      <c r="O33" s="85" t="str">
        <f t="shared" si="2"/>
        <v/>
      </c>
      <c r="P33" s="85" t="str">
        <f t="shared" si="3"/>
        <v/>
      </c>
      <c r="Q33" s="147"/>
    </row>
    <row r="34" spans="1:21" ht="27" hidden="1" customHeight="1">
      <c r="A34" s="136">
        <v>28</v>
      </c>
      <c r="B34" s="137"/>
      <c r="C34" s="138"/>
      <c r="D34" s="139"/>
      <c r="E34" s="140" t="str">
        <f t="shared" si="5"/>
        <v/>
      </c>
      <c r="F34" s="141"/>
      <c r="G34" s="140" t="str">
        <f t="shared" si="1"/>
        <v/>
      </c>
      <c r="H34" s="142"/>
      <c r="I34" s="143"/>
      <c r="J34" s="144"/>
      <c r="K34" s="145"/>
      <c r="L34" s="146"/>
      <c r="M34" s="146"/>
      <c r="N34" s="145"/>
      <c r="O34" s="85" t="str">
        <f t="shared" si="2"/>
        <v/>
      </c>
      <c r="P34" s="85" t="str">
        <f t="shared" si="3"/>
        <v/>
      </c>
      <c r="Q34" s="147"/>
      <c r="U34" s="148"/>
    </row>
    <row r="35" spans="1:21" ht="27" hidden="1" customHeight="1">
      <c r="A35" s="136">
        <v>29</v>
      </c>
      <c r="B35" s="137"/>
      <c r="C35" s="138"/>
      <c r="D35" s="139"/>
      <c r="E35" s="140" t="str">
        <f t="shared" si="5"/>
        <v/>
      </c>
      <c r="F35" s="141"/>
      <c r="G35" s="140" t="str">
        <f t="shared" si="1"/>
        <v/>
      </c>
      <c r="H35" s="142"/>
      <c r="I35" s="143"/>
      <c r="J35" s="144"/>
      <c r="K35" s="145"/>
      <c r="L35" s="146"/>
      <c r="M35" s="146"/>
      <c r="N35" s="145"/>
      <c r="O35" s="85" t="str">
        <f t="shared" si="2"/>
        <v/>
      </c>
      <c r="P35" s="85" t="str">
        <f t="shared" si="3"/>
        <v/>
      </c>
      <c r="Q35" s="147"/>
    </row>
    <row r="36" spans="1:21" ht="27" hidden="1" customHeight="1">
      <c r="A36" s="136">
        <v>30</v>
      </c>
      <c r="B36" s="137"/>
      <c r="C36" s="138"/>
      <c r="D36" s="139"/>
      <c r="E36" s="140" t="str">
        <f t="shared" si="5"/>
        <v/>
      </c>
      <c r="F36" s="141"/>
      <c r="G36" s="140" t="str">
        <f t="shared" si="1"/>
        <v/>
      </c>
      <c r="H36" s="142"/>
      <c r="I36" s="143"/>
      <c r="J36" s="144"/>
      <c r="K36" s="145"/>
      <c r="L36" s="146"/>
      <c r="M36" s="146"/>
      <c r="N36" s="145"/>
      <c r="O36" s="85" t="str">
        <f t="shared" si="2"/>
        <v/>
      </c>
      <c r="P36" s="85" t="str">
        <f t="shared" si="3"/>
        <v/>
      </c>
      <c r="Q36" s="147"/>
    </row>
    <row r="37" spans="1:21" ht="27" hidden="1" customHeight="1">
      <c r="A37" s="136">
        <v>31</v>
      </c>
      <c r="B37" s="137"/>
      <c r="C37" s="138"/>
      <c r="D37" s="139"/>
      <c r="E37" s="140" t="str">
        <f t="shared" si="5"/>
        <v/>
      </c>
      <c r="F37" s="141"/>
      <c r="G37" s="140" t="str">
        <f t="shared" si="1"/>
        <v/>
      </c>
      <c r="H37" s="142"/>
      <c r="I37" s="143"/>
      <c r="J37" s="144"/>
      <c r="K37" s="145"/>
      <c r="L37" s="146"/>
      <c r="M37" s="146"/>
      <c r="N37" s="145"/>
      <c r="O37" s="85" t="str">
        <f t="shared" si="2"/>
        <v/>
      </c>
      <c r="P37" s="85" t="str">
        <f t="shared" si="3"/>
        <v/>
      </c>
      <c r="Q37" s="147"/>
    </row>
    <row r="38" spans="1:21" ht="27" hidden="1" customHeight="1">
      <c r="A38" s="136">
        <v>32</v>
      </c>
      <c r="B38" s="137"/>
      <c r="C38" s="138"/>
      <c r="D38" s="139"/>
      <c r="E38" s="140" t="str">
        <f t="shared" si="5"/>
        <v/>
      </c>
      <c r="F38" s="141"/>
      <c r="G38" s="140" t="str">
        <f t="shared" si="1"/>
        <v/>
      </c>
      <c r="H38" s="142"/>
      <c r="I38" s="143"/>
      <c r="J38" s="144"/>
      <c r="K38" s="145"/>
      <c r="L38" s="146"/>
      <c r="M38" s="146"/>
      <c r="N38" s="145"/>
      <c r="O38" s="85" t="str">
        <f t="shared" si="2"/>
        <v/>
      </c>
      <c r="P38" s="85" t="str">
        <f t="shared" si="3"/>
        <v/>
      </c>
      <c r="Q38" s="147"/>
    </row>
    <row r="39" spans="1:21" ht="27" hidden="1" customHeight="1">
      <c r="A39" s="136">
        <v>33</v>
      </c>
      <c r="B39" s="137"/>
      <c r="C39" s="138"/>
      <c r="D39" s="139"/>
      <c r="E39" s="140" t="str">
        <f t="shared" si="5"/>
        <v/>
      </c>
      <c r="F39" s="141"/>
      <c r="G39" s="140" t="str">
        <f t="shared" si="1"/>
        <v/>
      </c>
      <c r="H39" s="142"/>
      <c r="I39" s="143"/>
      <c r="J39" s="144"/>
      <c r="K39" s="145"/>
      <c r="L39" s="146"/>
      <c r="M39" s="146"/>
      <c r="N39" s="145"/>
      <c r="O39" s="85" t="str">
        <f t="shared" si="2"/>
        <v/>
      </c>
      <c r="P39" s="85" t="str">
        <f t="shared" si="3"/>
        <v/>
      </c>
      <c r="Q39" s="147"/>
    </row>
    <row r="40" spans="1:21" ht="27" hidden="1" customHeight="1">
      <c r="A40" s="136">
        <v>34</v>
      </c>
      <c r="B40" s="137"/>
      <c r="C40" s="138"/>
      <c r="D40" s="139"/>
      <c r="E40" s="140" t="str">
        <f t="shared" si="5"/>
        <v/>
      </c>
      <c r="F40" s="141"/>
      <c r="G40" s="140" t="str">
        <f t="shared" si="1"/>
        <v/>
      </c>
      <c r="H40" s="142"/>
      <c r="I40" s="143"/>
      <c r="J40" s="144"/>
      <c r="K40" s="145"/>
      <c r="L40" s="146"/>
      <c r="M40" s="146"/>
      <c r="N40" s="145"/>
      <c r="O40" s="85" t="str">
        <f t="shared" si="2"/>
        <v/>
      </c>
      <c r="P40" s="85" t="str">
        <f t="shared" si="3"/>
        <v/>
      </c>
      <c r="Q40" s="147"/>
    </row>
    <row r="41" spans="1:21" ht="27" hidden="1" customHeight="1">
      <c r="A41" s="136">
        <v>35</v>
      </c>
      <c r="B41" s="137"/>
      <c r="C41" s="138"/>
      <c r="D41" s="139"/>
      <c r="E41" s="140" t="str">
        <f t="shared" si="5"/>
        <v/>
      </c>
      <c r="F41" s="141"/>
      <c r="G41" s="140" t="str">
        <f t="shared" si="1"/>
        <v/>
      </c>
      <c r="H41" s="142"/>
      <c r="I41" s="143"/>
      <c r="J41" s="144"/>
      <c r="K41" s="145"/>
      <c r="L41" s="146"/>
      <c r="M41" s="146"/>
      <c r="N41" s="145"/>
      <c r="O41" s="85" t="str">
        <f t="shared" si="2"/>
        <v/>
      </c>
      <c r="P41" s="85" t="str">
        <f t="shared" si="3"/>
        <v/>
      </c>
      <c r="Q41" s="147"/>
    </row>
    <row r="42" spans="1:21" ht="27" hidden="1" customHeight="1">
      <c r="A42" s="136">
        <v>36</v>
      </c>
      <c r="B42" s="137"/>
      <c r="C42" s="138"/>
      <c r="D42" s="139"/>
      <c r="E42" s="140" t="str">
        <f>IF(OR(ISBLANK(C42),ISBLANK(D42)),"",C42*D42)</f>
        <v/>
      </c>
      <c r="F42" s="141"/>
      <c r="G42" s="140" t="str">
        <f t="shared" si="1"/>
        <v/>
      </c>
      <c r="H42" s="142"/>
      <c r="I42" s="143"/>
      <c r="J42" s="144"/>
      <c r="K42" s="145"/>
      <c r="L42" s="146"/>
      <c r="M42" s="146"/>
      <c r="N42" s="145"/>
      <c r="O42" s="85" t="str">
        <f t="shared" si="2"/>
        <v/>
      </c>
      <c r="P42" s="85" t="str">
        <f t="shared" si="3"/>
        <v/>
      </c>
      <c r="Q42" s="147"/>
    </row>
    <row r="43" spans="1:21" ht="27" hidden="1" customHeight="1">
      <c r="A43" s="136">
        <v>37</v>
      </c>
      <c r="B43" s="137"/>
      <c r="C43" s="138"/>
      <c r="D43" s="139"/>
      <c r="E43" s="140" t="str">
        <f t="shared" ref="E43:E51" si="6">IF(OR(ISBLANK(C43),ISBLANK(D43)),"",C43*D43)</f>
        <v/>
      </c>
      <c r="F43" s="141"/>
      <c r="G43" s="140" t="str">
        <f t="shared" si="1"/>
        <v/>
      </c>
      <c r="H43" s="142"/>
      <c r="I43" s="143"/>
      <c r="J43" s="144"/>
      <c r="K43" s="145"/>
      <c r="L43" s="146"/>
      <c r="M43" s="146"/>
      <c r="N43" s="145"/>
      <c r="O43" s="85" t="str">
        <f t="shared" si="2"/>
        <v/>
      </c>
      <c r="P43" s="85" t="str">
        <f t="shared" si="3"/>
        <v/>
      </c>
      <c r="Q43" s="147"/>
    </row>
    <row r="44" spans="1:21" ht="27" hidden="1" customHeight="1">
      <c r="A44" s="136">
        <v>38</v>
      </c>
      <c r="B44" s="137"/>
      <c r="C44" s="138"/>
      <c r="D44" s="139"/>
      <c r="E44" s="140" t="str">
        <f t="shared" si="6"/>
        <v/>
      </c>
      <c r="F44" s="141"/>
      <c r="G44" s="140" t="str">
        <f t="shared" si="1"/>
        <v/>
      </c>
      <c r="H44" s="142"/>
      <c r="I44" s="143"/>
      <c r="J44" s="144"/>
      <c r="K44" s="145"/>
      <c r="L44" s="146"/>
      <c r="M44" s="146"/>
      <c r="N44" s="145"/>
      <c r="O44" s="85" t="str">
        <f t="shared" si="2"/>
        <v/>
      </c>
      <c r="P44" s="85" t="str">
        <f t="shared" si="3"/>
        <v/>
      </c>
      <c r="Q44" s="147"/>
      <c r="U44" s="148"/>
    </row>
    <row r="45" spans="1:21" ht="27" hidden="1" customHeight="1">
      <c r="A45" s="136">
        <v>39</v>
      </c>
      <c r="B45" s="137"/>
      <c r="C45" s="138"/>
      <c r="D45" s="139"/>
      <c r="E45" s="140" t="str">
        <f t="shared" si="6"/>
        <v/>
      </c>
      <c r="F45" s="141"/>
      <c r="G45" s="140" t="str">
        <f t="shared" si="1"/>
        <v/>
      </c>
      <c r="H45" s="142"/>
      <c r="I45" s="143"/>
      <c r="J45" s="144"/>
      <c r="K45" s="145"/>
      <c r="L45" s="146"/>
      <c r="M45" s="146"/>
      <c r="N45" s="145"/>
      <c r="O45" s="85" t="str">
        <f t="shared" si="2"/>
        <v/>
      </c>
      <c r="P45" s="85" t="str">
        <f t="shared" si="3"/>
        <v/>
      </c>
      <c r="Q45" s="147"/>
    </row>
    <row r="46" spans="1:21" ht="27" hidden="1" customHeight="1">
      <c r="A46" s="136">
        <v>40</v>
      </c>
      <c r="B46" s="137"/>
      <c r="C46" s="138"/>
      <c r="D46" s="139"/>
      <c r="E46" s="140" t="str">
        <f t="shared" si="6"/>
        <v/>
      </c>
      <c r="F46" s="141"/>
      <c r="G46" s="140" t="str">
        <f t="shared" si="1"/>
        <v/>
      </c>
      <c r="H46" s="142"/>
      <c r="I46" s="143"/>
      <c r="J46" s="144"/>
      <c r="K46" s="145"/>
      <c r="L46" s="146"/>
      <c r="M46" s="146"/>
      <c r="N46" s="145"/>
      <c r="O46" s="85" t="str">
        <f t="shared" si="2"/>
        <v/>
      </c>
      <c r="P46" s="85" t="str">
        <f t="shared" si="3"/>
        <v/>
      </c>
      <c r="Q46" s="147"/>
    </row>
    <row r="47" spans="1:21" ht="27" hidden="1" customHeight="1">
      <c r="A47" s="136">
        <v>41</v>
      </c>
      <c r="B47" s="137"/>
      <c r="C47" s="138"/>
      <c r="D47" s="139"/>
      <c r="E47" s="140" t="str">
        <f t="shared" si="6"/>
        <v/>
      </c>
      <c r="F47" s="141"/>
      <c r="G47" s="140" t="str">
        <f t="shared" si="1"/>
        <v/>
      </c>
      <c r="H47" s="142"/>
      <c r="I47" s="143"/>
      <c r="J47" s="144"/>
      <c r="K47" s="145"/>
      <c r="L47" s="146"/>
      <c r="M47" s="146"/>
      <c r="N47" s="145"/>
      <c r="O47" s="85" t="str">
        <f t="shared" si="2"/>
        <v/>
      </c>
      <c r="P47" s="85" t="str">
        <f t="shared" si="3"/>
        <v/>
      </c>
      <c r="Q47" s="147"/>
    </row>
    <row r="48" spans="1:21" ht="27" hidden="1" customHeight="1">
      <c r="A48" s="136">
        <v>42</v>
      </c>
      <c r="B48" s="137"/>
      <c r="C48" s="138"/>
      <c r="D48" s="139"/>
      <c r="E48" s="140" t="str">
        <f t="shared" si="6"/>
        <v/>
      </c>
      <c r="F48" s="141"/>
      <c r="G48" s="140" t="str">
        <f t="shared" si="1"/>
        <v/>
      </c>
      <c r="H48" s="142"/>
      <c r="I48" s="143"/>
      <c r="J48" s="144"/>
      <c r="K48" s="145"/>
      <c r="L48" s="146"/>
      <c r="M48" s="146"/>
      <c r="N48" s="145"/>
      <c r="O48" s="85" t="str">
        <f t="shared" si="2"/>
        <v/>
      </c>
      <c r="P48" s="85" t="str">
        <f t="shared" si="3"/>
        <v/>
      </c>
      <c r="Q48" s="147"/>
    </row>
    <row r="49" spans="1:21" ht="27" hidden="1" customHeight="1">
      <c r="A49" s="136">
        <v>43</v>
      </c>
      <c r="B49" s="137"/>
      <c r="C49" s="138"/>
      <c r="D49" s="139"/>
      <c r="E49" s="140" t="str">
        <f t="shared" si="6"/>
        <v/>
      </c>
      <c r="F49" s="141"/>
      <c r="G49" s="140" t="str">
        <f t="shared" si="1"/>
        <v/>
      </c>
      <c r="H49" s="142"/>
      <c r="I49" s="143"/>
      <c r="J49" s="144"/>
      <c r="K49" s="145"/>
      <c r="L49" s="146"/>
      <c r="M49" s="146"/>
      <c r="N49" s="145"/>
      <c r="O49" s="85" t="str">
        <f t="shared" si="2"/>
        <v/>
      </c>
      <c r="P49" s="85" t="str">
        <f t="shared" si="3"/>
        <v/>
      </c>
      <c r="Q49" s="147"/>
    </row>
    <row r="50" spans="1:21" ht="27" hidden="1" customHeight="1">
      <c r="A50" s="136">
        <v>44</v>
      </c>
      <c r="B50" s="137"/>
      <c r="C50" s="138"/>
      <c r="D50" s="139"/>
      <c r="E50" s="140" t="str">
        <f t="shared" si="6"/>
        <v/>
      </c>
      <c r="F50" s="141"/>
      <c r="G50" s="140" t="str">
        <f t="shared" si="1"/>
        <v/>
      </c>
      <c r="H50" s="142"/>
      <c r="I50" s="143"/>
      <c r="J50" s="144"/>
      <c r="K50" s="145"/>
      <c r="L50" s="146"/>
      <c r="M50" s="146"/>
      <c r="N50" s="145"/>
      <c r="O50" s="85" t="str">
        <f t="shared" si="2"/>
        <v/>
      </c>
      <c r="P50" s="85" t="str">
        <f t="shared" si="3"/>
        <v/>
      </c>
      <c r="Q50" s="147"/>
    </row>
    <row r="51" spans="1:21" ht="27" hidden="1" customHeight="1">
      <c r="A51" s="136">
        <v>45</v>
      </c>
      <c r="B51" s="137"/>
      <c r="C51" s="138"/>
      <c r="D51" s="139"/>
      <c r="E51" s="140" t="str">
        <f t="shared" si="6"/>
        <v/>
      </c>
      <c r="F51" s="141"/>
      <c r="G51" s="140" t="str">
        <f t="shared" si="1"/>
        <v/>
      </c>
      <c r="H51" s="142"/>
      <c r="I51" s="143"/>
      <c r="J51" s="144"/>
      <c r="K51" s="145"/>
      <c r="L51" s="146"/>
      <c r="M51" s="146"/>
      <c r="N51" s="145"/>
      <c r="O51" s="85" t="str">
        <f t="shared" si="2"/>
        <v/>
      </c>
      <c r="P51" s="85" t="str">
        <f t="shared" si="3"/>
        <v/>
      </c>
      <c r="Q51" s="147"/>
    </row>
    <row r="52" spans="1:21" ht="27" hidden="1" customHeight="1">
      <c r="A52" s="136">
        <v>46</v>
      </c>
      <c r="B52" s="137"/>
      <c r="C52" s="138"/>
      <c r="D52" s="139"/>
      <c r="E52" s="140" t="str">
        <f>IF(OR(ISBLANK(C52),ISBLANK(D52)),"",C52*D52)</f>
        <v/>
      </c>
      <c r="F52" s="141"/>
      <c r="G52" s="140" t="str">
        <f t="shared" si="1"/>
        <v/>
      </c>
      <c r="H52" s="142"/>
      <c r="I52" s="143"/>
      <c r="J52" s="144"/>
      <c r="K52" s="145"/>
      <c r="L52" s="146"/>
      <c r="M52" s="146"/>
      <c r="N52" s="145"/>
      <c r="O52" s="85" t="str">
        <f t="shared" si="2"/>
        <v/>
      </c>
      <c r="P52" s="85" t="str">
        <f t="shared" si="3"/>
        <v/>
      </c>
      <c r="Q52" s="147"/>
    </row>
    <row r="53" spans="1:21" ht="27" hidden="1" customHeight="1">
      <c r="A53" s="136">
        <v>47</v>
      </c>
      <c r="B53" s="137"/>
      <c r="C53" s="138"/>
      <c r="D53" s="139"/>
      <c r="E53" s="140" t="str">
        <f t="shared" ref="E53:E61" si="7">IF(OR(ISBLANK(C53),ISBLANK(D53)),"",C53*D53)</f>
        <v/>
      </c>
      <c r="F53" s="141"/>
      <c r="G53" s="140" t="str">
        <f t="shared" si="1"/>
        <v/>
      </c>
      <c r="H53" s="142"/>
      <c r="I53" s="143"/>
      <c r="J53" s="144"/>
      <c r="K53" s="145"/>
      <c r="L53" s="146"/>
      <c r="M53" s="146"/>
      <c r="N53" s="145"/>
      <c r="O53" s="85" t="str">
        <f t="shared" si="2"/>
        <v/>
      </c>
      <c r="P53" s="85" t="str">
        <f t="shared" si="3"/>
        <v/>
      </c>
      <c r="Q53" s="147"/>
    </row>
    <row r="54" spans="1:21" ht="27" hidden="1" customHeight="1">
      <c r="A54" s="136">
        <v>48</v>
      </c>
      <c r="B54" s="137"/>
      <c r="C54" s="138"/>
      <c r="D54" s="139"/>
      <c r="E54" s="140" t="str">
        <f t="shared" si="7"/>
        <v/>
      </c>
      <c r="F54" s="141"/>
      <c r="G54" s="140" t="str">
        <f t="shared" si="1"/>
        <v/>
      </c>
      <c r="H54" s="142"/>
      <c r="I54" s="143"/>
      <c r="J54" s="144"/>
      <c r="K54" s="145"/>
      <c r="L54" s="146"/>
      <c r="M54" s="146"/>
      <c r="N54" s="145"/>
      <c r="O54" s="85" t="str">
        <f t="shared" si="2"/>
        <v/>
      </c>
      <c r="P54" s="85" t="str">
        <f t="shared" si="3"/>
        <v/>
      </c>
      <c r="Q54" s="147"/>
      <c r="U54" s="148"/>
    </row>
    <row r="55" spans="1:21" ht="27" hidden="1" customHeight="1">
      <c r="A55" s="136">
        <v>49</v>
      </c>
      <c r="B55" s="137"/>
      <c r="C55" s="138"/>
      <c r="D55" s="139"/>
      <c r="E55" s="140" t="str">
        <f t="shared" si="7"/>
        <v/>
      </c>
      <c r="F55" s="141"/>
      <c r="G55" s="140" t="str">
        <f t="shared" si="1"/>
        <v/>
      </c>
      <c r="H55" s="142"/>
      <c r="I55" s="143"/>
      <c r="J55" s="144"/>
      <c r="K55" s="145"/>
      <c r="L55" s="146"/>
      <c r="M55" s="146"/>
      <c r="N55" s="145"/>
      <c r="O55" s="85" t="str">
        <f t="shared" si="2"/>
        <v/>
      </c>
      <c r="P55" s="85" t="str">
        <f t="shared" si="3"/>
        <v/>
      </c>
      <c r="Q55" s="147"/>
    </row>
    <row r="56" spans="1:21" ht="27" hidden="1" customHeight="1">
      <c r="A56" s="136">
        <v>50</v>
      </c>
      <c r="B56" s="137"/>
      <c r="C56" s="138"/>
      <c r="D56" s="139"/>
      <c r="E56" s="140" t="str">
        <f t="shared" si="7"/>
        <v/>
      </c>
      <c r="F56" s="141"/>
      <c r="G56" s="140" t="str">
        <f t="shared" si="1"/>
        <v/>
      </c>
      <c r="H56" s="142"/>
      <c r="I56" s="143"/>
      <c r="J56" s="144"/>
      <c r="K56" s="145"/>
      <c r="L56" s="146"/>
      <c r="M56" s="146"/>
      <c r="N56" s="145"/>
      <c r="O56" s="85" t="str">
        <f t="shared" si="2"/>
        <v/>
      </c>
      <c r="P56" s="85" t="str">
        <f t="shared" si="3"/>
        <v/>
      </c>
      <c r="Q56" s="147"/>
    </row>
    <row r="57" spans="1:21" ht="27" hidden="1" customHeight="1">
      <c r="A57" s="136">
        <v>51</v>
      </c>
      <c r="B57" s="137"/>
      <c r="C57" s="138"/>
      <c r="D57" s="139"/>
      <c r="E57" s="140" t="str">
        <f t="shared" si="7"/>
        <v/>
      </c>
      <c r="F57" s="141"/>
      <c r="G57" s="140" t="str">
        <f t="shared" si="1"/>
        <v/>
      </c>
      <c r="H57" s="142"/>
      <c r="I57" s="143"/>
      <c r="J57" s="144"/>
      <c r="K57" s="145"/>
      <c r="L57" s="146"/>
      <c r="M57" s="146"/>
      <c r="N57" s="145"/>
      <c r="O57" s="85" t="str">
        <f t="shared" si="2"/>
        <v/>
      </c>
      <c r="P57" s="85" t="str">
        <f t="shared" si="3"/>
        <v/>
      </c>
      <c r="Q57" s="147"/>
    </row>
    <row r="58" spans="1:21" ht="27" hidden="1" customHeight="1">
      <c r="A58" s="136">
        <v>52</v>
      </c>
      <c r="B58" s="137"/>
      <c r="C58" s="138"/>
      <c r="D58" s="139"/>
      <c r="E58" s="140" t="str">
        <f t="shared" si="7"/>
        <v/>
      </c>
      <c r="F58" s="141"/>
      <c r="G58" s="140" t="str">
        <f t="shared" si="1"/>
        <v/>
      </c>
      <c r="H58" s="142"/>
      <c r="I58" s="143"/>
      <c r="J58" s="144"/>
      <c r="K58" s="145"/>
      <c r="L58" s="146"/>
      <c r="M58" s="146"/>
      <c r="N58" s="145"/>
      <c r="O58" s="85" t="str">
        <f t="shared" si="2"/>
        <v/>
      </c>
      <c r="P58" s="85" t="str">
        <f t="shared" si="3"/>
        <v/>
      </c>
      <c r="Q58" s="147"/>
    </row>
    <row r="59" spans="1:21" ht="27" hidden="1" customHeight="1">
      <c r="A59" s="136">
        <v>53</v>
      </c>
      <c r="B59" s="137"/>
      <c r="C59" s="138"/>
      <c r="D59" s="139"/>
      <c r="E59" s="140" t="str">
        <f t="shared" si="7"/>
        <v/>
      </c>
      <c r="F59" s="141"/>
      <c r="G59" s="140" t="str">
        <f t="shared" si="1"/>
        <v/>
      </c>
      <c r="H59" s="142"/>
      <c r="I59" s="143"/>
      <c r="J59" s="144"/>
      <c r="K59" s="145"/>
      <c r="L59" s="146"/>
      <c r="M59" s="146"/>
      <c r="N59" s="145"/>
      <c r="O59" s="85" t="str">
        <f t="shared" si="2"/>
        <v/>
      </c>
      <c r="P59" s="85" t="str">
        <f t="shared" si="3"/>
        <v/>
      </c>
      <c r="Q59" s="147"/>
    </row>
    <row r="60" spans="1:21" ht="27" hidden="1" customHeight="1">
      <c r="A60" s="136">
        <v>54</v>
      </c>
      <c r="B60" s="137"/>
      <c r="C60" s="138"/>
      <c r="D60" s="139"/>
      <c r="E60" s="140" t="str">
        <f t="shared" si="7"/>
        <v/>
      </c>
      <c r="F60" s="141"/>
      <c r="G60" s="140" t="str">
        <f t="shared" si="1"/>
        <v/>
      </c>
      <c r="H60" s="142"/>
      <c r="I60" s="143"/>
      <c r="J60" s="144"/>
      <c r="K60" s="145"/>
      <c r="L60" s="146"/>
      <c r="M60" s="146"/>
      <c r="N60" s="145"/>
      <c r="O60" s="85" t="str">
        <f t="shared" si="2"/>
        <v/>
      </c>
      <c r="P60" s="85" t="str">
        <f t="shared" si="3"/>
        <v/>
      </c>
      <c r="Q60" s="147"/>
    </row>
    <row r="61" spans="1:21" ht="27" hidden="1" customHeight="1">
      <c r="A61" s="136">
        <v>55</v>
      </c>
      <c r="B61" s="137"/>
      <c r="C61" s="138"/>
      <c r="D61" s="139"/>
      <c r="E61" s="140" t="str">
        <f t="shared" si="7"/>
        <v/>
      </c>
      <c r="F61" s="141"/>
      <c r="G61" s="140" t="str">
        <f t="shared" si="1"/>
        <v/>
      </c>
      <c r="H61" s="142"/>
      <c r="I61" s="143"/>
      <c r="J61" s="144"/>
      <c r="K61" s="145"/>
      <c r="L61" s="146"/>
      <c r="M61" s="146"/>
      <c r="N61" s="145"/>
      <c r="O61" s="85" t="str">
        <f t="shared" si="2"/>
        <v/>
      </c>
      <c r="P61" s="85" t="str">
        <f t="shared" si="3"/>
        <v/>
      </c>
      <c r="Q61" s="147"/>
    </row>
    <row r="62" spans="1:21" ht="27" hidden="1" customHeight="1">
      <c r="A62" s="136">
        <v>56</v>
      </c>
      <c r="B62" s="137"/>
      <c r="C62" s="138"/>
      <c r="D62" s="139"/>
      <c r="E62" s="140" t="str">
        <f>IF(OR(ISBLANK(C62),ISBLANK(D62)),"",C62*D62)</f>
        <v/>
      </c>
      <c r="F62" s="141"/>
      <c r="G62" s="140" t="str">
        <f t="shared" si="1"/>
        <v/>
      </c>
      <c r="H62" s="142"/>
      <c r="I62" s="143"/>
      <c r="J62" s="144"/>
      <c r="K62" s="145"/>
      <c r="L62" s="146"/>
      <c r="M62" s="146"/>
      <c r="N62" s="145"/>
      <c r="O62" s="85" t="str">
        <f t="shared" si="2"/>
        <v/>
      </c>
      <c r="P62" s="85" t="str">
        <f t="shared" si="3"/>
        <v/>
      </c>
      <c r="Q62" s="147"/>
    </row>
    <row r="63" spans="1:21" ht="27" hidden="1" customHeight="1">
      <c r="A63" s="136">
        <v>57</v>
      </c>
      <c r="B63" s="137"/>
      <c r="C63" s="138"/>
      <c r="D63" s="139"/>
      <c r="E63" s="140" t="str">
        <f t="shared" ref="E63:E72" si="8">IF(OR(ISBLANK(C63),ISBLANK(D63)),"",C63*D63)</f>
        <v/>
      </c>
      <c r="F63" s="141"/>
      <c r="G63" s="140" t="str">
        <f t="shared" si="1"/>
        <v/>
      </c>
      <c r="H63" s="142"/>
      <c r="I63" s="143"/>
      <c r="J63" s="144"/>
      <c r="K63" s="145"/>
      <c r="L63" s="146"/>
      <c r="M63" s="146"/>
      <c r="N63" s="145"/>
      <c r="O63" s="85" t="str">
        <f t="shared" si="2"/>
        <v/>
      </c>
      <c r="P63" s="85" t="str">
        <f t="shared" si="3"/>
        <v/>
      </c>
      <c r="Q63" s="147"/>
    </row>
    <row r="64" spans="1:21" ht="27" hidden="1" customHeight="1">
      <c r="A64" s="136">
        <v>58</v>
      </c>
      <c r="B64" s="137"/>
      <c r="C64" s="138"/>
      <c r="D64" s="139"/>
      <c r="E64" s="140" t="str">
        <f t="shared" si="8"/>
        <v/>
      </c>
      <c r="F64" s="141"/>
      <c r="G64" s="140" t="str">
        <f t="shared" si="1"/>
        <v/>
      </c>
      <c r="H64" s="142"/>
      <c r="I64" s="143"/>
      <c r="J64" s="144"/>
      <c r="K64" s="145"/>
      <c r="L64" s="146"/>
      <c r="M64" s="146"/>
      <c r="N64" s="145"/>
      <c r="O64" s="85" t="str">
        <f t="shared" si="2"/>
        <v/>
      </c>
      <c r="P64" s="85" t="str">
        <f t="shared" si="3"/>
        <v/>
      </c>
      <c r="Q64" s="147"/>
      <c r="U64" s="148"/>
    </row>
    <row r="65" spans="1:21" ht="27" hidden="1" customHeight="1">
      <c r="A65" s="136">
        <v>59</v>
      </c>
      <c r="B65" s="137"/>
      <c r="C65" s="138"/>
      <c r="D65" s="139"/>
      <c r="E65" s="140" t="str">
        <f t="shared" si="8"/>
        <v/>
      </c>
      <c r="F65" s="141"/>
      <c r="G65" s="140" t="str">
        <f t="shared" si="1"/>
        <v/>
      </c>
      <c r="H65" s="142"/>
      <c r="I65" s="143"/>
      <c r="J65" s="144"/>
      <c r="K65" s="145"/>
      <c r="L65" s="146"/>
      <c r="M65" s="146"/>
      <c r="N65" s="145"/>
      <c r="O65" s="85" t="str">
        <f t="shared" si="2"/>
        <v/>
      </c>
      <c r="P65" s="85" t="str">
        <f t="shared" si="3"/>
        <v/>
      </c>
      <c r="Q65" s="147"/>
    </row>
    <row r="66" spans="1:21" ht="27" hidden="1" customHeight="1">
      <c r="A66" s="136">
        <v>60</v>
      </c>
      <c r="B66" s="137"/>
      <c r="C66" s="138"/>
      <c r="D66" s="139"/>
      <c r="E66" s="140" t="str">
        <f t="shared" si="8"/>
        <v/>
      </c>
      <c r="F66" s="141"/>
      <c r="G66" s="140" t="str">
        <f t="shared" si="1"/>
        <v/>
      </c>
      <c r="H66" s="142"/>
      <c r="I66" s="143"/>
      <c r="J66" s="144"/>
      <c r="K66" s="145"/>
      <c r="L66" s="146"/>
      <c r="M66" s="146"/>
      <c r="N66" s="145"/>
      <c r="O66" s="85" t="str">
        <f t="shared" si="2"/>
        <v/>
      </c>
      <c r="P66" s="85" t="str">
        <f t="shared" si="3"/>
        <v/>
      </c>
      <c r="Q66" s="147"/>
    </row>
    <row r="67" spans="1:21" ht="27" hidden="1" customHeight="1">
      <c r="A67" s="136">
        <v>61</v>
      </c>
      <c r="B67" s="137"/>
      <c r="C67" s="138"/>
      <c r="D67" s="139"/>
      <c r="E67" s="140" t="str">
        <f t="shared" si="8"/>
        <v/>
      </c>
      <c r="F67" s="141"/>
      <c r="G67" s="140" t="str">
        <f t="shared" si="1"/>
        <v/>
      </c>
      <c r="H67" s="142"/>
      <c r="I67" s="143"/>
      <c r="J67" s="144"/>
      <c r="K67" s="145"/>
      <c r="L67" s="146"/>
      <c r="M67" s="146"/>
      <c r="N67" s="145"/>
      <c r="O67" s="85" t="str">
        <f t="shared" si="2"/>
        <v/>
      </c>
      <c r="P67" s="85" t="str">
        <f t="shared" si="3"/>
        <v/>
      </c>
      <c r="Q67" s="147"/>
    </row>
    <row r="68" spans="1:21" ht="27" hidden="1" customHeight="1">
      <c r="A68" s="136">
        <v>62</v>
      </c>
      <c r="B68" s="137"/>
      <c r="C68" s="138"/>
      <c r="D68" s="139"/>
      <c r="E68" s="140" t="str">
        <f t="shared" si="8"/>
        <v/>
      </c>
      <c r="F68" s="141"/>
      <c r="G68" s="140" t="str">
        <f t="shared" si="1"/>
        <v/>
      </c>
      <c r="H68" s="142"/>
      <c r="I68" s="143"/>
      <c r="J68" s="144"/>
      <c r="K68" s="145"/>
      <c r="L68" s="146"/>
      <c r="M68" s="146"/>
      <c r="N68" s="145"/>
      <c r="O68" s="85" t="str">
        <f t="shared" si="2"/>
        <v/>
      </c>
      <c r="P68" s="85" t="str">
        <f t="shared" si="3"/>
        <v/>
      </c>
      <c r="Q68" s="147"/>
    </row>
    <row r="69" spans="1:21" ht="27" hidden="1" customHeight="1">
      <c r="A69" s="136">
        <v>63</v>
      </c>
      <c r="B69" s="137"/>
      <c r="C69" s="138"/>
      <c r="D69" s="139"/>
      <c r="E69" s="140" t="str">
        <f t="shared" si="8"/>
        <v/>
      </c>
      <c r="F69" s="141"/>
      <c r="G69" s="140" t="str">
        <f t="shared" si="1"/>
        <v/>
      </c>
      <c r="H69" s="142"/>
      <c r="I69" s="143"/>
      <c r="J69" s="144"/>
      <c r="K69" s="145"/>
      <c r="L69" s="146"/>
      <c r="M69" s="146"/>
      <c r="N69" s="145"/>
      <c r="O69" s="85" t="str">
        <f t="shared" si="2"/>
        <v/>
      </c>
      <c r="P69" s="85" t="str">
        <f t="shared" si="3"/>
        <v/>
      </c>
      <c r="Q69" s="147"/>
    </row>
    <row r="70" spans="1:21" ht="27" hidden="1" customHeight="1">
      <c r="A70" s="136">
        <v>64</v>
      </c>
      <c r="B70" s="137"/>
      <c r="C70" s="138"/>
      <c r="D70" s="139"/>
      <c r="E70" s="140" t="str">
        <f t="shared" si="8"/>
        <v/>
      </c>
      <c r="F70" s="141"/>
      <c r="G70" s="140" t="str">
        <f t="shared" si="1"/>
        <v/>
      </c>
      <c r="H70" s="142"/>
      <c r="I70" s="143"/>
      <c r="J70" s="144"/>
      <c r="K70" s="145"/>
      <c r="L70" s="146"/>
      <c r="M70" s="146"/>
      <c r="N70" s="145"/>
      <c r="O70" s="85" t="str">
        <f t="shared" si="2"/>
        <v/>
      </c>
      <c r="P70" s="85" t="str">
        <f t="shared" si="3"/>
        <v/>
      </c>
      <c r="Q70" s="147"/>
    </row>
    <row r="71" spans="1:21" ht="27" hidden="1" customHeight="1">
      <c r="A71" s="136">
        <v>65</v>
      </c>
      <c r="B71" s="137"/>
      <c r="C71" s="138"/>
      <c r="D71" s="139"/>
      <c r="E71" s="140" t="str">
        <f t="shared" si="8"/>
        <v/>
      </c>
      <c r="F71" s="141"/>
      <c r="G71" s="140" t="str">
        <f t="shared" si="1"/>
        <v/>
      </c>
      <c r="H71" s="142"/>
      <c r="I71" s="143"/>
      <c r="J71" s="144"/>
      <c r="K71" s="145"/>
      <c r="L71" s="146"/>
      <c r="M71" s="146"/>
      <c r="N71" s="145"/>
      <c r="O71" s="85" t="str">
        <f t="shared" si="2"/>
        <v/>
      </c>
      <c r="P71" s="85" t="str">
        <f t="shared" si="3"/>
        <v/>
      </c>
      <c r="Q71" s="147"/>
    </row>
    <row r="72" spans="1:21" ht="27" hidden="1" customHeight="1">
      <c r="A72" s="136">
        <v>66</v>
      </c>
      <c r="B72" s="137"/>
      <c r="C72" s="138"/>
      <c r="D72" s="139"/>
      <c r="E72" s="140" t="str">
        <f t="shared" si="8"/>
        <v/>
      </c>
      <c r="F72" s="141"/>
      <c r="G72" s="140" t="str">
        <f t="shared" ref="G72:G106" si="9">IF(L72="×",0,IF(OR(ISBLANK(E72),ISBLANK(F72)),"",E72-F72))</f>
        <v/>
      </c>
      <c r="H72" s="142"/>
      <c r="I72" s="143"/>
      <c r="J72" s="144"/>
      <c r="K72" s="145"/>
      <c r="L72" s="146"/>
      <c r="M72" s="146"/>
      <c r="N72" s="145"/>
      <c r="O72" s="85" t="str">
        <f t="shared" ref="O72:O107" si="10">IF(J72="その他",1,"")</f>
        <v/>
      </c>
      <c r="P72" s="85" t="str">
        <f t="shared" ref="P72:P106" si="11">IF(N72="その他",1,"")</f>
        <v/>
      </c>
      <c r="Q72" s="147"/>
    </row>
    <row r="73" spans="1:21" ht="27" hidden="1" customHeight="1">
      <c r="A73" s="136">
        <v>67</v>
      </c>
      <c r="B73" s="137"/>
      <c r="C73" s="138"/>
      <c r="D73" s="139"/>
      <c r="E73" s="140" t="str">
        <f>IF(OR(ISBLANK(C73),ISBLANK(D73)),"",C73*D73)</f>
        <v/>
      </c>
      <c r="F73" s="141"/>
      <c r="G73" s="140" t="str">
        <f t="shared" si="9"/>
        <v/>
      </c>
      <c r="H73" s="142"/>
      <c r="I73" s="143"/>
      <c r="J73" s="144"/>
      <c r="K73" s="145"/>
      <c r="L73" s="146"/>
      <c r="M73" s="146"/>
      <c r="N73" s="145"/>
      <c r="O73" s="85" t="str">
        <f t="shared" si="10"/>
        <v/>
      </c>
      <c r="P73" s="85" t="str">
        <f t="shared" si="11"/>
        <v/>
      </c>
      <c r="Q73" s="147"/>
    </row>
    <row r="74" spans="1:21" ht="27" hidden="1" customHeight="1">
      <c r="A74" s="136">
        <v>68</v>
      </c>
      <c r="B74" s="137"/>
      <c r="C74" s="138"/>
      <c r="D74" s="139"/>
      <c r="E74" s="140" t="str">
        <f t="shared" ref="E74:E82" si="12">IF(OR(ISBLANK(C74),ISBLANK(D74)),"",C74*D74)</f>
        <v/>
      </c>
      <c r="F74" s="141"/>
      <c r="G74" s="140" t="str">
        <f t="shared" si="9"/>
        <v/>
      </c>
      <c r="H74" s="142"/>
      <c r="I74" s="143"/>
      <c r="J74" s="144"/>
      <c r="K74" s="145"/>
      <c r="L74" s="146"/>
      <c r="M74" s="146"/>
      <c r="N74" s="145"/>
      <c r="O74" s="85" t="str">
        <f t="shared" si="10"/>
        <v/>
      </c>
      <c r="P74" s="85" t="str">
        <f t="shared" si="11"/>
        <v/>
      </c>
      <c r="Q74" s="147"/>
    </row>
    <row r="75" spans="1:21" ht="27" hidden="1" customHeight="1">
      <c r="A75" s="136">
        <v>69</v>
      </c>
      <c r="B75" s="137"/>
      <c r="C75" s="138"/>
      <c r="D75" s="139"/>
      <c r="E75" s="140" t="str">
        <f t="shared" si="12"/>
        <v/>
      </c>
      <c r="F75" s="141"/>
      <c r="G75" s="140" t="str">
        <f t="shared" si="9"/>
        <v/>
      </c>
      <c r="H75" s="142"/>
      <c r="I75" s="143"/>
      <c r="J75" s="144"/>
      <c r="K75" s="145"/>
      <c r="L75" s="146"/>
      <c r="M75" s="146"/>
      <c r="N75" s="145"/>
      <c r="O75" s="85" t="str">
        <f t="shared" si="10"/>
        <v/>
      </c>
      <c r="P75" s="85" t="str">
        <f t="shared" si="11"/>
        <v/>
      </c>
      <c r="Q75" s="147"/>
      <c r="U75" s="148"/>
    </row>
    <row r="76" spans="1:21" ht="27" hidden="1" customHeight="1">
      <c r="A76" s="136">
        <v>70</v>
      </c>
      <c r="B76" s="137"/>
      <c r="C76" s="138"/>
      <c r="D76" s="139"/>
      <c r="E76" s="140" t="str">
        <f t="shared" si="12"/>
        <v/>
      </c>
      <c r="F76" s="141"/>
      <c r="G76" s="140" t="str">
        <f t="shared" si="9"/>
        <v/>
      </c>
      <c r="H76" s="142"/>
      <c r="I76" s="143"/>
      <c r="J76" s="144"/>
      <c r="K76" s="145"/>
      <c r="L76" s="146"/>
      <c r="M76" s="146"/>
      <c r="N76" s="145"/>
      <c r="O76" s="85" t="str">
        <f t="shared" si="10"/>
        <v/>
      </c>
      <c r="P76" s="85" t="str">
        <f t="shared" si="11"/>
        <v/>
      </c>
      <c r="Q76" s="147"/>
    </row>
    <row r="77" spans="1:21" ht="27" hidden="1" customHeight="1">
      <c r="A77" s="136">
        <v>71</v>
      </c>
      <c r="B77" s="137"/>
      <c r="C77" s="138"/>
      <c r="D77" s="139"/>
      <c r="E77" s="140" t="str">
        <f t="shared" si="12"/>
        <v/>
      </c>
      <c r="F77" s="141"/>
      <c r="G77" s="140" t="str">
        <f t="shared" si="9"/>
        <v/>
      </c>
      <c r="H77" s="142"/>
      <c r="I77" s="143"/>
      <c r="J77" s="144"/>
      <c r="K77" s="145"/>
      <c r="L77" s="146"/>
      <c r="M77" s="146"/>
      <c r="N77" s="145"/>
      <c r="O77" s="85" t="str">
        <f t="shared" si="10"/>
        <v/>
      </c>
      <c r="P77" s="85" t="str">
        <f t="shared" si="11"/>
        <v/>
      </c>
      <c r="Q77" s="147"/>
    </row>
    <row r="78" spans="1:21" ht="27" hidden="1" customHeight="1">
      <c r="A78" s="136">
        <v>72</v>
      </c>
      <c r="B78" s="137"/>
      <c r="C78" s="138"/>
      <c r="D78" s="139"/>
      <c r="E78" s="140" t="str">
        <f t="shared" si="12"/>
        <v/>
      </c>
      <c r="F78" s="141"/>
      <c r="G78" s="140" t="str">
        <f t="shared" si="9"/>
        <v/>
      </c>
      <c r="H78" s="142"/>
      <c r="I78" s="143"/>
      <c r="J78" s="144"/>
      <c r="K78" s="145"/>
      <c r="L78" s="146"/>
      <c r="M78" s="146"/>
      <c r="N78" s="145"/>
      <c r="O78" s="85" t="str">
        <f t="shared" si="10"/>
        <v/>
      </c>
      <c r="P78" s="85" t="str">
        <f t="shared" si="11"/>
        <v/>
      </c>
      <c r="Q78" s="147"/>
    </row>
    <row r="79" spans="1:21" ht="27" hidden="1" customHeight="1">
      <c r="A79" s="136">
        <v>73</v>
      </c>
      <c r="B79" s="137"/>
      <c r="C79" s="138"/>
      <c r="D79" s="139"/>
      <c r="E79" s="140" t="str">
        <f t="shared" si="12"/>
        <v/>
      </c>
      <c r="F79" s="141"/>
      <c r="G79" s="140" t="str">
        <f t="shared" si="9"/>
        <v/>
      </c>
      <c r="H79" s="142"/>
      <c r="I79" s="143"/>
      <c r="J79" s="144"/>
      <c r="K79" s="145"/>
      <c r="L79" s="146"/>
      <c r="M79" s="146"/>
      <c r="N79" s="145"/>
      <c r="O79" s="85" t="str">
        <f t="shared" si="10"/>
        <v/>
      </c>
      <c r="P79" s="85" t="str">
        <f t="shared" si="11"/>
        <v/>
      </c>
      <c r="Q79" s="147"/>
    </row>
    <row r="80" spans="1:21" ht="27" hidden="1" customHeight="1">
      <c r="A80" s="136">
        <v>74</v>
      </c>
      <c r="B80" s="137"/>
      <c r="C80" s="138"/>
      <c r="D80" s="139"/>
      <c r="E80" s="140" t="str">
        <f t="shared" si="12"/>
        <v/>
      </c>
      <c r="F80" s="141"/>
      <c r="G80" s="140" t="str">
        <f t="shared" si="9"/>
        <v/>
      </c>
      <c r="H80" s="142"/>
      <c r="I80" s="143"/>
      <c r="J80" s="144"/>
      <c r="K80" s="145"/>
      <c r="L80" s="146"/>
      <c r="M80" s="146"/>
      <c r="N80" s="145"/>
      <c r="O80" s="85" t="str">
        <f t="shared" si="10"/>
        <v/>
      </c>
      <c r="P80" s="85" t="str">
        <f t="shared" si="11"/>
        <v/>
      </c>
      <c r="Q80" s="147"/>
    </row>
    <row r="81" spans="1:21" ht="27" hidden="1" customHeight="1">
      <c r="A81" s="136">
        <v>75</v>
      </c>
      <c r="B81" s="137"/>
      <c r="C81" s="138"/>
      <c r="D81" s="139"/>
      <c r="E81" s="140" t="str">
        <f t="shared" si="12"/>
        <v/>
      </c>
      <c r="F81" s="141"/>
      <c r="G81" s="140" t="str">
        <f t="shared" si="9"/>
        <v/>
      </c>
      <c r="H81" s="142"/>
      <c r="I81" s="143"/>
      <c r="J81" s="144"/>
      <c r="K81" s="145"/>
      <c r="L81" s="146"/>
      <c r="M81" s="146"/>
      <c r="N81" s="145"/>
      <c r="O81" s="85" t="str">
        <f t="shared" si="10"/>
        <v/>
      </c>
      <c r="P81" s="85" t="str">
        <f t="shared" si="11"/>
        <v/>
      </c>
      <c r="Q81" s="147"/>
    </row>
    <row r="82" spans="1:21" ht="27" hidden="1" customHeight="1">
      <c r="A82" s="136">
        <v>76</v>
      </c>
      <c r="B82" s="137"/>
      <c r="C82" s="138"/>
      <c r="D82" s="139"/>
      <c r="E82" s="140" t="str">
        <f t="shared" si="12"/>
        <v/>
      </c>
      <c r="F82" s="141"/>
      <c r="G82" s="140" t="str">
        <f t="shared" si="9"/>
        <v/>
      </c>
      <c r="H82" s="142"/>
      <c r="I82" s="143"/>
      <c r="J82" s="144"/>
      <c r="K82" s="145"/>
      <c r="L82" s="146"/>
      <c r="M82" s="146"/>
      <c r="N82" s="145"/>
      <c r="O82" s="85" t="str">
        <f t="shared" si="10"/>
        <v/>
      </c>
      <c r="P82" s="85" t="str">
        <f t="shared" si="11"/>
        <v/>
      </c>
      <c r="Q82" s="147"/>
    </row>
    <row r="83" spans="1:21" ht="27" hidden="1" customHeight="1">
      <c r="A83" s="136">
        <v>77</v>
      </c>
      <c r="B83" s="137"/>
      <c r="C83" s="138"/>
      <c r="D83" s="139"/>
      <c r="E83" s="140" t="str">
        <f>IF(OR(ISBLANK(C83),ISBLANK(D83)),"",C83*D83)</f>
        <v/>
      </c>
      <c r="F83" s="141"/>
      <c r="G83" s="140" t="str">
        <f t="shared" si="9"/>
        <v/>
      </c>
      <c r="H83" s="142"/>
      <c r="I83" s="143"/>
      <c r="J83" s="144"/>
      <c r="K83" s="145"/>
      <c r="L83" s="146"/>
      <c r="M83" s="146"/>
      <c r="N83" s="145"/>
      <c r="O83" s="85" t="str">
        <f t="shared" si="10"/>
        <v/>
      </c>
      <c r="P83" s="85" t="str">
        <f t="shared" si="11"/>
        <v/>
      </c>
      <c r="Q83" s="147"/>
    </row>
    <row r="84" spans="1:21" ht="27" hidden="1" customHeight="1">
      <c r="A84" s="136">
        <v>78</v>
      </c>
      <c r="B84" s="137"/>
      <c r="C84" s="138"/>
      <c r="D84" s="139"/>
      <c r="E84" s="140" t="str">
        <f t="shared" ref="E84:E92" si="13">IF(OR(ISBLANK(C84),ISBLANK(D84)),"",C84*D84)</f>
        <v/>
      </c>
      <c r="F84" s="141"/>
      <c r="G84" s="140" t="str">
        <f t="shared" si="9"/>
        <v/>
      </c>
      <c r="H84" s="142"/>
      <c r="I84" s="143"/>
      <c r="J84" s="144"/>
      <c r="K84" s="145"/>
      <c r="L84" s="146"/>
      <c r="M84" s="146"/>
      <c r="N84" s="145"/>
      <c r="O84" s="85" t="str">
        <f t="shared" si="10"/>
        <v/>
      </c>
      <c r="P84" s="85" t="str">
        <f t="shared" si="11"/>
        <v/>
      </c>
      <c r="Q84" s="147"/>
    </row>
    <row r="85" spans="1:21" ht="27" hidden="1" customHeight="1">
      <c r="A85" s="136">
        <v>79</v>
      </c>
      <c r="B85" s="137"/>
      <c r="C85" s="138"/>
      <c r="D85" s="139"/>
      <c r="E85" s="140" t="str">
        <f t="shared" si="13"/>
        <v/>
      </c>
      <c r="F85" s="141"/>
      <c r="G85" s="140" t="str">
        <f t="shared" si="9"/>
        <v/>
      </c>
      <c r="H85" s="142"/>
      <c r="I85" s="143"/>
      <c r="J85" s="144"/>
      <c r="K85" s="145"/>
      <c r="L85" s="146"/>
      <c r="M85" s="146"/>
      <c r="N85" s="145"/>
      <c r="O85" s="85" t="str">
        <f t="shared" si="10"/>
        <v/>
      </c>
      <c r="P85" s="85" t="str">
        <f t="shared" si="11"/>
        <v/>
      </c>
      <c r="Q85" s="147"/>
      <c r="U85" s="148"/>
    </row>
    <row r="86" spans="1:21" ht="27" hidden="1" customHeight="1">
      <c r="A86" s="136">
        <v>80</v>
      </c>
      <c r="B86" s="137"/>
      <c r="C86" s="138"/>
      <c r="D86" s="139"/>
      <c r="E86" s="140" t="str">
        <f t="shared" si="13"/>
        <v/>
      </c>
      <c r="F86" s="141"/>
      <c r="G86" s="140" t="str">
        <f t="shared" si="9"/>
        <v/>
      </c>
      <c r="H86" s="142"/>
      <c r="I86" s="143"/>
      <c r="J86" s="144"/>
      <c r="K86" s="145"/>
      <c r="L86" s="146"/>
      <c r="M86" s="146"/>
      <c r="N86" s="145"/>
      <c r="O86" s="85" t="str">
        <f t="shared" si="10"/>
        <v/>
      </c>
      <c r="P86" s="85" t="str">
        <f t="shared" si="11"/>
        <v/>
      </c>
      <c r="Q86" s="147"/>
    </row>
    <row r="87" spans="1:21" ht="27" hidden="1" customHeight="1">
      <c r="A87" s="136">
        <v>81</v>
      </c>
      <c r="B87" s="137"/>
      <c r="C87" s="138"/>
      <c r="D87" s="139"/>
      <c r="E87" s="140" t="str">
        <f t="shared" si="13"/>
        <v/>
      </c>
      <c r="F87" s="141"/>
      <c r="G87" s="140" t="str">
        <f t="shared" si="9"/>
        <v/>
      </c>
      <c r="H87" s="142"/>
      <c r="I87" s="143"/>
      <c r="J87" s="144"/>
      <c r="K87" s="145"/>
      <c r="L87" s="146"/>
      <c r="M87" s="146"/>
      <c r="N87" s="145"/>
      <c r="O87" s="85" t="str">
        <f t="shared" si="10"/>
        <v/>
      </c>
      <c r="P87" s="85" t="str">
        <f t="shared" si="11"/>
        <v/>
      </c>
      <c r="Q87" s="147"/>
    </row>
    <row r="88" spans="1:21" ht="27" hidden="1" customHeight="1">
      <c r="A88" s="136">
        <v>82</v>
      </c>
      <c r="B88" s="137"/>
      <c r="C88" s="138"/>
      <c r="D88" s="139"/>
      <c r="E88" s="140" t="str">
        <f t="shared" si="13"/>
        <v/>
      </c>
      <c r="F88" s="141"/>
      <c r="G88" s="140" t="str">
        <f t="shared" si="9"/>
        <v/>
      </c>
      <c r="H88" s="142"/>
      <c r="I88" s="143"/>
      <c r="J88" s="144"/>
      <c r="K88" s="145"/>
      <c r="L88" s="146"/>
      <c r="M88" s="146"/>
      <c r="N88" s="145"/>
      <c r="O88" s="85" t="str">
        <f t="shared" si="10"/>
        <v/>
      </c>
      <c r="P88" s="85" t="str">
        <f t="shared" si="11"/>
        <v/>
      </c>
      <c r="Q88" s="147"/>
    </row>
    <row r="89" spans="1:21" ht="27" hidden="1" customHeight="1">
      <c r="A89" s="136">
        <v>83</v>
      </c>
      <c r="B89" s="137"/>
      <c r="C89" s="138"/>
      <c r="D89" s="139"/>
      <c r="E89" s="140" t="str">
        <f t="shared" si="13"/>
        <v/>
      </c>
      <c r="F89" s="141"/>
      <c r="G89" s="140" t="str">
        <f t="shared" si="9"/>
        <v/>
      </c>
      <c r="H89" s="142"/>
      <c r="I89" s="143"/>
      <c r="J89" s="144"/>
      <c r="K89" s="145"/>
      <c r="L89" s="146"/>
      <c r="M89" s="146"/>
      <c r="N89" s="145"/>
      <c r="O89" s="85" t="str">
        <f t="shared" si="10"/>
        <v/>
      </c>
      <c r="P89" s="85" t="str">
        <f t="shared" si="11"/>
        <v/>
      </c>
      <c r="Q89" s="147"/>
    </row>
    <row r="90" spans="1:21" ht="27" hidden="1" customHeight="1">
      <c r="A90" s="136">
        <v>84</v>
      </c>
      <c r="B90" s="137"/>
      <c r="C90" s="138"/>
      <c r="D90" s="139"/>
      <c r="E90" s="140" t="str">
        <f t="shared" si="13"/>
        <v/>
      </c>
      <c r="F90" s="141"/>
      <c r="G90" s="140" t="str">
        <f t="shared" si="9"/>
        <v/>
      </c>
      <c r="H90" s="142"/>
      <c r="I90" s="143"/>
      <c r="J90" s="144"/>
      <c r="K90" s="145"/>
      <c r="L90" s="146"/>
      <c r="M90" s="146"/>
      <c r="N90" s="145"/>
      <c r="O90" s="85" t="str">
        <f t="shared" si="10"/>
        <v/>
      </c>
      <c r="P90" s="85" t="str">
        <f t="shared" si="11"/>
        <v/>
      </c>
      <c r="Q90" s="147"/>
    </row>
    <row r="91" spans="1:21" ht="27" hidden="1" customHeight="1">
      <c r="A91" s="136">
        <v>85</v>
      </c>
      <c r="B91" s="137"/>
      <c r="C91" s="138"/>
      <c r="D91" s="139"/>
      <c r="E91" s="140" t="str">
        <f t="shared" si="13"/>
        <v/>
      </c>
      <c r="F91" s="141"/>
      <c r="G91" s="140" t="str">
        <f t="shared" si="9"/>
        <v/>
      </c>
      <c r="H91" s="142"/>
      <c r="I91" s="143"/>
      <c r="J91" s="144"/>
      <c r="K91" s="145"/>
      <c r="L91" s="146"/>
      <c r="M91" s="146"/>
      <c r="N91" s="145"/>
      <c r="O91" s="85" t="str">
        <f t="shared" si="10"/>
        <v/>
      </c>
      <c r="P91" s="85" t="str">
        <f t="shared" si="11"/>
        <v/>
      </c>
      <c r="Q91" s="147"/>
    </row>
    <row r="92" spans="1:21" ht="27" hidden="1" customHeight="1">
      <c r="A92" s="136">
        <v>86</v>
      </c>
      <c r="B92" s="137"/>
      <c r="C92" s="138"/>
      <c r="D92" s="139"/>
      <c r="E92" s="140" t="str">
        <f t="shared" si="13"/>
        <v/>
      </c>
      <c r="F92" s="141"/>
      <c r="G92" s="140" t="str">
        <f t="shared" si="9"/>
        <v/>
      </c>
      <c r="H92" s="142"/>
      <c r="I92" s="143"/>
      <c r="J92" s="144"/>
      <c r="K92" s="145"/>
      <c r="L92" s="146"/>
      <c r="M92" s="146"/>
      <c r="N92" s="145"/>
      <c r="O92" s="85" t="str">
        <f t="shared" si="10"/>
        <v/>
      </c>
      <c r="P92" s="85" t="str">
        <f t="shared" si="11"/>
        <v/>
      </c>
      <c r="Q92" s="147"/>
    </row>
    <row r="93" spans="1:21" ht="27" hidden="1" customHeight="1">
      <c r="A93" s="136">
        <v>87</v>
      </c>
      <c r="B93" s="137"/>
      <c r="C93" s="138"/>
      <c r="D93" s="139"/>
      <c r="E93" s="140" t="str">
        <f>IF(OR(ISBLANK(C93),ISBLANK(D93)),"",C93*D93)</f>
        <v/>
      </c>
      <c r="F93" s="141"/>
      <c r="G93" s="140" t="str">
        <f t="shared" si="9"/>
        <v/>
      </c>
      <c r="H93" s="142"/>
      <c r="I93" s="143"/>
      <c r="J93" s="144"/>
      <c r="K93" s="145"/>
      <c r="L93" s="146"/>
      <c r="M93" s="146"/>
      <c r="N93" s="145"/>
      <c r="O93" s="85" t="str">
        <f t="shared" si="10"/>
        <v/>
      </c>
      <c r="P93" s="85" t="str">
        <f t="shared" si="11"/>
        <v/>
      </c>
      <c r="Q93" s="147"/>
    </row>
    <row r="94" spans="1:21" ht="27" hidden="1" customHeight="1">
      <c r="A94" s="136">
        <v>88</v>
      </c>
      <c r="B94" s="137"/>
      <c r="C94" s="138"/>
      <c r="D94" s="139"/>
      <c r="E94" s="140" t="str">
        <f t="shared" ref="E94:E101" si="14">IF(OR(ISBLANK(C94),ISBLANK(D94)),"",C94*D94)</f>
        <v/>
      </c>
      <c r="F94" s="141"/>
      <c r="G94" s="140" t="str">
        <f t="shared" si="9"/>
        <v/>
      </c>
      <c r="H94" s="142"/>
      <c r="I94" s="143"/>
      <c r="J94" s="144"/>
      <c r="K94" s="145"/>
      <c r="L94" s="146"/>
      <c r="M94" s="146"/>
      <c r="N94" s="145"/>
      <c r="O94" s="85" t="str">
        <f t="shared" si="10"/>
        <v/>
      </c>
      <c r="P94" s="85" t="str">
        <f t="shared" si="11"/>
        <v/>
      </c>
      <c r="Q94" s="147"/>
    </row>
    <row r="95" spans="1:21" ht="27" hidden="1" customHeight="1">
      <c r="A95" s="136">
        <v>89</v>
      </c>
      <c r="B95" s="137"/>
      <c r="C95" s="138"/>
      <c r="D95" s="139"/>
      <c r="E95" s="140" t="str">
        <f t="shared" si="14"/>
        <v/>
      </c>
      <c r="F95" s="141"/>
      <c r="G95" s="140" t="str">
        <f t="shared" si="9"/>
        <v/>
      </c>
      <c r="H95" s="142"/>
      <c r="I95" s="143"/>
      <c r="J95" s="144"/>
      <c r="K95" s="145"/>
      <c r="L95" s="146"/>
      <c r="M95" s="146"/>
      <c r="N95" s="145"/>
      <c r="O95" s="85" t="str">
        <f t="shared" si="10"/>
        <v/>
      </c>
      <c r="P95" s="85" t="str">
        <f t="shared" si="11"/>
        <v/>
      </c>
      <c r="Q95" s="147"/>
      <c r="U95" s="148"/>
    </row>
    <row r="96" spans="1:21" ht="27" hidden="1" customHeight="1">
      <c r="A96" s="136">
        <v>90</v>
      </c>
      <c r="B96" s="137"/>
      <c r="C96" s="138"/>
      <c r="D96" s="139"/>
      <c r="E96" s="140" t="str">
        <f t="shared" si="14"/>
        <v/>
      </c>
      <c r="F96" s="141"/>
      <c r="G96" s="140" t="str">
        <f t="shared" si="9"/>
        <v/>
      </c>
      <c r="H96" s="142"/>
      <c r="I96" s="143"/>
      <c r="J96" s="144"/>
      <c r="K96" s="145"/>
      <c r="L96" s="146"/>
      <c r="M96" s="146"/>
      <c r="N96" s="145"/>
      <c r="O96" s="85" t="str">
        <f t="shared" si="10"/>
        <v/>
      </c>
      <c r="P96" s="85" t="str">
        <f t="shared" si="11"/>
        <v/>
      </c>
      <c r="Q96" s="147"/>
    </row>
    <row r="97" spans="1:21" ht="27" hidden="1" customHeight="1">
      <c r="A97" s="136">
        <v>91</v>
      </c>
      <c r="B97" s="137"/>
      <c r="C97" s="138"/>
      <c r="D97" s="139"/>
      <c r="E97" s="140" t="str">
        <f t="shared" si="14"/>
        <v/>
      </c>
      <c r="F97" s="141"/>
      <c r="G97" s="140" t="str">
        <f t="shared" si="9"/>
        <v/>
      </c>
      <c r="H97" s="142"/>
      <c r="I97" s="143"/>
      <c r="J97" s="144"/>
      <c r="K97" s="145"/>
      <c r="L97" s="146"/>
      <c r="M97" s="146"/>
      <c r="N97" s="145"/>
      <c r="O97" s="85" t="str">
        <f t="shared" si="10"/>
        <v/>
      </c>
      <c r="P97" s="85" t="str">
        <f t="shared" si="11"/>
        <v/>
      </c>
      <c r="Q97" s="147"/>
    </row>
    <row r="98" spans="1:21" ht="27" hidden="1" customHeight="1">
      <c r="A98" s="136">
        <v>92</v>
      </c>
      <c r="B98" s="137"/>
      <c r="C98" s="138"/>
      <c r="D98" s="139"/>
      <c r="E98" s="140" t="str">
        <f t="shared" si="14"/>
        <v/>
      </c>
      <c r="F98" s="141"/>
      <c r="G98" s="140" t="str">
        <f t="shared" si="9"/>
        <v/>
      </c>
      <c r="H98" s="142"/>
      <c r="I98" s="143"/>
      <c r="J98" s="144"/>
      <c r="K98" s="145"/>
      <c r="L98" s="146"/>
      <c r="M98" s="146"/>
      <c r="N98" s="145"/>
      <c r="O98" s="85" t="str">
        <f t="shared" si="10"/>
        <v/>
      </c>
      <c r="P98" s="85" t="str">
        <f t="shared" si="11"/>
        <v/>
      </c>
      <c r="Q98" s="147"/>
    </row>
    <row r="99" spans="1:21" ht="27" hidden="1" customHeight="1">
      <c r="A99" s="136">
        <v>93</v>
      </c>
      <c r="B99" s="137"/>
      <c r="C99" s="138"/>
      <c r="D99" s="139"/>
      <c r="E99" s="140" t="str">
        <f t="shared" si="14"/>
        <v/>
      </c>
      <c r="F99" s="141"/>
      <c r="G99" s="140" t="str">
        <f t="shared" si="9"/>
        <v/>
      </c>
      <c r="H99" s="142"/>
      <c r="I99" s="143"/>
      <c r="J99" s="144"/>
      <c r="K99" s="145"/>
      <c r="L99" s="146"/>
      <c r="M99" s="146"/>
      <c r="N99" s="145"/>
      <c r="O99" s="85" t="str">
        <f t="shared" si="10"/>
        <v/>
      </c>
      <c r="P99" s="85" t="str">
        <f t="shared" si="11"/>
        <v/>
      </c>
      <c r="Q99" s="147"/>
    </row>
    <row r="100" spans="1:21" ht="27" hidden="1" customHeight="1">
      <c r="A100" s="136">
        <v>94</v>
      </c>
      <c r="B100" s="137"/>
      <c r="C100" s="138"/>
      <c r="D100" s="139"/>
      <c r="E100" s="140" t="str">
        <f t="shared" si="14"/>
        <v/>
      </c>
      <c r="F100" s="141"/>
      <c r="G100" s="140" t="str">
        <f t="shared" si="9"/>
        <v/>
      </c>
      <c r="H100" s="142"/>
      <c r="I100" s="143"/>
      <c r="J100" s="144"/>
      <c r="K100" s="145"/>
      <c r="L100" s="146"/>
      <c r="M100" s="146"/>
      <c r="N100" s="145"/>
      <c r="O100" s="85" t="str">
        <f t="shared" si="10"/>
        <v/>
      </c>
      <c r="P100" s="85" t="str">
        <f t="shared" si="11"/>
        <v/>
      </c>
      <c r="Q100" s="147"/>
    </row>
    <row r="101" spans="1:21" ht="27" hidden="1" customHeight="1">
      <c r="A101" s="136">
        <v>95</v>
      </c>
      <c r="B101" s="137"/>
      <c r="C101" s="138"/>
      <c r="D101" s="139"/>
      <c r="E101" s="140" t="str">
        <f t="shared" si="14"/>
        <v/>
      </c>
      <c r="F101" s="141"/>
      <c r="G101" s="140" t="str">
        <f t="shared" si="9"/>
        <v/>
      </c>
      <c r="H101" s="142"/>
      <c r="I101" s="143"/>
      <c r="J101" s="144"/>
      <c r="K101" s="145"/>
      <c r="L101" s="146"/>
      <c r="M101" s="146"/>
      <c r="N101" s="145"/>
      <c r="O101" s="85" t="str">
        <f t="shared" si="10"/>
        <v/>
      </c>
      <c r="P101" s="85" t="str">
        <f t="shared" si="11"/>
        <v/>
      </c>
      <c r="Q101" s="147"/>
    </row>
    <row r="102" spans="1:21" ht="27" hidden="1" customHeight="1">
      <c r="A102" s="136">
        <v>96</v>
      </c>
      <c r="B102" s="137"/>
      <c r="C102" s="138"/>
      <c r="D102" s="139"/>
      <c r="E102" s="140" t="str">
        <f>IF(OR(ISBLANK(C102),ISBLANK(D102)),"",C102*D102)</f>
        <v/>
      </c>
      <c r="F102" s="141"/>
      <c r="G102" s="140" t="str">
        <f t="shared" si="9"/>
        <v/>
      </c>
      <c r="H102" s="142"/>
      <c r="I102" s="143"/>
      <c r="J102" s="144"/>
      <c r="K102" s="145"/>
      <c r="L102" s="146"/>
      <c r="M102" s="146"/>
      <c r="N102" s="145"/>
      <c r="O102" s="85" t="str">
        <f t="shared" si="10"/>
        <v/>
      </c>
      <c r="P102" s="85" t="str">
        <f t="shared" si="11"/>
        <v/>
      </c>
      <c r="Q102" s="147"/>
    </row>
    <row r="103" spans="1:21" ht="27" hidden="1" customHeight="1">
      <c r="A103" s="136">
        <v>97</v>
      </c>
      <c r="B103" s="137"/>
      <c r="C103" s="138"/>
      <c r="D103" s="139"/>
      <c r="E103" s="140" t="str">
        <f>IF(OR(ISBLANK(C103),ISBLANK(D103)),"",C103*D103)</f>
        <v/>
      </c>
      <c r="F103" s="141"/>
      <c r="G103" s="140" t="str">
        <f t="shared" si="9"/>
        <v/>
      </c>
      <c r="H103" s="142"/>
      <c r="I103" s="143"/>
      <c r="J103" s="144"/>
      <c r="K103" s="145"/>
      <c r="L103" s="146"/>
      <c r="M103" s="146"/>
      <c r="N103" s="145"/>
      <c r="O103" s="85" t="str">
        <f t="shared" si="10"/>
        <v/>
      </c>
      <c r="P103" s="85" t="str">
        <f t="shared" si="11"/>
        <v/>
      </c>
      <c r="Q103" s="147"/>
    </row>
    <row r="104" spans="1:21" ht="27" hidden="1" customHeight="1">
      <c r="A104" s="136">
        <v>98</v>
      </c>
      <c r="B104" s="137"/>
      <c r="C104" s="138"/>
      <c r="D104" s="139"/>
      <c r="E104" s="140" t="str">
        <f>IF(OR(ISBLANK(C104),ISBLANK(D104)),"",C104*D104)</f>
        <v/>
      </c>
      <c r="F104" s="141"/>
      <c r="G104" s="140" t="str">
        <f t="shared" si="9"/>
        <v/>
      </c>
      <c r="H104" s="142"/>
      <c r="I104" s="143"/>
      <c r="J104" s="144"/>
      <c r="K104" s="145"/>
      <c r="L104" s="146"/>
      <c r="M104" s="146"/>
      <c r="N104" s="145"/>
      <c r="O104" s="85" t="str">
        <f t="shared" si="10"/>
        <v/>
      </c>
      <c r="P104" s="85" t="str">
        <f t="shared" si="11"/>
        <v/>
      </c>
      <c r="Q104" s="147"/>
      <c r="U104" s="148"/>
    </row>
    <row r="105" spans="1:21" ht="27" hidden="1" customHeight="1">
      <c r="A105" s="136">
        <v>99</v>
      </c>
      <c r="B105" s="137"/>
      <c r="C105" s="138"/>
      <c r="D105" s="139"/>
      <c r="E105" s="140" t="str">
        <f>IF(OR(ISBLANK(C105),ISBLANK(D105)),"",C105*D105)</f>
        <v/>
      </c>
      <c r="F105" s="141"/>
      <c r="G105" s="140" t="str">
        <f t="shared" si="9"/>
        <v/>
      </c>
      <c r="H105" s="142"/>
      <c r="I105" s="143"/>
      <c r="J105" s="144"/>
      <c r="K105" s="145"/>
      <c r="L105" s="146"/>
      <c r="M105" s="146"/>
      <c r="N105" s="145"/>
      <c r="O105" s="85" t="str">
        <f t="shared" si="10"/>
        <v/>
      </c>
      <c r="P105" s="85" t="str">
        <f t="shared" si="11"/>
        <v/>
      </c>
      <c r="Q105" s="147"/>
    </row>
    <row r="106" spans="1:21" ht="27" hidden="1" customHeight="1">
      <c r="A106" s="136">
        <v>100</v>
      </c>
      <c r="B106" s="137"/>
      <c r="C106" s="138"/>
      <c r="D106" s="139"/>
      <c r="E106" s="140" t="str">
        <f>IF(OR(ISBLANK(C106),ISBLANK(D106)),"",C106*D106)</f>
        <v/>
      </c>
      <c r="F106" s="141"/>
      <c r="G106" s="140" t="str">
        <f t="shared" si="9"/>
        <v/>
      </c>
      <c r="H106" s="142"/>
      <c r="I106" s="143"/>
      <c r="J106" s="144"/>
      <c r="K106" s="145"/>
      <c r="L106" s="146"/>
      <c r="M106" s="146"/>
      <c r="N106" s="145"/>
      <c r="O106" s="85" t="str">
        <f t="shared" si="10"/>
        <v/>
      </c>
      <c r="P106" s="85" t="str">
        <f t="shared" si="11"/>
        <v/>
      </c>
      <c r="Q106" s="147"/>
    </row>
    <row r="107" spans="1:21" ht="27" customHeight="1">
      <c r="A107" s="149"/>
      <c r="B107" s="150" t="s">
        <v>331</v>
      </c>
      <c r="C107" s="151"/>
      <c r="D107" s="152"/>
      <c r="E107" s="152"/>
      <c r="F107" s="152"/>
      <c r="G107" s="152"/>
      <c r="H107" s="153"/>
      <c r="I107" s="154"/>
      <c r="J107" s="155"/>
      <c r="K107" s="156"/>
      <c r="L107" s="156"/>
      <c r="M107" s="156"/>
      <c r="N107" s="157"/>
      <c r="O107" s="85" t="str">
        <f t="shared" si="10"/>
        <v/>
      </c>
    </row>
    <row r="108" spans="1:21" ht="27" customHeight="1">
      <c r="A108" s="46"/>
      <c r="B108" s="46"/>
      <c r="C108" s="333"/>
      <c r="D108" s="333"/>
      <c r="E108" s="158"/>
      <c r="F108" s="159" t="s">
        <v>327</v>
      </c>
      <c r="G108" s="160" t="str">
        <f>IF(SUBTOTAL(9,G4:G106)=0,"",SUBTOTAL(9,G4:G106))</f>
        <v/>
      </c>
      <c r="H108" s="161"/>
      <c r="I108" s="160" t="str">
        <f>IF(SUBTOTAL(9,I4:I106)=0,"",SUBTOTAL(9,I4:I106))</f>
        <v/>
      </c>
      <c r="J108" s="162" t="str">
        <f>IF(COUNTA($J$5:$J$107)-1=0,"",IF(COUNTA($J$5:$J$107)-1=COUNTIF($J$5:$J$107,"島根県内"),"県内",IF(COUNTIF($J$5:$J$107,"その他")&gt;=1,"理由記載")))</f>
        <v/>
      </c>
      <c r="K108" s="163"/>
      <c r="L108" s="163"/>
      <c r="M108" s="163"/>
      <c r="N108" s="163"/>
      <c r="Q108" s="147"/>
    </row>
    <row r="109" spans="1:21">
      <c r="A109" s="164" t="s">
        <v>383</v>
      </c>
      <c r="B109" s="165"/>
      <c r="C109" s="166"/>
      <c r="D109" s="166"/>
      <c r="E109" s="104"/>
      <c r="F109" s="166"/>
      <c r="G109" s="163"/>
      <c r="H109" s="104"/>
      <c r="I109" s="163"/>
      <c r="J109" s="167"/>
      <c r="K109" s="163"/>
      <c r="L109" s="163"/>
      <c r="M109" s="163"/>
      <c r="N109" s="163"/>
      <c r="Q109" s="147"/>
    </row>
    <row r="110" spans="1:21" ht="18" customHeight="1">
      <c r="A110" s="168" t="s">
        <v>615</v>
      </c>
    </row>
    <row r="111" spans="1:21" ht="32.15" customHeight="1">
      <c r="A111" s="334"/>
      <c r="B111" s="335"/>
      <c r="C111" s="335"/>
      <c r="D111" s="335"/>
      <c r="E111" s="335"/>
      <c r="F111" s="335"/>
      <c r="G111" s="335"/>
      <c r="H111" s="335"/>
      <c r="I111" s="335"/>
      <c r="J111" s="335"/>
      <c r="K111" s="335"/>
      <c r="L111" s="335"/>
      <c r="M111" s="335"/>
      <c r="N111" s="336"/>
    </row>
    <row r="112" spans="1:21">
      <c r="A112" s="169" t="s">
        <v>384</v>
      </c>
      <c r="B112" s="170"/>
      <c r="C112" s="171"/>
      <c r="D112" s="171"/>
      <c r="E112" s="172"/>
      <c r="F112" s="171"/>
      <c r="G112" s="173"/>
      <c r="H112" s="172"/>
      <c r="I112" s="173"/>
      <c r="J112" s="174"/>
      <c r="K112" s="173"/>
      <c r="L112" s="173"/>
      <c r="M112" s="173"/>
      <c r="N112" s="173"/>
      <c r="Q112" s="147"/>
    </row>
    <row r="113" spans="1:17" ht="18" customHeight="1">
      <c r="A113" s="337" t="s">
        <v>385</v>
      </c>
      <c r="B113" s="337"/>
      <c r="C113" s="337"/>
      <c r="D113" s="337"/>
      <c r="E113" s="337"/>
      <c r="F113" s="337"/>
      <c r="G113" s="337"/>
      <c r="H113" s="337"/>
      <c r="I113" s="337"/>
      <c r="J113" s="337"/>
      <c r="K113" s="337"/>
      <c r="L113" s="337"/>
      <c r="M113" s="337"/>
      <c r="N113" s="337"/>
    </row>
    <row r="114" spans="1:17" ht="32.15" customHeight="1">
      <c r="A114" s="334"/>
      <c r="B114" s="335"/>
      <c r="C114" s="335"/>
      <c r="D114" s="335"/>
      <c r="E114" s="335"/>
      <c r="F114" s="335"/>
      <c r="G114" s="335"/>
      <c r="H114" s="335"/>
      <c r="I114" s="335"/>
      <c r="J114" s="335"/>
      <c r="K114" s="335"/>
      <c r="L114" s="335"/>
      <c r="M114" s="335"/>
      <c r="N114" s="336"/>
    </row>
    <row r="115" spans="1:17">
      <c r="A115" s="169" t="s">
        <v>616</v>
      </c>
      <c r="B115" s="175"/>
      <c r="C115" s="176"/>
      <c r="D115" s="176"/>
      <c r="E115" s="177"/>
      <c r="F115" s="176"/>
      <c r="G115" s="178"/>
      <c r="H115" s="177"/>
      <c r="I115" s="178"/>
      <c r="J115" s="179"/>
      <c r="K115" s="178"/>
      <c r="L115" s="178"/>
      <c r="M115" s="178"/>
      <c r="N115" s="178"/>
      <c r="Q115" s="147"/>
    </row>
    <row r="116" spans="1:17" ht="18" customHeight="1">
      <c r="A116" s="337" t="s">
        <v>574</v>
      </c>
      <c r="B116" s="337"/>
      <c r="C116" s="337"/>
      <c r="D116" s="337"/>
      <c r="E116" s="337"/>
      <c r="F116" s="337"/>
      <c r="G116" s="337"/>
      <c r="H116" s="337"/>
      <c r="I116" s="337"/>
      <c r="J116" s="337"/>
      <c r="K116" s="337"/>
      <c r="L116" s="337"/>
      <c r="M116" s="337"/>
      <c r="N116" s="337"/>
    </row>
    <row r="117" spans="1:17" ht="32.15" customHeight="1">
      <c r="A117" s="330"/>
      <c r="B117" s="331"/>
      <c r="C117" s="331"/>
      <c r="D117" s="331"/>
      <c r="E117" s="331"/>
      <c r="F117" s="331"/>
      <c r="G117" s="331"/>
      <c r="H117" s="331"/>
      <c r="I117" s="331"/>
      <c r="J117" s="331"/>
      <c r="K117" s="331"/>
      <c r="L117" s="331"/>
      <c r="M117" s="331"/>
      <c r="N117" s="332"/>
    </row>
    <row r="118" spans="1:17" ht="18" customHeight="1">
      <c r="A118" s="180" t="s">
        <v>382</v>
      </c>
      <c r="B118" s="181" t="s">
        <v>451</v>
      </c>
      <c r="C118" s="166"/>
      <c r="D118" s="166"/>
      <c r="E118" s="104"/>
      <c r="F118" s="166"/>
      <c r="G118" s="163"/>
      <c r="H118" s="104"/>
      <c r="I118" s="163"/>
      <c r="J118" s="167"/>
      <c r="K118" s="163"/>
      <c r="L118" s="163"/>
      <c r="M118" s="163"/>
      <c r="N118" s="163"/>
      <c r="Q118" s="147"/>
    </row>
    <row r="119" spans="1:17" ht="18" customHeight="1">
      <c r="A119" s="180"/>
      <c r="B119" s="181" t="s">
        <v>452</v>
      </c>
      <c r="C119" s="166"/>
      <c r="D119" s="166"/>
      <c r="E119" s="104"/>
      <c r="F119" s="166"/>
      <c r="G119" s="163"/>
      <c r="H119" s="104"/>
      <c r="I119" s="163"/>
      <c r="J119" s="167"/>
      <c r="K119" s="163"/>
      <c r="L119" s="163"/>
      <c r="M119" s="163"/>
      <c r="N119" s="163"/>
      <c r="Q119" s="147"/>
    </row>
    <row r="120" spans="1:17" ht="18" customHeight="1">
      <c r="A120" s="180" t="s">
        <v>377</v>
      </c>
      <c r="B120" s="181" t="s">
        <v>465</v>
      </c>
      <c r="C120" s="166"/>
      <c r="D120" s="166"/>
      <c r="E120" s="104"/>
      <c r="F120" s="166"/>
      <c r="G120" s="163"/>
      <c r="H120" s="104"/>
      <c r="I120" s="163"/>
      <c r="J120" s="167"/>
      <c r="K120" s="163"/>
      <c r="L120" s="163"/>
      <c r="M120" s="163"/>
      <c r="N120" s="163"/>
      <c r="Q120" s="147"/>
    </row>
    <row r="121" spans="1:17" ht="18" customHeight="1">
      <c r="A121" s="182"/>
      <c r="B121" s="181" t="s">
        <v>378</v>
      </c>
      <c r="C121" s="166"/>
      <c r="D121" s="166"/>
      <c r="E121" s="104"/>
      <c r="F121" s="166"/>
      <c r="G121" s="163"/>
      <c r="H121" s="104"/>
      <c r="I121" s="163"/>
      <c r="J121" s="167"/>
      <c r="K121" s="163"/>
      <c r="L121" s="163"/>
      <c r="M121" s="163"/>
      <c r="N121" s="163"/>
      <c r="Q121" s="147"/>
    </row>
    <row r="122" spans="1:17" ht="18" customHeight="1">
      <c r="A122" s="182"/>
      <c r="B122" s="181" t="s">
        <v>466</v>
      </c>
      <c r="C122" s="166"/>
      <c r="D122" s="166"/>
      <c r="E122" s="104"/>
      <c r="F122" s="166"/>
      <c r="G122" s="163"/>
      <c r="H122" s="104"/>
      <c r="I122" s="163"/>
      <c r="J122" s="167"/>
      <c r="K122" s="163"/>
      <c r="L122" s="163"/>
      <c r="M122" s="163"/>
      <c r="N122" s="163"/>
      <c r="Q122" s="147"/>
    </row>
    <row r="123" spans="1:17" ht="18" customHeight="1">
      <c r="A123" s="180" t="s">
        <v>380</v>
      </c>
      <c r="B123" s="181" t="s">
        <v>467</v>
      </c>
      <c r="C123" s="166"/>
      <c r="D123" s="166"/>
      <c r="E123" s="104"/>
      <c r="F123" s="166"/>
      <c r="G123" s="163"/>
      <c r="H123" s="104"/>
      <c r="I123" s="163"/>
      <c r="J123" s="167"/>
      <c r="K123" s="163"/>
      <c r="L123" s="163"/>
      <c r="M123" s="163"/>
      <c r="N123" s="163"/>
      <c r="Q123" s="147"/>
    </row>
    <row r="124" spans="1:17" ht="18" customHeight="1">
      <c r="A124" s="180" t="s">
        <v>381</v>
      </c>
      <c r="B124" s="181" t="s">
        <v>468</v>
      </c>
      <c r="C124" s="166"/>
      <c r="D124" s="166"/>
      <c r="E124" s="104"/>
      <c r="F124" s="166"/>
      <c r="G124" s="163"/>
      <c r="H124" s="104"/>
      <c r="I124" s="163"/>
      <c r="J124" s="167"/>
      <c r="K124" s="163"/>
      <c r="L124" s="163"/>
      <c r="M124" s="163"/>
      <c r="N124" s="163"/>
      <c r="Q124" s="147"/>
    </row>
    <row r="125" spans="1:17">
      <c r="A125" s="180" t="s">
        <v>450</v>
      </c>
      <c r="B125" s="165" t="s">
        <v>379</v>
      </c>
      <c r="C125" s="166"/>
      <c r="D125" s="166"/>
      <c r="E125" s="104"/>
      <c r="F125" s="166"/>
      <c r="G125" s="163"/>
      <c r="H125" s="104"/>
      <c r="I125" s="163"/>
      <c r="J125" s="167"/>
      <c r="K125" s="163"/>
      <c r="L125" s="163"/>
      <c r="M125" s="163"/>
      <c r="N125" s="163"/>
      <c r="Q125" s="147"/>
    </row>
    <row r="126" spans="1:17">
      <c r="A126" s="180"/>
      <c r="B126" s="165"/>
      <c r="C126" s="166"/>
      <c r="D126" s="166"/>
      <c r="E126" s="104"/>
      <c r="F126" s="166"/>
      <c r="G126" s="163"/>
      <c r="H126" s="104"/>
      <c r="I126" s="163"/>
      <c r="J126" s="167"/>
      <c r="K126" s="163"/>
      <c r="L126" s="163"/>
      <c r="M126" s="163"/>
      <c r="N126" s="163"/>
      <c r="Q126" s="147"/>
    </row>
  </sheetData>
  <sheetProtection algorithmName="SHA-512" hashValue="P/HlvZaDBelcJlNYPlX04Y7E4h033JkmjhH8VjmSNDugxDo798EfdYI+uyHsoDpXQbMqhaP2ULjDojjtgREcfg==" saltValue="JetZAuVYwRU/61a6OOYECA==" spinCount="100000" sheet="1" formatCells="0" formatRows="0"/>
  <mergeCells count="22">
    <mergeCell ref="K2:N2"/>
    <mergeCell ref="K3:N3"/>
    <mergeCell ref="A2:I3"/>
    <mergeCell ref="K1:N1"/>
    <mergeCell ref="K5:K6"/>
    <mergeCell ref="L5:N5"/>
    <mergeCell ref="F5:F6"/>
    <mergeCell ref="G5:G6"/>
    <mergeCell ref="H5:H6"/>
    <mergeCell ref="I5:I6"/>
    <mergeCell ref="J5:J6"/>
    <mergeCell ref="A5:A6"/>
    <mergeCell ref="B5:B6"/>
    <mergeCell ref="C5:C6"/>
    <mergeCell ref="D5:D6"/>
    <mergeCell ref="E5:E6"/>
    <mergeCell ref="A117:N117"/>
    <mergeCell ref="C108:D108"/>
    <mergeCell ref="A111:N111"/>
    <mergeCell ref="A113:N113"/>
    <mergeCell ref="A114:N114"/>
    <mergeCell ref="A116:N116"/>
  </mergeCells>
  <phoneticPr fontId="2"/>
  <conditionalFormatting sqref="B7:N106">
    <cfRule type="expression" dxfId="79" priority="1">
      <formula>$M7="○"</formula>
    </cfRule>
    <cfRule type="expression" dxfId="78" priority="5">
      <formula>$L7="×"</formula>
    </cfRule>
  </conditionalFormatting>
  <conditionalFormatting sqref="K2">
    <cfRule type="notContainsBlanks" dxfId="77" priority="4">
      <formula>LEN(TRIM(K2))&gt;0</formula>
    </cfRule>
  </conditionalFormatting>
  <conditionalFormatting sqref="K3:N3">
    <cfRule type="notContainsBlanks" dxfId="76" priority="3">
      <formula>LEN(TRIM(K3))&gt;0</formula>
    </cfRule>
  </conditionalFormatting>
  <dataValidations count="4">
    <dataValidation type="list" allowBlank="1" showInputMessage="1" showErrorMessage="1" sqref="J7:J106" xr:uid="{00000000-0002-0000-0700-000000000000}">
      <formula1>"島根県内,その他"</formula1>
    </dataValidation>
    <dataValidation type="list" allowBlank="1" showInputMessage="1" showErrorMessage="1" sqref="N7:N106" xr:uid="{00000000-0002-0000-0700-000001000000}">
      <formula1>"発注予定先による廃棄・下取り等（見積書に記載）,既存設備等がない（新規導入　例外）,その他"</formula1>
    </dataValidation>
    <dataValidation type="list" allowBlank="1" showInputMessage="1" showErrorMessage="1" sqref="L7:L106" xr:uid="{00000000-0002-0000-0700-000002000000}">
      <formula1>"○,×"</formula1>
    </dataValidation>
    <dataValidation type="list" allowBlank="1" showInputMessage="1" showErrorMessage="1" sqref="M7:M106" xr:uid="{45A49C6C-9E09-4F5D-B969-25AD82F4E276}">
      <formula1>"○"</formula1>
    </dataValidation>
  </dataValidations>
  <printOptions horizontalCentered="1" verticalCentered="1"/>
  <pageMargins left="0.55118110236220474" right="0.19685039370078741" top="0.39370078740157483" bottom="0.31496062992125984" header="0.31496062992125984" footer="0.23622047244094491"/>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C114"/>
  <sheetViews>
    <sheetView showGridLines="0" view="pageBreakPreview" zoomScale="75" zoomScaleNormal="100" zoomScaleSheetLayoutView="75" workbookViewId="0"/>
  </sheetViews>
  <sheetFormatPr defaultColWidth="8.58203125" defaultRowHeight="13"/>
  <cols>
    <col min="1" max="1" width="6.58203125" style="85" customWidth="1"/>
    <col min="2" max="2" width="27.83203125" style="85" customWidth="1"/>
    <col min="3" max="3" width="90.58203125" style="85" customWidth="1"/>
    <col min="4" max="4" width="3.08203125" style="85" customWidth="1"/>
    <col min="5" max="16384" width="8.58203125" style="85"/>
  </cols>
  <sheetData>
    <row r="1" spans="1:3">
      <c r="C1" s="98" t="str">
        <f>IF(名称="","","名称："&amp;名称)</f>
        <v/>
      </c>
    </row>
    <row r="2" spans="1:3" ht="16">
      <c r="A2" s="183" t="s">
        <v>306</v>
      </c>
    </row>
    <row r="4" spans="1:3" ht="18" customHeight="1">
      <c r="A4" s="103" t="s">
        <v>72</v>
      </c>
    </row>
    <row r="5" spans="1:3" ht="18" customHeight="1">
      <c r="A5" s="159" t="s">
        <v>57</v>
      </c>
      <c r="B5" s="184" t="s">
        <v>54</v>
      </c>
      <c r="C5" s="184" t="s">
        <v>469</v>
      </c>
    </row>
    <row r="6" spans="1:3" ht="40" customHeight="1">
      <c r="A6" s="136">
        <v>1</v>
      </c>
      <c r="B6" s="185" t="str">
        <f>IF(ISBLANK('事業計画③設備機器・年間削減額(入力)'!B7),"",'事業計画③設備機器・年間削減額(入力)'!B7)</f>
        <v/>
      </c>
      <c r="C6" s="186"/>
    </row>
    <row r="7" spans="1:3" ht="40" customHeight="1">
      <c r="A7" s="136">
        <v>2</v>
      </c>
      <c r="B7" s="185" t="str">
        <f>IF(ISBLANK('事業計画③設備機器・年間削減額(入力)'!B8),"",'事業計画③設備機器・年間削減額(入力)'!B8)</f>
        <v/>
      </c>
      <c r="C7" s="186"/>
    </row>
    <row r="8" spans="1:3" ht="40" customHeight="1">
      <c r="A8" s="136">
        <v>3</v>
      </c>
      <c r="B8" s="185" t="str">
        <f>IF(ISBLANK('事業計画③設備機器・年間削減額(入力)'!B9),"",'事業計画③設備機器・年間削減額(入力)'!B9)</f>
        <v/>
      </c>
      <c r="C8" s="186"/>
    </row>
    <row r="9" spans="1:3" ht="40" customHeight="1">
      <c r="A9" s="136">
        <v>4</v>
      </c>
      <c r="B9" s="185" t="str">
        <f>IF(ISBLANK('事業計画③設備機器・年間削減額(入力)'!B10),"",'事業計画③設備機器・年間削減額(入力)'!B10)</f>
        <v/>
      </c>
      <c r="C9" s="186"/>
    </row>
    <row r="10" spans="1:3" ht="40" customHeight="1">
      <c r="A10" s="136">
        <v>5</v>
      </c>
      <c r="B10" s="185" t="str">
        <f>IF(ISBLANK('事業計画③設備機器・年間削減額(入力)'!B11),"",'事業計画③設備機器・年間削減額(入力)'!B11)</f>
        <v/>
      </c>
      <c r="C10" s="186"/>
    </row>
    <row r="11" spans="1:3" ht="40" hidden="1" customHeight="1">
      <c r="A11" s="136">
        <v>6</v>
      </c>
      <c r="B11" s="185" t="str">
        <f>IF(ISBLANK('事業計画③設備機器・年間削減額(入力)'!B12),"",'事業計画③設備機器・年間削減額(入力)'!B12)</f>
        <v/>
      </c>
      <c r="C11" s="186"/>
    </row>
    <row r="12" spans="1:3" ht="40" hidden="1" customHeight="1">
      <c r="A12" s="136">
        <v>7</v>
      </c>
      <c r="B12" s="185" t="str">
        <f>IF(ISBLANK('事業計画③設備機器・年間削減額(入力)'!B13),"",'事業計画③設備機器・年間削減額(入力)'!B13)</f>
        <v/>
      </c>
      <c r="C12" s="186"/>
    </row>
    <row r="13" spans="1:3" ht="40" hidden="1" customHeight="1">
      <c r="A13" s="136">
        <v>8</v>
      </c>
      <c r="B13" s="185" t="str">
        <f>IF(ISBLANK('事業計画③設備機器・年間削減額(入力)'!B14),"",'事業計画③設備機器・年間削減額(入力)'!B14)</f>
        <v/>
      </c>
      <c r="C13" s="186"/>
    </row>
    <row r="14" spans="1:3" ht="40" hidden="1" customHeight="1">
      <c r="A14" s="136">
        <v>9</v>
      </c>
      <c r="B14" s="185" t="str">
        <f>IF(ISBLANK('事業計画③設備機器・年間削減額(入力)'!B15),"",'事業計画③設備機器・年間削減額(入力)'!B15)</f>
        <v/>
      </c>
      <c r="C14" s="186"/>
    </row>
    <row r="15" spans="1:3" ht="40" hidden="1" customHeight="1">
      <c r="A15" s="136">
        <v>10</v>
      </c>
      <c r="B15" s="185" t="str">
        <f>IF(ISBLANK('事業計画③設備機器・年間削減額(入力)'!B16),"",'事業計画③設備機器・年間削減額(入力)'!B16)</f>
        <v/>
      </c>
      <c r="C15" s="186"/>
    </row>
    <row r="16" spans="1:3" ht="40" hidden="1" customHeight="1">
      <c r="A16" s="136">
        <v>11</v>
      </c>
      <c r="B16" s="185" t="str">
        <f>IF(ISBLANK('事業計画③設備機器・年間削減額(入力)'!B17),"",'事業計画③設備機器・年間削減額(入力)'!B17)</f>
        <v/>
      </c>
      <c r="C16" s="186"/>
    </row>
    <row r="17" spans="1:3" ht="40" hidden="1" customHeight="1">
      <c r="A17" s="136">
        <v>12</v>
      </c>
      <c r="B17" s="185" t="str">
        <f>IF(ISBLANK('事業計画③設備機器・年間削減額(入力)'!B18),"",'事業計画③設備機器・年間削減額(入力)'!B18)</f>
        <v/>
      </c>
      <c r="C17" s="186"/>
    </row>
    <row r="18" spans="1:3" ht="40" hidden="1" customHeight="1">
      <c r="A18" s="136">
        <v>13</v>
      </c>
      <c r="B18" s="185" t="str">
        <f>IF(ISBLANK('事業計画③設備機器・年間削減額(入力)'!B19),"",'事業計画③設備機器・年間削減額(入力)'!B19)</f>
        <v/>
      </c>
      <c r="C18" s="186"/>
    </row>
    <row r="19" spans="1:3" ht="40" hidden="1" customHeight="1">
      <c r="A19" s="136">
        <v>14</v>
      </c>
      <c r="B19" s="185" t="str">
        <f>IF(ISBLANK('事業計画③設備機器・年間削減額(入力)'!B20),"",'事業計画③設備機器・年間削減額(入力)'!B20)</f>
        <v/>
      </c>
      <c r="C19" s="186"/>
    </row>
    <row r="20" spans="1:3" ht="40" hidden="1" customHeight="1">
      <c r="A20" s="136">
        <v>15</v>
      </c>
      <c r="B20" s="185" t="str">
        <f>IF(ISBLANK('事業計画③設備機器・年間削減額(入力)'!B21),"",'事業計画③設備機器・年間削減額(入力)'!B21)</f>
        <v/>
      </c>
      <c r="C20" s="186"/>
    </row>
    <row r="21" spans="1:3" ht="40" hidden="1" customHeight="1">
      <c r="A21" s="136">
        <v>16</v>
      </c>
      <c r="B21" s="185" t="str">
        <f>IF(ISBLANK('事業計画③設備機器・年間削減額(入力)'!B22),"",'事業計画③設備機器・年間削減額(入力)'!B22)</f>
        <v/>
      </c>
      <c r="C21" s="186"/>
    </row>
    <row r="22" spans="1:3" ht="40" hidden="1" customHeight="1">
      <c r="A22" s="136">
        <v>17</v>
      </c>
      <c r="B22" s="185" t="str">
        <f>IF(ISBLANK('事業計画③設備機器・年間削減額(入力)'!B23),"",'事業計画③設備機器・年間削減額(入力)'!B23)</f>
        <v/>
      </c>
      <c r="C22" s="186"/>
    </row>
    <row r="23" spans="1:3" ht="40" hidden="1" customHeight="1">
      <c r="A23" s="136">
        <v>18</v>
      </c>
      <c r="B23" s="185" t="str">
        <f>IF(ISBLANK('事業計画③設備機器・年間削減額(入力)'!B24),"",'事業計画③設備機器・年間削減額(入力)'!B24)</f>
        <v/>
      </c>
      <c r="C23" s="186"/>
    </row>
    <row r="24" spans="1:3" ht="40" hidden="1" customHeight="1">
      <c r="A24" s="136">
        <v>19</v>
      </c>
      <c r="B24" s="185" t="str">
        <f>IF(ISBLANK('事業計画③設備機器・年間削減額(入力)'!B25),"",'事業計画③設備機器・年間削減額(入力)'!B25)</f>
        <v/>
      </c>
      <c r="C24" s="186"/>
    </row>
    <row r="25" spans="1:3" ht="40" hidden="1" customHeight="1">
      <c r="A25" s="136">
        <v>20</v>
      </c>
      <c r="B25" s="185" t="str">
        <f>IF(ISBLANK('事業計画③設備機器・年間削減額(入力)'!B26),"",'事業計画③設備機器・年間削減額(入力)'!B26)</f>
        <v/>
      </c>
      <c r="C25" s="186"/>
    </row>
    <row r="26" spans="1:3" ht="40" hidden="1" customHeight="1">
      <c r="A26" s="136">
        <v>21</v>
      </c>
      <c r="B26" s="185" t="str">
        <f>IF(ISBLANK('事業計画③設備機器・年間削減額(入力)'!B27),"",'事業計画③設備機器・年間削減額(入力)'!B27)</f>
        <v/>
      </c>
      <c r="C26" s="186"/>
    </row>
    <row r="27" spans="1:3" ht="40" hidden="1" customHeight="1">
      <c r="A27" s="136">
        <v>22</v>
      </c>
      <c r="B27" s="185" t="str">
        <f>IF(ISBLANK('事業計画③設備機器・年間削減額(入力)'!B28),"",'事業計画③設備機器・年間削減額(入力)'!B28)</f>
        <v/>
      </c>
      <c r="C27" s="186"/>
    </row>
    <row r="28" spans="1:3" ht="40" hidden="1" customHeight="1">
      <c r="A28" s="136">
        <v>23</v>
      </c>
      <c r="B28" s="185" t="str">
        <f>IF(ISBLANK('事業計画③設備機器・年間削減額(入力)'!B29),"",'事業計画③設備機器・年間削減額(入力)'!B29)</f>
        <v/>
      </c>
      <c r="C28" s="186"/>
    </row>
    <row r="29" spans="1:3" ht="40" hidden="1" customHeight="1">
      <c r="A29" s="136">
        <v>24</v>
      </c>
      <c r="B29" s="185" t="str">
        <f>IF(ISBLANK('事業計画③設備機器・年間削減額(入力)'!B30),"",'事業計画③設備機器・年間削減額(入力)'!B30)</f>
        <v/>
      </c>
      <c r="C29" s="186"/>
    </row>
    <row r="30" spans="1:3" ht="40" hidden="1" customHeight="1">
      <c r="A30" s="136">
        <v>25</v>
      </c>
      <c r="B30" s="185" t="str">
        <f>IF(ISBLANK('事業計画③設備機器・年間削減額(入力)'!B31),"",'事業計画③設備機器・年間削減額(入力)'!B31)</f>
        <v/>
      </c>
      <c r="C30" s="186"/>
    </row>
    <row r="31" spans="1:3" ht="40" hidden="1" customHeight="1">
      <c r="A31" s="136">
        <v>26</v>
      </c>
      <c r="B31" s="185" t="str">
        <f>IF(ISBLANK('事業計画③設備機器・年間削減額(入力)'!B32),"",'事業計画③設備機器・年間削減額(入力)'!B32)</f>
        <v/>
      </c>
      <c r="C31" s="186"/>
    </row>
    <row r="32" spans="1:3" ht="40" hidden="1" customHeight="1">
      <c r="A32" s="136">
        <v>27</v>
      </c>
      <c r="B32" s="185" t="str">
        <f>IF(ISBLANK('事業計画③設備機器・年間削減額(入力)'!B33),"",'事業計画③設備機器・年間削減額(入力)'!B33)</f>
        <v/>
      </c>
      <c r="C32" s="186"/>
    </row>
    <row r="33" spans="1:3" ht="40" hidden="1" customHeight="1">
      <c r="A33" s="136">
        <v>28</v>
      </c>
      <c r="B33" s="185" t="str">
        <f>IF(ISBLANK('事業計画③設備機器・年間削減額(入力)'!B34),"",'事業計画③設備機器・年間削減額(入力)'!B34)</f>
        <v/>
      </c>
      <c r="C33" s="186"/>
    </row>
    <row r="34" spans="1:3" ht="40" hidden="1" customHeight="1">
      <c r="A34" s="136">
        <v>29</v>
      </c>
      <c r="B34" s="185" t="str">
        <f>IF(ISBLANK('事業計画③設備機器・年間削減額(入力)'!B35),"",'事業計画③設備機器・年間削減額(入力)'!B35)</f>
        <v/>
      </c>
      <c r="C34" s="186"/>
    </row>
    <row r="35" spans="1:3" ht="40" hidden="1" customHeight="1">
      <c r="A35" s="136">
        <v>30</v>
      </c>
      <c r="B35" s="185" t="str">
        <f>IF(ISBLANK('事業計画③設備機器・年間削減額(入力)'!B36),"",'事業計画③設備機器・年間削減額(入力)'!B36)</f>
        <v/>
      </c>
      <c r="C35" s="186"/>
    </row>
    <row r="36" spans="1:3" ht="40" hidden="1" customHeight="1">
      <c r="A36" s="136">
        <v>31</v>
      </c>
      <c r="B36" s="185" t="str">
        <f>IF(ISBLANK('事業計画③設備機器・年間削減額(入力)'!B37),"",'事業計画③設備機器・年間削減額(入力)'!B37)</f>
        <v/>
      </c>
      <c r="C36" s="186"/>
    </row>
    <row r="37" spans="1:3" ht="40" hidden="1" customHeight="1">
      <c r="A37" s="136">
        <v>32</v>
      </c>
      <c r="B37" s="185" t="str">
        <f>IF(ISBLANK('事業計画③設備機器・年間削減額(入力)'!B38),"",'事業計画③設備機器・年間削減額(入力)'!B38)</f>
        <v/>
      </c>
      <c r="C37" s="186"/>
    </row>
    <row r="38" spans="1:3" ht="40" hidden="1" customHeight="1">
      <c r="A38" s="136">
        <v>33</v>
      </c>
      <c r="B38" s="185" t="str">
        <f>IF(ISBLANK('事業計画③設備機器・年間削減額(入力)'!B39),"",'事業計画③設備機器・年間削減額(入力)'!B39)</f>
        <v/>
      </c>
      <c r="C38" s="186"/>
    </row>
    <row r="39" spans="1:3" ht="40" hidden="1" customHeight="1">
      <c r="A39" s="136">
        <v>34</v>
      </c>
      <c r="B39" s="185" t="str">
        <f>IF(ISBLANK('事業計画③設備機器・年間削減額(入力)'!B40),"",'事業計画③設備機器・年間削減額(入力)'!B40)</f>
        <v/>
      </c>
      <c r="C39" s="186"/>
    </row>
    <row r="40" spans="1:3" ht="40" hidden="1" customHeight="1">
      <c r="A40" s="136">
        <v>35</v>
      </c>
      <c r="B40" s="185" t="str">
        <f>IF(ISBLANK('事業計画③設備機器・年間削減額(入力)'!B41),"",'事業計画③設備機器・年間削減額(入力)'!B41)</f>
        <v/>
      </c>
      <c r="C40" s="186"/>
    </row>
    <row r="41" spans="1:3" ht="40" hidden="1" customHeight="1">
      <c r="A41" s="136">
        <v>36</v>
      </c>
      <c r="B41" s="185" t="str">
        <f>IF(ISBLANK('事業計画③設備機器・年間削減額(入力)'!B42),"",'事業計画③設備機器・年間削減額(入力)'!B42)</f>
        <v/>
      </c>
      <c r="C41" s="186"/>
    </row>
    <row r="42" spans="1:3" ht="40" hidden="1" customHeight="1">
      <c r="A42" s="136">
        <v>37</v>
      </c>
      <c r="B42" s="185" t="str">
        <f>IF(ISBLANK('事業計画③設備機器・年間削減額(入力)'!B43),"",'事業計画③設備機器・年間削減額(入力)'!B43)</f>
        <v/>
      </c>
      <c r="C42" s="186"/>
    </row>
    <row r="43" spans="1:3" ht="40" hidden="1" customHeight="1">
      <c r="A43" s="136">
        <v>38</v>
      </c>
      <c r="B43" s="185" t="str">
        <f>IF(ISBLANK('事業計画③設備機器・年間削減額(入力)'!B44),"",'事業計画③設備機器・年間削減額(入力)'!B44)</f>
        <v/>
      </c>
      <c r="C43" s="186"/>
    </row>
    <row r="44" spans="1:3" ht="40" hidden="1" customHeight="1">
      <c r="A44" s="136">
        <v>39</v>
      </c>
      <c r="B44" s="185" t="str">
        <f>IF(ISBLANK('事業計画③設備機器・年間削減額(入力)'!B45),"",'事業計画③設備機器・年間削減額(入力)'!B45)</f>
        <v/>
      </c>
      <c r="C44" s="186"/>
    </row>
    <row r="45" spans="1:3" ht="40" hidden="1" customHeight="1">
      <c r="A45" s="136">
        <v>40</v>
      </c>
      <c r="B45" s="185" t="str">
        <f>IF(ISBLANK('事業計画③設備機器・年間削減額(入力)'!B46),"",'事業計画③設備機器・年間削減額(入力)'!B46)</f>
        <v/>
      </c>
      <c r="C45" s="186"/>
    </row>
    <row r="46" spans="1:3" ht="40" hidden="1" customHeight="1">
      <c r="A46" s="136">
        <v>41</v>
      </c>
      <c r="B46" s="185" t="str">
        <f>IF(ISBLANK('事業計画③設備機器・年間削減額(入力)'!B47),"",'事業計画③設備機器・年間削減額(入力)'!B47)</f>
        <v/>
      </c>
      <c r="C46" s="186"/>
    </row>
    <row r="47" spans="1:3" ht="40" hidden="1" customHeight="1">
      <c r="A47" s="136">
        <v>42</v>
      </c>
      <c r="B47" s="185" t="str">
        <f>IF(ISBLANK('事業計画③設備機器・年間削減額(入力)'!B48),"",'事業計画③設備機器・年間削減額(入力)'!B48)</f>
        <v/>
      </c>
      <c r="C47" s="186"/>
    </row>
    <row r="48" spans="1:3" ht="40" hidden="1" customHeight="1">
      <c r="A48" s="136">
        <v>43</v>
      </c>
      <c r="B48" s="185" t="str">
        <f>IF(ISBLANK('事業計画③設備機器・年間削減額(入力)'!B49),"",'事業計画③設備機器・年間削減額(入力)'!B49)</f>
        <v/>
      </c>
      <c r="C48" s="186"/>
    </row>
    <row r="49" spans="1:3" ht="40" hidden="1" customHeight="1">
      <c r="A49" s="136">
        <v>44</v>
      </c>
      <c r="B49" s="185" t="str">
        <f>IF(ISBLANK('事業計画③設備機器・年間削減額(入力)'!B50),"",'事業計画③設備機器・年間削減額(入力)'!B50)</f>
        <v/>
      </c>
      <c r="C49" s="186"/>
    </row>
    <row r="50" spans="1:3" ht="40" hidden="1" customHeight="1">
      <c r="A50" s="136">
        <v>45</v>
      </c>
      <c r="B50" s="185" t="str">
        <f>IF(ISBLANK('事業計画③設備機器・年間削減額(入力)'!B51),"",'事業計画③設備機器・年間削減額(入力)'!B51)</f>
        <v/>
      </c>
      <c r="C50" s="186"/>
    </row>
    <row r="51" spans="1:3" ht="40" hidden="1" customHeight="1">
      <c r="A51" s="136">
        <v>46</v>
      </c>
      <c r="B51" s="185" t="str">
        <f>IF(ISBLANK('事業計画③設備機器・年間削減額(入力)'!B52),"",'事業計画③設備機器・年間削減額(入力)'!B52)</f>
        <v/>
      </c>
      <c r="C51" s="186"/>
    </row>
    <row r="52" spans="1:3" ht="40" hidden="1" customHeight="1">
      <c r="A52" s="136">
        <v>47</v>
      </c>
      <c r="B52" s="185" t="str">
        <f>IF(ISBLANK('事業計画③設備機器・年間削減額(入力)'!B53),"",'事業計画③設備機器・年間削減額(入力)'!B53)</f>
        <v/>
      </c>
      <c r="C52" s="186"/>
    </row>
    <row r="53" spans="1:3" ht="40" hidden="1" customHeight="1">
      <c r="A53" s="136">
        <v>48</v>
      </c>
      <c r="B53" s="185" t="str">
        <f>IF(ISBLANK('事業計画③設備機器・年間削減額(入力)'!B54),"",'事業計画③設備機器・年間削減額(入力)'!B54)</f>
        <v/>
      </c>
      <c r="C53" s="186"/>
    </row>
    <row r="54" spans="1:3" ht="40" hidden="1" customHeight="1">
      <c r="A54" s="136">
        <v>49</v>
      </c>
      <c r="B54" s="185" t="str">
        <f>IF(ISBLANK('事業計画③設備機器・年間削減額(入力)'!B55),"",'事業計画③設備機器・年間削減額(入力)'!B55)</f>
        <v/>
      </c>
      <c r="C54" s="186"/>
    </row>
    <row r="55" spans="1:3" ht="40" hidden="1" customHeight="1">
      <c r="A55" s="136">
        <v>50</v>
      </c>
      <c r="B55" s="185" t="str">
        <f>IF(ISBLANK('事業計画③設備機器・年間削減額(入力)'!B56),"",'事業計画③設備機器・年間削減額(入力)'!B56)</f>
        <v/>
      </c>
      <c r="C55" s="186"/>
    </row>
    <row r="56" spans="1:3" ht="40" hidden="1" customHeight="1">
      <c r="A56" s="136">
        <v>51</v>
      </c>
      <c r="B56" s="185" t="str">
        <f>IF(ISBLANK('事業計画③設備機器・年間削減額(入力)'!B57),"",'事業計画③設備機器・年間削減額(入力)'!B57)</f>
        <v/>
      </c>
      <c r="C56" s="186"/>
    </row>
    <row r="57" spans="1:3" ht="40" hidden="1" customHeight="1">
      <c r="A57" s="136">
        <v>52</v>
      </c>
      <c r="B57" s="185" t="str">
        <f>IF(ISBLANK('事業計画③設備機器・年間削減額(入力)'!B58),"",'事業計画③設備機器・年間削減額(入力)'!B58)</f>
        <v/>
      </c>
      <c r="C57" s="186"/>
    </row>
    <row r="58" spans="1:3" ht="40" hidden="1" customHeight="1">
      <c r="A58" s="136">
        <v>53</v>
      </c>
      <c r="B58" s="185" t="str">
        <f>IF(ISBLANK('事業計画③設備機器・年間削減額(入力)'!B59),"",'事業計画③設備機器・年間削減額(入力)'!B59)</f>
        <v/>
      </c>
      <c r="C58" s="186"/>
    </row>
    <row r="59" spans="1:3" ht="40" hidden="1" customHeight="1">
      <c r="A59" s="136">
        <v>54</v>
      </c>
      <c r="B59" s="185" t="str">
        <f>IF(ISBLANK('事業計画③設備機器・年間削減額(入力)'!B60),"",'事業計画③設備機器・年間削減額(入力)'!B60)</f>
        <v/>
      </c>
      <c r="C59" s="186"/>
    </row>
    <row r="60" spans="1:3" ht="40" hidden="1" customHeight="1">
      <c r="A60" s="136">
        <v>55</v>
      </c>
      <c r="B60" s="185" t="str">
        <f>IF(ISBLANK('事業計画③設備機器・年間削減額(入力)'!B61),"",'事業計画③設備機器・年間削減額(入力)'!B61)</f>
        <v/>
      </c>
      <c r="C60" s="186"/>
    </row>
    <row r="61" spans="1:3" ht="40" hidden="1" customHeight="1">
      <c r="A61" s="136">
        <v>56</v>
      </c>
      <c r="B61" s="185" t="str">
        <f>IF(ISBLANK('事業計画③設備機器・年間削減額(入力)'!B62),"",'事業計画③設備機器・年間削減額(入力)'!B62)</f>
        <v/>
      </c>
      <c r="C61" s="186"/>
    </row>
    <row r="62" spans="1:3" ht="40" hidden="1" customHeight="1">
      <c r="A62" s="136">
        <v>57</v>
      </c>
      <c r="B62" s="185" t="str">
        <f>IF(ISBLANK('事業計画③設備機器・年間削減額(入力)'!B63),"",'事業計画③設備機器・年間削減額(入力)'!B63)</f>
        <v/>
      </c>
      <c r="C62" s="186"/>
    </row>
    <row r="63" spans="1:3" ht="40" hidden="1" customHeight="1">
      <c r="A63" s="136">
        <v>58</v>
      </c>
      <c r="B63" s="185" t="str">
        <f>IF(ISBLANK('事業計画③設備機器・年間削減額(入力)'!B64),"",'事業計画③設備機器・年間削減額(入力)'!B64)</f>
        <v/>
      </c>
      <c r="C63" s="186"/>
    </row>
    <row r="64" spans="1:3" ht="40" hidden="1" customHeight="1">
      <c r="A64" s="136">
        <v>59</v>
      </c>
      <c r="B64" s="185" t="str">
        <f>IF(ISBLANK('事業計画③設備機器・年間削減額(入力)'!B65),"",'事業計画③設備機器・年間削減額(入力)'!B65)</f>
        <v/>
      </c>
      <c r="C64" s="186"/>
    </row>
    <row r="65" spans="1:3" ht="40" hidden="1" customHeight="1">
      <c r="A65" s="136">
        <v>60</v>
      </c>
      <c r="B65" s="185" t="str">
        <f>IF(ISBLANK('事業計画③設備機器・年間削減額(入力)'!B66),"",'事業計画③設備機器・年間削減額(入力)'!B66)</f>
        <v/>
      </c>
      <c r="C65" s="186"/>
    </row>
    <row r="66" spans="1:3" ht="40" hidden="1" customHeight="1">
      <c r="A66" s="136">
        <v>61</v>
      </c>
      <c r="B66" s="185" t="str">
        <f>IF(ISBLANK('事業計画③設備機器・年間削減額(入力)'!B67),"",'事業計画③設備機器・年間削減額(入力)'!B67)</f>
        <v/>
      </c>
      <c r="C66" s="186"/>
    </row>
    <row r="67" spans="1:3" ht="40" hidden="1" customHeight="1">
      <c r="A67" s="136">
        <v>62</v>
      </c>
      <c r="B67" s="185" t="str">
        <f>IF(ISBLANK('事業計画③設備機器・年間削減額(入力)'!B68),"",'事業計画③設備機器・年間削減額(入力)'!B68)</f>
        <v/>
      </c>
      <c r="C67" s="186"/>
    </row>
    <row r="68" spans="1:3" ht="40" hidden="1" customHeight="1">
      <c r="A68" s="136">
        <v>63</v>
      </c>
      <c r="B68" s="185" t="str">
        <f>IF(ISBLANK('事業計画③設備機器・年間削減額(入力)'!B69),"",'事業計画③設備機器・年間削減額(入力)'!B69)</f>
        <v/>
      </c>
      <c r="C68" s="186"/>
    </row>
    <row r="69" spans="1:3" ht="40" hidden="1" customHeight="1">
      <c r="A69" s="136">
        <v>64</v>
      </c>
      <c r="B69" s="185" t="str">
        <f>IF(ISBLANK('事業計画③設備機器・年間削減額(入力)'!B70),"",'事業計画③設備機器・年間削減額(入力)'!B70)</f>
        <v/>
      </c>
      <c r="C69" s="186"/>
    </row>
    <row r="70" spans="1:3" ht="40" hidden="1" customHeight="1">
      <c r="A70" s="136">
        <v>65</v>
      </c>
      <c r="B70" s="185" t="str">
        <f>IF(ISBLANK('事業計画③設備機器・年間削減額(入力)'!B71),"",'事業計画③設備機器・年間削減額(入力)'!B71)</f>
        <v/>
      </c>
      <c r="C70" s="186"/>
    </row>
    <row r="71" spans="1:3" ht="40" hidden="1" customHeight="1">
      <c r="A71" s="136">
        <v>66</v>
      </c>
      <c r="B71" s="185" t="str">
        <f>IF(ISBLANK('事業計画③設備機器・年間削減額(入力)'!B72),"",'事業計画③設備機器・年間削減額(入力)'!B72)</f>
        <v/>
      </c>
      <c r="C71" s="186"/>
    </row>
    <row r="72" spans="1:3" ht="40" hidden="1" customHeight="1">
      <c r="A72" s="136">
        <v>67</v>
      </c>
      <c r="B72" s="185" t="str">
        <f>IF(ISBLANK('事業計画③設備機器・年間削減額(入力)'!B73),"",'事業計画③設備機器・年間削減額(入力)'!B73)</f>
        <v/>
      </c>
      <c r="C72" s="186"/>
    </row>
    <row r="73" spans="1:3" ht="40" hidden="1" customHeight="1">
      <c r="A73" s="136">
        <v>68</v>
      </c>
      <c r="B73" s="185" t="str">
        <f>IF(ISBLANK('事業計画③設備機器・年間削減額(入力)'!B74),"",'事業計画③設備機器・年間削減額(入力)'!B74)</f>
        <v/>
      </c>
      <c r="C73" s="186"/>
    </row>
    <row r="74" spans="1:3" ht="40" hidden="1" customHeight="1">
      <c r="A74" s="136">
        <v>69</v>
      </c>
      <c r="B74" s="185" t="str">
        <f>IF(ISBLANK('事業計画③設備機器・年間削減額(入力)'!B75),"",'事業計画③設備機器・年間削減額(入力)'!B75)</f>
        <v/>
      </c>
      <c r="C74" s="186"/>
    </row>
    <row r="75" spans="1:3" ht="40" hidden="1" customHeight="1">
      <c r="A75" s="136">
        <v>70</v>
      </c>
      <c r="B75" s="185" t="str">
        <f>IF(ISBLANK('事業計画③設備機器・年間削減額(入力)'!B76),"",'事業計画③設備機器・年間削減額(入力)'!B76)</f>
        <v/>
      </c>
      <c r="C75" s="186"/>
    </row>
    <row r="76" spans="1:3" ht="40" hidden="1" customHeight="1">
      <c r="A76" s="136">
        <v>71</v>
      </c>
      <c r="B76" s="185" t="str">
        <f>IF(ISBLANK('事業計画③設備機器・年間削減額(入力)'!B77),"",'事業計画③設備機器・年間削減額(入力)'!B77)</f>
        <v/>
      </c>
      <c r="C76" s="186"/>
    </row>
    <row r="77" spans="1:3" ht="40" hidden="1" customHeight="1">
      <c r="A77" s="136">
        <v>72</v>
      </c>
      <c r="B77" s="185" t="str">
        <f>IF(ISBLANK('事業計画③設備機器・年間削減額(入力)'!B78),"",'事業計画③設備機器・年間削減額(入力)'!B78)</f>
        <v/>
      </c>
      <c r="C77" s="186"/>
    </row>
    <row r="78" spans="1:3" ht="40" hidden="1" customHeight="1">
      <c r="A78" s="136">
        <v>73</v>
      </c>
      <c r="B78" s="185" t="str">
        <f>IF(ISBLANK('事業計画③設備機器・年間削減額(入力)'!B79),"",'事業計画③設備機器・年間削減額(入力)'!B79)</f>
        <v/>
      </c>
      <c r="C78" s="186"/>
    </row>
    <row r="79" spans="1:3" ht="40" hidden="1" customHeight="1">
      <c r="A79" s="136">
        <v>74</v>
      </c>
      <c r="B79" s="185" t="str">
        <f>IF(ISBLANK('事業計画③設備機器・年間削減額(入力)'!B80),"",'事業計画③設備機器・年間削減額(入力)'!B80)</f>
        <v/>
      </c>
      <c r="C79" s="186"/>
    </row>
    <row r="80" spans="1:3" ht="40" hidden="1" customHeight="1">
      <c r="A80" s="136">
        <v>75</v>
      </c>
      <c r="B80" s="185" t="str">
        <f>IF(ISBLANK('事業計画③設備機器・年間削減額(入力)'!B81),"",'事業計画③設備機器・年間削減額(入力)'!B81)</f>
        <v/>
      </c>
      <c r="C80" s="186"/>
    </row>
    <row r="81" spans="1:3" ht="40" hidden="1" customHeight="1">
      <c r="A81" s="136">
        <v>76</v>
      </c>
      <c r="B81" s="185" t="str">
        <f>IF(ISBLANK('事業計画③設備機器・年間削減額(入力)'!B82),"",'事業計画③設備機器・年間削減額(入力)'!B82)</f>
        <v/>
      </c>
      <c r="C81" s="186"/>
    </row>
    <row r="82" spans="1:3" ht="40" hidden="1" customHeight="1">
      <c r="A82" s="136">
        <v>77</v>
      </c>
      <c r="B82" s="185" t="str">
        <f>IF(ISBLANK('事業計画③設備機器・年間削減額(入力)'!B83),"",'事業計画③設備機器・年間削減額(入力)'!B83)</f>
        <v/>
      </c>
      <c r="C82" s="186"/>
    </row>
    <row r="83" spans="1:3" ht="40" hidden="1" customHeight="1">
      <c r="A83" s="136">
        <v>78</v>
      </c>
      <c r="B83" s="185" t="str">
        <f>IF(ISBLANK('事業計画③設備機器・年間削減額(入力)'!B84),"",'事業計画③設備機器・年間削減額(入力)'!B84)</f>
        <v/>
      </c>
      <c r="C83" s="186"/>
    </row>
    <row r="84" spans="1:3" ht="40" hidden="1" customHeight="1">
      <c r="A84" s="136">
        <v>79</v>
      </c>
      <c r="B84" s="185" t="str">
        <f>IF(ISBLANK('事業計画③設備機器・年間削減額(入力)'!B85),"",'事業計画③設備機器・年間削減額(入力)'!B85)</f>
        <v/>
      </c>
      <c r="C84" s="186"/>
    </row>
    <row r="85" spans="1:3" ht="40" hidden="1" customHeight="1">
      <c r="A85" s="136">
        <v>80</v>
      </c>
      <c r="B85" s="185" t="str">
        <f>IF(ISBLANK('事業計画③設備機器・年間削減額(入力)'!B86),"",'事業計画③設備機器・年間削減額(入力)'!B86)</f>
        <v/>
      </c>
      <c r="C85" s="186"/>
    </row>
    <row r="86" spans="1:3" ht="40" hidden="1" customHeight="1">
      <c r="A86" s="136">
        <v>81</v>
      </c>
      <c r="B86" s="185" t="str">
        <f>IF(ISBLANK('事業計画③設備機器・年間削減額(入力)'!B87),"",'事業計画③設備機器・年間削減額(入力)'!B87)</f>
        <v/>
      </c>
      <c r="C86" s="186"/>
    </row>
    <row r="87" spans="1:3" ht="40" hidden="1" customHeight="1">
      <c r="A87" s="136">
        <v>82</v>
      </c>
      <c r="B87" s="185" t="str">
        <f>IF(ISBLANK('事業計画③設備機器・年間削減額(入力)'!B88),"",'事業計画③設備機器・年間削減額(入力)'!B88)</f>
        <v/>
      </c>
      <c r="C87" s="186"/>
    </row>
    <row r="88" spans="1:3" ht="40" hidden="1" customHeight="1">
      <c r="A88" s="136">
        <v>83</v>
      </c>
      <c r="B88" s="185" t="str">
        <f>IF(ISBLANK('事業計画③設備機器・年間削減額(入力)'!B89),"",'事業計画③設備機器・年間削減額(入力)'!B89)</f>
        <v/>
      </c>
      <c r="C88" s="186"/>
    </row>
    <row r="89" spans="1:3" ht="40" hidden="1" customHeight="1">
      <c r="A89" s="136">
        <v>84</v>
      </c>
      <c r="B89" s="185" t="str">
        <f>IF(ISBLANK('事業計画③設備機器・年間削減額(入力)'!B90),"",'事業計画③設備機器・年間削減額(入力)'!B90)</f>
        <v/>
      </c>
      <c r="C89" s="186"/>
    </row>
    <row r="90" spans="1:3" ht="40" hidden="1" customHeight="1">
      <c r="A90" s="136">
        <v>85</v>
      </c>
      <c r="B90" s="185" t="str">
        <f>IF(ISBLANK('事業計画③設備機器・年間削減額(入力)'!B91),"",'事業計画③設備機器・年間削減額(入力)'!B91)</f>
        <v/>
      </c>
      <c r="C90" s="186"/>
    </row>
    <row r="91" spans="1:3" ht="40" hidden="1" customHeight="1">
      <c r="A91" s="136">
        <v>86</v>
      </c>
      <c r="B91" s="185" t="str">
        <f>IF(ISBLANK('事業計画③設備機器・年間削減額(入力)'!B92),"",'事業計画③設備機器・年間削減額(入力)'!B92)</f>
        <v/>
      </c>
      <c r="C91" s="186"/>
    </row>
    <row r="92" spans="1:3" ht="40" hidden="1" customHeight="1">
      <c r="A92" s="136">
        <v>87</v>
      </c>
      <c r="B92" s="185" t="str">
        <f>IF(ISBLANK('事業計画③設備機器・年間削減額(入力)'!B93),"",'事業計画③設備機器・年間削減額(入力)'!B93)</f>
        <v/>
      </c>
      <c r="C92" s="186"/>
    </row>
    <row r="93" spans="1:3" ht="40" hidden="1" customHeight="1">
      <c r="A93" s="136">
        <v>88</v>
      </c>
      <c r="B93" s="185" t="str">
        <f>IF(ISBLANK('事業計画③設備機器・年間削減額(入力)'!B94),"",'事業計画③設備機器・年間削減額(入力)'!B94)</f>
        <v/>
      </c>
      <c r="C93" s="186"/>
    </row>
    <row r="94" spans="1:3" ht="40" hidden="1" customHeight="1">
      <c r="A94" s="136">
        <v>89</v>
      </c>
      <c r="B94" s="185" t="str">
        <f>IF(ISBLANK('事業計画③設備機器・年間削減額(入力)'!B95),"",'事業計画③設備機器・年間削減額(入力)'!B95)</f>
        <v/>
      </c>
      <c r="C94" s="186"/>
    </row>
    <row r="95" spans="1:3" ht="40" hidden="1" customHeight="1">
      <c r="A95" s="136">
        <v>90</v>
      </c>
      <c r="B95" s="185" t="str">
        <f>IF(ISBLANK('事業計画③設備機器・年間削減額(入力)'!B96),"",'事業計画③設備機器・年間削減額(入力)'!B96)</f>
        <v/>
      </c>
      <c r="C95" s="186"/>
    </row>
    <row r="96" spans="1:3" ht="40" hidden="1" customHeight="1">
      <c r="A96" s="136">
        <v>91</v>
      </c>
      <c r="B96" s="185" t="str">
        <f>IF(ISBLANK('事業計画③設備機器・年間削減額(入力)'!B97),"",'事業計画③設備機器・年間削減額(入力)'!B97)</f>
        <v/>
      </c>
      <c r="C96" s="186"/>
    </row>
    <row r="97" spans="1:3" ht="40" hidden="1" customHeight="1">
      <c r="A97" s="136">
        <v>92</v>
      </c>
      <c r="B97" s="185" t="str">
        <f>IF(ISBLANK('事業計画③設備機器・年間削減額(入力)'!B98),"",'事業計画③設備機器・年間削減額(入力)'!B98)</f>
        <v/>
      </c>
      <c r="C97" s="186"/>
    </row>
    <row r="98" spans="1:3" ht="40" hidden="1" customHeight="1">
      <c r="A98" s="136">
        <v>93</v>
      </c>
      <c r="B98" s="185" t="str">
        <f>IF(ISBLANK('事業計画③設備機器・年間削減額(入力)'!B99),"",'事業計画③設備機器・年間削減額(入力)'!B99)</f>
        <v/>
      </c>
      <c r="C98" s="186"/>
    </row>
    <row r="99" spans="1:3" ht="40" hidden="1" customHeight="1">
      <c r="A99" s="136">
        <v>94</v>
      </c>
      <c r="B99" s="185" t="str">
        <f>IF(ISBLANK('事業計画③設備機器・年間削減額(入力)'!B100),"",'事業計画③設備機器・年間削減額(入力)'!B100)</f>
        <v/>
      </c>
      <c r="C99" s="186"/>
    </row>
    <row r="100" spans="1:3" ht="40" hidden="1" customHeight="1">
      <c r="A100" s="136">
        <v>95</v>
      </c>
      <c r="B100" s="185" t="str">
        <f>IF(ISBLANK('事業計画③設備機器・年間削減額(入力)'!B101),"",'事業計画③設備機器・年間削減額(入力)'!B101)</f>
        <v/>
      </c>
      <c r="C100" s="186"/>
    </row>
    <row r="101" spans="1:3" ht="40" hidden="1" customHeight="1">
      <c r="A101" s="136">
        <v>96</v>
      </c>
      <c r="B101" s="185" t="str">
        <f>IF(ISBLANK('事業計画③設備機器・年間削減額(入力)'!B102),"",'事業計画③設備機器・年間削減額(入力)'!B102)</f>
        <v/>
      </c>
      <c r="C101" s="186"/>
    </row>
    <row r="102" spans="1:3" ht="40" hidden="1" customHeight="1">
      <c r="A102" s="136">
        <v>97</v>
      </c>
      <c r="B102" s="185" t="str">
        <f>IF(ISBLANK('事業計画③設備機器・年間削減額(入力)'!B103),"",'事業計画③設備機器・年間削減額(入力)'!B103)</f>
        <v/>
      </c>
      <c r="C102" s="186"/>
    </row>
    <row r="103" spans="1:3" ht="40" hidden="1" customHeight="1">
      <c r="A103" s="136">
        <v>98</v>
      </c>
      <c r="B103" s="185" t="str">
        <f>IF(ISBLANK('事業計画③設備機器・年間削減額(入力)'!B104),"",'事業計画③設備機器・年間削減額(入力)'!B104)</f>
        <v/>
      </c>
      <c r="C103" s="186"/>
    </row>
    <row r="104" spans="1:3" ht="40" hidden="1" customHeight="1">
      <c r="A104" s="136">
        <v>99</v>
      </c>
      <c r="B104" s="185" t="str">
        <f>IF(ISBLANK('事業計画③設備機器・年間削減額(入力)'!B105),"",'事業計画③設備機器・年間削減額(入力)'!B105)</f>
        <v/>
      </c>
      <c r="C104" s="186"/>
    </row>
    <row r="105" spans="1:3" ht="40" hidden="1" customHeight="1">
      <c r="A105" s="136">
        <v>100</v>
      </c>
      <c r="B105" s="185" t="str">
        <f>IF(ISBLANK('事業計画③設備機器・年間削減額(入力)'!B106),"",'事業計画③設備機器・年間削減額(入力)'!B106)</f>
        <v/>
      </c>
      <c r="C105" s="186"/>
    </row>
    <row r="106" spans="1:3">
      <c r="A106" s="149"/>
      <c r="B106" s="150" t="s">
        <v>331</v>
      </c>
      <c r="C106" s="187"/>
    </row>
    <row r="108" spans="1:3">
      <c r="A108" s="188" t="s">
        <v>617</v>
      </c>
      <c r="B108" s="132"/>
      <c r="C108" s="132"/>
    </row>
    <row r="109" spans="1:3">
      <c r="A109" s="353"/>
      <c r="B109" s="353"/>
      <c r="C109" s="353"/>
    </row>
    <row r="110" spans="1:3">
      <c r="A110" s="353"/>
      <c r="B110" s="353"/>
      <c r="C110" s="353"/>
    </row>
    <row r="111" spans="1:3">
      <c r="A111" s="353"/>
      <c r="B111" s="353"/>
      <c r="C111" s="353"/>
    </row>
    <row r="112" spans="1:3">
      <c r="A112" s="353"/>
      <c r="B112" s="353"/>
      <c r="C112" s="353"/>
    </row>
    <row r="113" spans="1:3">
      <c r="A113" s="353"/>
      <c r="B113" s="353"/>
      <c r="C113" s="353"/>
    </row>
    <row r="114" spans="1:3">
      <c r="A114" s="353"/>
      <c r="B114" s="353"/>
      <c r="C114" s="353"/>
    </row>
  </sheetData>
  <sheetProtection algorithmName="SHA-512" hashValue="DmjoNsjGa9xu65q47zLPAYE4pOTzsE8zoYEte74k29EjbwskZJuIjuAXqTGCv7BlI5PoaiC03iJcQQ6eI/cu1Q==" saltValue="1RXMUAjoYOMMy/8HQFnweQ==" spinCount="100000" sheet="1" objects="1" scenarios="1" formatRows="0"/>
  <mergeCells count="1">
    <mergeCell ref="A109:C114"/>
  </mergeCells>
  <phoneticPr fontId="2"/>
  <pageMargins left="0.70866141732283472" right="0.70866141732283472" top="0.74803149606299213" bottom="0.74803149606299213"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87</vt:i4>
      </vt:variant>
    </vt:vector>
  </HeadingPairs>
  <TitlesOfParts>
    <vt:vector size="112" baseType="lpstr">
      <vt:lpstr>wk_TB</vt:lpstr>
      <vt:lpstr>入力不要</vt:lpstr>
      <vt:lpstr>共通項目(入力)</vt:lpstr>
      <vt:lpstr>様式1号_交付申請書</vt:lpstr>
      <vt:lpstr>誓約書</vt:lpstr>
      <vt:lpstr>事業計画①事業概要(入力)</vt:lpstr>
      <vt:lpstr>事業計画②総コスト、エネコス(入力）</vt:lpstr>
      <vt:lpstr>事業計画③設備機器・年間削減額(入力)</vt:lpstr>
      <vt:lpstr>事業計画④導入効果・経営への影響（入力）</vt:lpstr>
      <vt:lpstr>振込口座登録届出書（入力）</vt:lpstr>
      <vt:lpstr>チェックリスト_交付申請時（入力）</vt:lpstr>
      <vt:lpstr>様式2号_調査・支援計画(支援機関作成)</vt:lpstr>
      <vt:lpstr>様式4号_申請取下(入力)</vt:lpstr>
      <vt:lpstr>様式5号_変更申請(入力)</vt:lpstr>
      <vt:lpstr>様式6号_中止・廃止申請(入力)</vt:lpstr>
      <vt:lpstr>様式7号_遂行状況報告(入力)</vt:lpstr>
      <vt:lpstr>様式8号_実績報告書</vt:lpstr>
      <vt:lpstr>(別添）実績報告①</vt:lpstr>
      <vt:lpstr>実績報告②_総コスト、エネコス</vt:lpstr>
      <vt:lpstr>実績報告③_設備機器・年間削減額(入力) </vt:lpstr>
      <vt:lpstr>(別添）実績報告④(入力)</vt:lpstr>
      <vt:lpstr>整理表_実績報告時（入力）</vt:lpstr>
      <vt:lpstr>チェックリスト_実績報告時（入力）</vt:lpstr>
      <vt:lpstr>様式10号_取得財産(入力) </vt:lpstr>
      <vt:lpstr>様式11号_取得財産処分(入力)</vt:lpstr>
      <vt:lpstr>jigyou</vt:lpstr>
      <vt:lpstr>'(別添）実績報告①'!Print_Area</vt:lpstr>
      <vt:lpstr>'(別添）実績報告④(入力)'!Print_Area</vt:lpstr>
      <vt:lpstr>'チェックリスト_実績報告時（入力）'!Print_Area</vt:lpstr>
      <vt:lpstr>'共通項目(入力)'!Print_Area</vt:lpstr>
      <vt:lpstr>'事業計画①事業概要(入力)'!Print_Area</vt:lpstr>
      <vt:lpstr>'事業計画②総コスト、エネコス(入力）'!Print_Area</vt:lpstr>
      <vt:lpstr>'事業計画③設備機器・年間削減額(入力)'!Print_Area</vt:lpstr>
      <vt:lpstr>'事業計画④導入効果・経営への影響（入力）'!Print_Area</vt:lpstr>
      <vt:lpstr>'実績報告②_総コスト、エネコス'!Print_Area</vt:lpstr>
      <vt:lpstr>'実績報告③_設備機器・年間削減額(入力) '!Print_Area</vt:lpstr>
      <vt:lpstr>'振込口座登録届出書（入力）'!Print_Area</vt:lpstr>
      <vt:lpstr>'整理表_実績報告時（入力）'!Print_Area</vt:lpstr>
      <vt:lpstr>誓約書!Print_Area</vt:lpstr>
      <vt:lpstr>'様式10号_取得財産(入力) '!Print_Area</vt:lpstr>
      <vt:lpstr>'様式11号_取得財産処分(入力)'!Print_Area</vt:lpstr>
      <vt:lpstr>様式1号_交付申請書!Print_Area</vt:lpstr>
      <vt:lpstr>'様式2号_調査・支援計画(支援機関作成)'!Print_Area</vt:lpstr>
      <vt:lpstr>'様式4号_申請取下(入力)'!Print_Area</vt:lpstr>
      <vt:lpstr>'様式5号_変更申請(入力)'!Print_Area</vt:lpstr>
      <vt:lpstr>'様式6号_中止・廃止申請(入力)'!Print_Area</vt:lpstr>
      <vt:lpstr>'様式7号_遂行状況報告(入力)'!Print_Area</vt:lpstr>
      <vt:lpstr>様式8号_実績報告書!Print_Area</vt:lpstr>
      <vt:lpstr>'チェックリスト_交付申請時（入力）'!Print_Titles</vt:lpstr>
      <vt:lpstr>'事業計画③設備機器・年間削減額(入力)'!Print_Titles</vt:lpstr>
      <vt:lpstr>'実績報告③_設備機器・年間削減額(入力) '!Print_Titles</vt:lpstr>
      <vt:lpstr>エネコス</vt:lpstr>
      <vt:lpstr>エネコス割合</vt:lpstr>
      <vt:lpstr>ｺｳｻﾞﾒｲｷﾞ</vt:lpstr>
      <vt:lpstr>コロナ融資の利用</vt:lpstr>
      <vt:lpstr>コロナ融資名</vt:lpstr>
      <vt:lpstr>ﾌﾘｶﾞﾅ</vt:lpstr>
      <vt:lpstr>メールアドレス</vt:lpstr>
      <vt:lpstr>会社電話番号</vt:lpstr>
      <vt:lpstr>金融機関名</vt:lpstr>
      <vt:lpstr>県内発注</vt:lpstr>
      <vt:lpstr>交付申請日</vt:lpstr>
      <vt:lpstr>口座番号</vt:lpstr>
      <vt:lpstr>口座名義</vt:lpstr>
      <vt:lpstr>削減割合</vt:lpstr>
      <vt:lpstr>支援機関E_mail</vt:lpstr>
      <vt:lpstr>支援機関電話番号</vt:lpstr>
      <vt:lpstr>支援機関名</vt:lpstr>
      <vt:lpstr>支援担当者氏名</vt:lpstr>
      <vt:lpstr>支店コード</vt:lpstr>
      <vt:lpstr>支店名</vt:lpstr>
      <vt:lpstr>資本金等</vt:lpstr>
      <vt:lpstr>事業開始日</vt:lpstr>
      <vt:lpstr>事業概要</vt:lpstr>
      <vt:lpstr>事業後エネコス</vt:lpstr>
      <vt:lpstr>事業終了日</vt:lpstr>
      <vt:lpstr>事業終了予定日</vt:lpstr>
      <vt:lpstr>事業年度</vt:lpstr>
      <vt:lpstr>実績_年間削減額</vt:lpstr>
      <vt:lpstr>実績_補助金額</vt:lpstr>
      <vt:lpstr>実績_補助対象経費</vt:lpstr>
      <vt:lpstr>実績_補助対象経費×補助率</vt:lpstr>
      <vt:lpstr>実績_補助率</vt:lpstr>
      <vt:lpstr>実績報告日</vt:lpstr>
      <vt:lpstr>主たる業種</vt:lpstr>
      <vt:lpstr>住所</vt:lpstr>
      <vt:lpstr>従業員数</vt:lpstr>
      <vt:lpstr>新規登録・変更の別</vt:lpstr>
      <vt:lpstr>申請時_年間削減額</vt:lpstr>
      <vt:lpstr>申請取下日</vt:lpstr>
      <vt:lpstr>遂行状況報告日</vt:lpstr>
      <vt:lpstr>設備のエネコス削減額</vt:lpstr>
      <vt:lpstr>総コスト</vt:lpstr>
      <vt:lpstr>代表者氏名</vt:lpstr>
      <vt:lpstr>代表者役職</vt:lpstr>
      <vt:lpstr>第■回</vt:lpstr>
      <vt:lpstr>担当者氏名</vt:lpstr>
      <vt:lpstr>担当者電話番号</vt:lpstr>
      <vt:lpstr>担当者役職</vt:lpstr>
      <vt:lpstr>中止・廃止申請日</vt:lpstr>
      <vt:lpstr>当初交付決定日</vt:lpstr>
      <vt:lpstr>当初文書番号</vt:lpstr>
      <vt:lpstr>変更申請日</vt:lpstr>
      <vt:lpstr>補助金額</vt:lpstr>
      <vt:lpstr>補助事業名</vt:lpstr>
      <vt:lpstr>補助対象経費</vt:lpstr>
      <vt:lpstr>補助対象経費×補助率</vt:lpstr>
      <vt:lpstr>補助率</vt:lpstr>
      <vt:lpstr>法人・個人事業者</vt:lpstr>
      <vt:lpstr>名称</vt:lpstr>
      <vt:lpstr>郵便番号</vt:lpstr>
      <vt:lpstr>預金種別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島根県田渕　敬祐</cp:lastModifiedBy>
  <cp:lastPrinted>2026-02-05T01:18:07Z</cp:lastPrinted>
  <dcterms:created xsi:type="dcterms:W3CDTF">2015-06-05T18:19:34Z</dcterms:created>
  <dcterms:modified xsi:type="dcterms:W3CDTF">2026-02-09T05:31:25Z</dcterms:modified>
</cp:coreProperties>
</file>