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50122経営比較分析表（R05決算）\4.修正様式提出分\法非適用＿下水道課【経営比較分析表】2023_322067_47_1718\"/>
    </mc:Choice>
  </mc:AlternateContent>
  <workbookProtection workbookAlgorithmName="SHA-512" workbookHashValue="XZ4wFegW3t8IVe005aZkTzsmdpuSnmMLGLvl9WkwI80QI71s+0by6KDyXd4Lnu6hM1o5eoZX4aakpo6Vq6qdPA==" workbookSaltValue="D0MY1S1PdoQZm1hzikbuT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<sst xmlns="http://schemas.openxmlformats.org/spreadsheetml/2006/main" count="236" uniqueCount="119">
  <si>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</si>
  <si>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</si>
  <si>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</si>
  <si>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</si>
  <si>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</si>
  <si>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</si>
  <si>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</si>
  <si>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</si>
  <si>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</si>
  <si>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</si>
  <si>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</si>
  <si>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</si>
  <si>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</si>
  <si>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</si>
  <si>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</si>
  <si>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</si>
  <si>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</si>
  <si>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</si>
  <si>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</si>
  <si>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</si>
  <si>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</si>
  <si>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</si>
  <si>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</si>
  <si>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</si>
  <si>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</si>
  <si>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</si>
  <si>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</si>
  <si>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</si>
  <si>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</si>
  <si>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</si>
  <si>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</si>
  <si>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</si>
  <si>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</si>
  <si>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</si>
  <si>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</si>
  <si>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</si>
  <si>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</si>
  <si>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</si>
  <si>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</si>
  <si>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</si>
  <si>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</si>
  <si>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</si>
  <si>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</si>
  <si>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</si>
  <si>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</si>
  <si>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</si>
  <si>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</si>
  <si>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</si>
  <si>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</si>
  <si>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</si>
  <si>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</si>
  <si>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</si>
  <si>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</si>
  <si>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</si>
  <si>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</si>
  <si>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</si>
  <si>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</si>
  <si>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</si>
  <si>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</si>
  <si>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</si>
  <si>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</si>
  <si>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</si>
  <si>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</si>
  <si>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</si>
  <si>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</si>
  <si>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</si>
  <si>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</si>
  <si>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</si>
  <si>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</si>
  <si>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</si>
  <si>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</si>
  <si>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</si>
  <si>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</si>
  <si>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</si>
  <si>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</si>
  <si>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</si>
  <si>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</si>
  <si>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</si>
  <si>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</si>
  <si>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</si>
  <si>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</si>
  <si>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</si>
  <si>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</si>
  <si>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</si>
  <si>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</si>
  <si>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</si>
  <si>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</si>
  <si>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</si>
  <si>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</si>
  <si>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</si>
  <si>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</si>
  <si>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</si>
  <si>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</si>
  <si>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</si>
  <si>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</si>
  <si>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</si>
  <si>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</si>
  <si>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</si>
  <si>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</si>
  <si>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</si>
  <si>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</si>
  <si>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</si>
  <si>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</si>
  <si>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</si>
  <si>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</si>
  <si>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</si>
  <si>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</si>
  <si>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</si>
  <si>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</si>
  <si>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</si>
  <si>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</si>
  <si>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</si>
  <si>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</si>
  <si>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</si>
  <si>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</si>
  <si>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</si>
  <si>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・収益的収支比率と経費回収率の低さから見て分かるように、使用料収入で汚水処理費用が賄えていない状況にある。
・経費回収率が全国平均を上回っているのは、既に整備が完了しているためである。
・予算に占める企業債償還金の割合が大きく、自主財源のみでは経営が成り立たず、一般会計からの繰入金に頼らざるをえない状況にある。このため、令和3年度に使用料改定を行った。
・事業完了しており、企業債残高は減少傾向にある。
・処理施設の老朽化に伴う修繕費の増加や、汚泥処理量の増加に伴う維持管理費の増加により、水洗化率は上昇しているものの、汚水処理費用を充分に賄える状況にはない。
・水洗化率は上昇傾向であるものの、節水意識の向上ならびに人口の減少による影響から使用料収入は減少傾向にある。
・施設利用率が全国平均を下回っているのは、一部施設において過疎化の進展により接続率が伸び悩んでいるためである。
・令和7年度以降に、処理施設統合の計画を策定する予定である。</t>
    <rPh sb="15" eb="16">
      <t>ヒク</t>
    </rPh>
    <rPh sb="105" eb="106">
      <t>キン</t>
    </rPh>
    <rPh sb="161" eb="163">
      <t>レイワ</t>
    </rPh>
    <rPh sb="164" eb="166">
      <t>ネンド</t>
    </rPh>
    <rPh sb="167" eb="170">
      <t>シヨウリョウ</t>
    </rPh>
    <rPh sb="170" eb="172">
      <t>カイテイ</t>
    </rPh>
    <rPh sb="173" eb="174">
      <t>オコナ</t>
    </rPh>
    <phoneticPr fontId="4"/>
  </si>
  <si>
    <t>・現在のところ、管渠の破損等の状況には至っていない。
・管渠について、古いものでは供用開始から30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1" eb="3">
      <t>ゲンザイ</t>
    </rPh>
    <rPh sb="41" eb="43">
      <t>キョウヨウ</t>
    </rPh>
    <rPh sb="43" eb="45">
      <t>カイシ</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</si>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</sst>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A-4C60-A93C-684072A236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DE5A-4C60-A93C-684072A236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41.52</c:v>
                </c:pt>
                <c:pt idx="1">
                  <c:v>42.5</c:v>
                </c:pt>
                <c:pt idx="2">
                  <c:v>41.38</c:v>
                </c:pt>
                <c:pt idx="3">
                  <c:v>39.770000000000003</c:v>
                </c:pt>
                <c:pt idx="4">
                  <c:v>39.08</c:v>
                </c:pt>
              </c:numCache>
            </c:numRef>
          </c:val>
          <c:extLst>
            <c:ext xmlns:c16="http://schemas.microsoft.com/office/drawing/2014/chart" uri="{C3380CC4-5D6E-409C-BE32-E72D297353CC}">
              <c16:uniqueId val="{00000000-3AAE-403D-8B5F-B33B4957AE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3AAE-403D-8B5F-B33B4957AE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88.95</c:v>
                </c:pt>
                <c:pt idx="1">
                  <c:v>89.81</c:v>
                </c:pt>
                <c:pt idx="2">
                  <c:v>90.47</c:v>
                </c:pt>
                <c:pt idx="3">
                  <c:v>91.1</c:v>
                </c:pt>
                <c:pt idx="4">
                  <c:v>91.32</c:v>
                </c:pt>
              </c:numCache>
            </c:numRef>
          </c:val>
          <c:extLst>
            <c:ext xmlns:c16="http://schemas.microsoft.com/office/drawing/2014/chart" uri="{C3380CC4-5D6E-409C-BE32-E72D297353CC}">
              <c16:uniqueId val="{00000000-3CDD-4AF9-B628-B3C1CF35D9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3CDD-4AF9-B628-B3C1CF35D9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76.739999999999995</c:v>
                </c:pt>
                <c:pt idx="1">
                  <c:v>77.44</c:v>
                </c:pt>
                <c:pt idx="2">
                  <c:v>76.540000000000006</c:v>
                </c:pt>
                <c:pt idx="3">
                  <c:v>77.680000000000007</c:v>
                </c:pt>
                <c:pt idx="4">
                  <c:v>77.44</c:v>
                </c:pt>
              </c:numCache>
            </c:numRef>
          </c:val>
          <c:extLst>
            <c:ext xmlns:c16="http://schemas.microsoft.com/office/drawing/2014/chart" uri="{C3380CC4-5D6E-409C-BE32-E72D297353CC}">
              <c16:uniqueId val="{00000000-39B9-49B9-BCD9-3019D73110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9-49B9-BCD9-3019D73110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F-4802-BCC6-659BC90041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F-4802-BCC6-659BC90041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E1-4ED0-83E5-CCF445ECD3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E1-4ED0-83E5-CCF445ECD3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3-446C-8C80-EDE165490F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3-446C-8C80-EDE165490F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A-4E66-BE37-6B0DD61CD3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A-4E66-BE37-6B0DD61CD3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1253.46</c:v>
                </c:pt>
                <c:pt idx="1">
                  <c:v>1133.1300000000001</c:v>
                </c:pt>
                <c:pt idx="2">
                  <c:v>635.69000000000005</c:v>
                </c:pt>
                <c:pt idx="3">
                  <c:v>648.48</c:v>
                </c:pt>
                <c:pt idx="4">
                  <c:v>1155.1400000000001</c:v>
                </c:pt>
              </c:numCache>
            </c:numRef>
          </c:val>
          <c:extLst>
            <c:ext xmlns:c16="http://schemas.microsoft.com/office/drawing/2014/chart" uri="{C3380CC4-5D6E-409C-BE32-E72D297353CC}">
              <c16:uniqueId val="{00000000-6A56-4E7E-963D-F2295CA562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6A56-4E7E-963D-F2295CA562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83.29</c:v>
                </c:pt>
                <c:pt idx="1">
                  <c:v>94.28</c:v>
                </c:pt>
                <c:pt idx="2">
                  <c:v>85.51</c:v>
                </c:pt>
                <c:pt idx="3">
                  <c:v>70.87</c:v>
                </c:pt>
                <c:pt idx="4">
                  <c:v>73.069999999999993</c:v>
                </c:pt>
              </c:numCache>
            </c:numRef>
          </c:val>
          <c:extLst>
            <c:ext xmlns:c16="http://schemas.microsoft.com/office/drawing/2014/chart" uri="{C3380CC4-5D6E-409C-BE32-E72D297353CC}">
              <c16:uniqueId val="{00000000-7683-40FD-9EEA-566F6488E0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7683-40FD-9EEA-566F6488E0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241.29</c:v>
                </c:pt>
                <c:pt idx="1">
                  <c:v>215.79</c:v>
                </c:pt>
                <c:pt idx="2">
                  <c:v>257.64</c:v>
                </c:pt>
                <c:pt idx="3">
                  <c:v>334.85</c:v>
                </c:pt>
                <c:pt idx="4">
                  <c:v>275.79000000000002</c:v>
                </c:pt>
              </c:numCache>
            </c:numRef>
          </c:val>
          <c:extLst>
            <c:ext xmlns:c16="http://schemas.microsoft.com/office/drawing/2014/chart" uri="{C3380CC4-5D6E-409C-BE32-E72D297353CC}">
              <c16:uniqueId val="{00000000-565D-4708-A795-F38F2A7BD3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565D-4708-A795-F38F2A7BD3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島根県　安来市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35855</v>
      </c>
      <c r="AM8" s="54"/>
      <c r="AN8" s="54"/>
      <c r="AO8" s="54"/>
      <c r="AP8" s="54"/>
      <c r="AQ8" s="54"/>
      <c r="AR8" s="54"/>
      <c r="AS8" s="54"/>
      <c r="AT8" s="53">
        <f>データ!T6</f>
        <v>420.93</v>
      </c>
      <c r="AU8" s="53"/>
      <c r="AV8" s="53"/>
      <c r="AW8" s="53"/>
      <c r="AX8" s="53"/>
      <c r="AY8" s="53"/>
      <c r="AZ8" s="53"/>
      <c r="BA8" s="53"/>
      <c r="BB8" s="53">
        <f>データ!U6</f>
        <v>85.18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18.25</v>
      </c>
      <c r="Q10" s="53"/>
      <c r="R10" s="53"/>
      <c r="S10" s="53"/>
      <c r="T10" s="53"/>
      <c r="U10" s="53"/>
      <c r="V10" s="53"/>
      <c r="W10" s="53">
        <f>データ!Q6</f>
        <v>100</v>
      </c>
      <c r="X10" s="53"/>
      <c r="Y10" s="53"/>
      <c r="Z10" s="53"/>
      <c r="AA10" s="53"/>
      <c r="AB10" s="53"/>
      <c r="AC10" s="53"/>
      <c r="AD10" s="54">
        <f>データ!R6</f>
        <v>4200</v>
      </c>
      <c r="AE10" s="54"/>
      <c r="AF10" s="54"/>
      <c r="AG10" s="54"/>
      <c r="AH10" s="54"/>
      <c r="AI10" s="54"/>
      <c r="AJ10" s="54"/>
      <c r="AK10" s="2"/>
      <c r="AL10" s="54">
        <f>データ!V6</f>
        <v>6501</v>
      </c>
      <c r="AM10" s="54"/>
      <c r="AN10" s="54"/>
      <c r="AO10" s="54"/>
      <c r="AP10" s="54"/>
      <c r="AQ10" s="54"/>
      <c r="AR10" s="54"/>
      <c r="AS10" s="54"/>
      <c r="AT10" s="53">
        <f>データ!W6</f>
        <v>10.63</v>
      </c>
      <c r="AU10" s="53"/>
      <c r="AV10" s="53"/>
      <c r="AW10" s="53"/>
      <c r="AX10" s="53"/>
      <c r="AY10" s="53"/>
      <c r="AZ10" s="53"/>
      <c r="BA10" s="53"/>
      <c r="BB10" s="53">
        <f>データ!X6</f>
        <v>611.57000000000005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PnJLG5YlE0a68Mond3DVOjJ3Lf/g5omyvraAoj4Hl1WU9pCAwRXhuTPaAWGg+3idV6H44lPTMcrUq3Futn5Ivg==" saltValue="tapaopkmpfqE+PVXh98A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322067</v>
      </c>
      <c r="D6" s="19">
        <f t="shared" si="3"/>
        <v>47</v>
      </c>
      <c r="E6" s="19">
        <f t="shared" si="3"/>
        <v>17</v>
      </c>
      <c r="F6" s="19">
        <f t="shared" si="3"/>
        <v>5</v>
      </c>
      <c r="G6" s="19">
        <f t="shared" si="3"/>
        <v>0</v>
      </c>
      <c r="H6" s="19" t="str">
        <f t="shared" si="3"/>
        <v>島根県　安来市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18.25</v>
      </c>
      <c r="Q6" s="20">
        <f t="shared" si="3"/>
        <v>100</v>
      </c>
      <c r="R6" s="20">
        <f t="shared" si="3"/>
        <v>4200</v>
      </c>
      <c r="S6" s="20">
        <f t="shared" si="3"/>
        <v>35855</v>
      </c>
      <c r="T6" s="20">
        <f t="shared" si="3"/>
        <v>420.93</v>
      </c>
      <c r="U6" s="20">
        <f t="shared" si="3"/>
        <v>85.18</v>
      </c>
      <c r="V6" s="20">
        <f t="shared" si="3"/>
        <v>6501</v>
      </c>
      <c r="W6" s="20">
        <f t="shared" si="3"/>
        <v>10.63</v>
      </c>
      <c r="X6" s="20">
        <f t="shared" si="3"/>
        <v>611.57000000000005</v>
      </c>
      <c r="Y6" s="21">
        <f>IF(Y7="",NA(),Y7)</f>
        <v>76.739999999999995</v>
      </c>
      <c r="Z6" s="21">
        <f t="shared" ref="Z6:AH6" si="4">IF(Z7="",NA(),Z7)</f>
        <v>77.44</v>
      </c>
      <c r="AA6" s="21">
        <f t="shared" si="4"/>
        <v>76.540000000000006</v>
      </c>
      <c r="AB6" s="21">
        <f t="shared" si="4"/>
        <v>77.680000000000007</v>
      </c>
      <c r="AC6" s="21">
        <f t="shared" si="4"/>
        <v>77.44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1253.46</v>
      </c>
      <c r="BG6" s="21">
        <f t="shared" ref="BG6:BO6" si="7">IF(BG7="",NA(),BG7)</f>
        <v>1133.1300000000001</v>
      </c>
      <c r="BH6" s="21">
        <f t="shared" si="7"/>
        <v>635.69000000000005</v>
      </c>
      <c r="BI6" s="21">
        <f t="shared" si="7"/>
        <v>648.48</v>
      </c>
      <c r="BJ6" s="21">
        <f t="shared" si="7"/>
        <v>1155.1400000000001</v>
      </c>
      <c r="BK6" s="21">
        <f t="shared" si="7"/>
        <v>826.83</v>
      </c>
      <c r="BL6" s="21">
        <f t="shared" si="7"/>
        <v>867.83</v>
      </c>
      <c r="BM6" s="21">
        <f t="shared" si="7"/>
        <v>791.76</v>
      </c>
      <c r="BN6" s="21">
        <f t="shared" si="7"/>
        <v>900.82</v>
      </c>
      <c r="BO6" s="21">
        <f t="shared" si="7"/>
        <v>743.31</v>
      </c>
      <c r="BP6" s="20" t="str">
        <f>IF(BP7="","",IF(BP7="-","【-】","【"&amp;SUBSTITUTE(TEXT(BP7,"#,##0.00"),"-","△")&amp;"】"))</f>
        <v>【785.10】</v>
      </c>
      <c r="BQ6" s="21">
        <f>IF(BQ7="",NA(),BQ7)</f>
        <v>83.29</v>
      </c>
      <c r="BR6" s="21">
        <f t="shared" ref="BR6:BZ6" si="8">IF(BR7="",NA(),BR7)</f>
        <v>94.28</v>
      </c>
      <c r="BS6" s="21">
        <f t="shared" si="8"/>
        <v>85.51</v>
      </c>
      <c r="BT6" s="21">
        <f t="shared" si="8"/>
        <v>70.87</v>
      </c>
      <c r="BU6" s="21">
        <f t="shared" si="8"/>
        <v>73.069999999999993</v>
      </c>
      <c r="BV6" s="21">
        <f t="shared" si="8"/>
        <v>57.31</v>
      </c>
      <c r="BW6" s="21">
        <f t="shared" si="8"/>
        <v>57.08</v>
      </c>
      <c r="BX6" s="21">
        <f t="shared" si="8"/>
        <v>56.26</v>
      </c>
      <c r="BY6" s="21">
        <f t="shared" si="8"/>
        <v>52.94</v>
      </c>
      <c r="BZ6" s="21">
        <f t="shared" si="8"/>
        <v>61.15</v>
      </c>
      <c r="CA6" s="20" t="str">
        <f>IF(CA7="","",IF(CA7="-","【-】","【"&amp;SUBSTITUTE(TEXT(CA7,"#,##0.00"),"-","△")&amp;"】"))</f>
        <v>【56.93】</v>
      </c>
      <c r="CB6" s="21">
        <f>IF(CB7="",NA(),CB7)</f>
        <v>241.29</v>
      </c>
      <c r="CC6" s="21">
        <f t="shared" ref="CC6:CK6" si="9">IF(CC7="",NA(),CC7)</f>
        <v>215.79</v>
      </c>
      <c r="CD6" s="21">
        <f t="shared" si="9"/>
        <v>257.64</v>
      </c>
      <c r="CE6" s="21">
        <f t="shared" si="9"/>
        <v>334.85</v>
      </c>
      <c r="CF6" s="21">
        <f t="shared" si="9"/>
        <v>275.79000000000002</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41.52</v>
      </c>
      <c r="CN6" s="21">
        <f t="shared" ref="CN6:CV6" si="10">IF(CN7="",NA(),CN7)</f>
        <v>42.5</v>
      </c>
      <c r="CO6" s="21">
        <f t="shared" si="10"/>
        <v>41.38</v>
      </c>
      <c r="CP6" s="21">
        <f t="shared" si="10"/>
        <v>39.770000000000003</v>
      </c>
      <c r="CQ6" s="21">
        <f t="shared" si="10"/>
        <v>39.08</v>
      </c>
      <c r="CR6" s="21">
        <f t="shared" si="10"/>
        <v>50.14</v>
      </c>
      <c r="CS6" s="21">
        <f t="shared" si="10"/>
        <v>54.83</v>
      </c>
      <c r="CT6" s="21">
        <f t="shared" si="10"/>
        <v>66.53</v>
      </c>
      <c r="CU6" s="21">
        <f t="shared" si="10"/>
        <v>52.35</v>
      </c>
      <c r="CV6" s="21">
        <f t="shared" si="10"/>
        <v>52.63</v>
      </c>
      <c r="CW6" s="20" t="str">
        <f>IF(CW7="","",IF(CW7="-","【-】","【"&amp;SUBSTITUTE(TEXT(CW7,"#,##0.00"),"-","△")&amp;"】"))</f>
        <v>【49.87】</v>
      </c>
      <c r="CX6" s="21">
        <f>IF(CX7="",NA(),CX7)</f>
        <v>88.95</v>
      </c>
      <c r="CY6" s="21">
        <f t="shared" ref="CY6:DG6" si="11">IF(CY7="",NA(),CY7)</f>
        <v>89.81</v>
      </c>
      <c r="CZ6" s="21">
        <f t="shared" si="11"/>
        <v>90.47</v>
      </c>
      <c r="DA6" s="21">
        <f t="shared" si="11"/>
        <v>91.1</v>
      </c>
      <c r="DB6" s="21">
        <f t="shared" si="11"/>
        <v>91.32</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322067</v>
      </c>
      <c r="D7" s="23">
        <v>47</v>
      </c>
      <c r="E7" s="23">
        <v>17</v>
      </c>
      <c r="F7" s="23">
        <v>5</v>
      </c>
      <c r="G7" s="23">
        <v>0</v>
      </c>
      <c r="H7" s="23" t="s">
        <v>97</v>
      </c>
      <c r="I7" s="23" t="s">
        <v>98</v>
      </c>
      <c r="J7" s="23" t="s">
        <v>99</v>
      </c>
      <c r="K7" s="23" t="s">
        <v>100</v>
      </c>
      <c r="L7" s="23" t="s">
        <v>101</v>
      </c>
      <c r="M7" s="23" t="s">
        <v>102</v>
      </c>
      <c r="N7" s="24" t="s">
        <v>103</v>
      </c>
      <c r="O7" s="24" t="s">
        <v>104</v>
      </c>
      <c r="P7" s="24">
        <v>18.25</v>
      </c>
      <c r="Q7" s="24">
        <v>100</v>
      </c>
      <c r="R7" s="24">
        <v>4200</v>
      </c>
      <c r="S7" s="24">
        <v>35855</v>
      </c>
      <c r="T7" s="24">
        <v>420.93</v>
      </c>
      <c r="U7" s="24">
        <v>85.18</v>
      </c>
      <c r="V7" s="24">
        <v>6501</v>
      </c>
      <c r="W7" s="24">
        <v>10.63</v>
      </c>
      <c r="X7" s="24">
        <v>611.57000000000005</v>
      </c>
      <c r="Y7" s="24">
        <v>76.739999999999995</v>
      </c>
      <c r="Z7" s="24">
        <v>77.44</v>
      </c>
      <c r="AA7" s="24">
        <v>76.540000000000006</v>
      </c>
      <c r="AB7" s="24">
        <v>77.680000000000007</v>
      </c>
      <c r="AC7" s="24">
        <v>77.44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1253.46</v>
      </c>
      <c r="BG7" s="24">
        <v>1133.1300000000001</v>
      </c>
      <c r="BH7" s="24">
        <v>635.69000000000005</v>
      </c>
      <c r="BI7" s="24">
        <v>648.48</v>
      </c>
      <c r="BJ7" s="24">
        <v>1155.1400000000001</v>
      </c>
      <c r="BK7" s="24">
        <v>826.83</v>
      </c>
      <c r="BL7" s="24">
        <v>867.83</v>
      </c>
      <c r="BM7" s="24">
        <v>791.76</v>
      </c>
      <c r="BN7" s="24">
        <v>900.82</v>
      </c>
      <c r="BO7" s="24">
        <v>743.31</v>
      </c>
      <c r="BP7" s="24">
        <v>785.1</v>
      </c>
      <c r="BQ7" s="24">
        <v>83.29</v>
      </c>
      <c r="BR7" s="24">
        <v>94.28</v>
      </c>
      <c r="BS7" s="24">
        <v>85.51</v>
      </c>
      <c r="BT7" s="24">
        <v>70.87</v>
      </c>
      <c r="BU7" s="24">
        <v>73.069999999999993</v>
      </c>
      <c r="BV7" s="24">
        <v>57.31</v>
      </c>
      <c r="BW7" s="24">
        <v>57.08</v>
      </c>
      <c r="BX7" s="24">
        <v>56.26</v>
      </c>
      <c r="BY7" s="24">
        <v>52.94</v>
      </c>
      <c r="BZ7" s="24">
        <v>61.15</v>
      </c>
      <c r="CA7" s="24">
        <v>56.93</v>
      </c>
      <c r="CB7" s="24">
        <v>241.29</v>
      </c>
      <c r="CC7" s="24">
        <v>215.79</v>
      </c>
      <c r="CD7" s="24">
        <v>257.64</v>
      </c>
      <c r="CE7" s="24">
        <v>334.85</v>
      </c>
      <c r="CF7" s="24">
        <v>275.79000000000002</v>
      </c>
      <c r="CG7" s="24">
        <v>273.52</v>
      </c>
      <c r="CH7" s="24">
        <v>274.99</v>
      </c>
      <c r="CI7" s="24">
        <v>282.08999999999997</v>
      </c>
      <c r="CJ7" s="24">
        <v>303.27999999999997</v>
      </c>
      <c r="CK7" s="24">
        <v>250.43</v>
      </c>
      <c r="CL7" s="24">
        <v>271.14999999999998</v>
      </c>
      <c r="CM7" s="24">
        <v>41.52</v>
      </c>
      <c r="CN7" s="24">
        <v>42.5</v>
      </c>
      <c r="CO7" s="24">
        <v>41.38</v>
      </c>
      <c r="CP7" s="24">
        <v>39.770000000000003</v>
      </c>
      <c r="CQ7" s="24">
        <v>39.08</v>
      </c>
      <c r="CR7" s="24">
        <v>50.14</v>
      </c>
      <c r="CS7" s="24">
        <v>54.83</v>
      </c>
      <c r="CT7" s="24">
        <v>66.53</v>
      </c>
      <c r="CU7" s="24">
        <v>52.35</v>
      </c>
      <c r="CV7" s="24">
        <v>52.63</v>
      </c>
      <c r="CW7" s="24">
        <v>49.87</v>
      </c>
      <c r="CX7" s="24">
        <v>88.95</v>
      </c>
      <c r="CY7" s="24">
        <v>89.81</v>
      </c>
      <c r="CZ7" s="24">
        <v>90.47</v>
      </c>
      <c r="DA7" s="24">
        <v>91.1</v>
      </c>
      <c r="DB7" s="24">
        <v>91.32</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2025-01-24T07:35:43Z</dcterms:created>
  <dcterms:modified xsi:type="dcterms:W3CDTF">2025-02-07T00:16:39Z</dcterms:modified>
  <cp:category/>
</cp:coreProperties>
</file>