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u-files018\市職員\上下水道部\水道管理課\01.管理\水道事業\経営比較分析 調査\"/>
    </mc:Choice>
  </mc:AlternateContent>
  <workbookProtection workbookAlgorithmName="SHA-512" workbookHashValue="8/xgER4i39MfcOwUVuBn/rWZLoU8j+UBc3emENfsPuTyKu2rjtNp40mIvC1JlLUzDLvv/UCVccSQKiBQzi9/fQ==" workbookSaltValue="4HFy9Zaq1o+wmm5iDuegCA==" workbookSpinCount="100000" lockStructure="1"/>
  <bookViews>
    <workbookView xWindow="0" yWindow="0" windowWidth="23040" windowHeight="9210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<sst xmlns="http://schemas.openxmlformats.org/spreadsheetml/2006/main" count="228" uniqueCount="112">
  <si>
    <t>経営比較分析表（令和5年度決算）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</si>
  <si>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</si>
  <si>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</si>
  <si>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</si>
  <si>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</si>
  <si>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</si>
  <si>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</si>
  <si>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</si>
  <si>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</si>
  <si>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</si>
  <si>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</si>
  <si>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</si>
  <si>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</si>
  <si>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</si>
  <si>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</si>
  <si>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</si>
  <si>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</si>
  <si>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</si>
  <si>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</si>
  <si>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</si>
  <si>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</si>
  <si>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</si>
  <si>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</si>
  <si>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</si>
  <si>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</si>
  <si>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</si>
  <si>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</si>
  <si>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</si>
  <si>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</si>
  <si>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</si>
  <si>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</si>
  <si>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</si>
  <si>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</si>
  <si>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</si>
  <si>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</si>
  <si>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</si>
  <si>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</si>
  <si>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</si>
  <si>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</si>
  <si>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</si>
  <si>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</si>
  <si>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</si>
  <si>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</si>
  <si>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</si>
  <si>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</si>
  <si>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</si>
  <si>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</si>
  <si>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</si>
  <si>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</si>
  <si>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</si>
  <si>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</si>
  <si>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</si>
  <si>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</si>
  <si>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</si>
  <si>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</si>
  <si>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</si>
  <si>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</si>
  <si>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</si>
  <si>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</si>
  <si>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</si>
  <si>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</si>
  <si>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</si>
  <si>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</si>
  <si>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</si>
  <si>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</si>
  <si>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</si>
  <si>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</si>
  <si>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</si>
  <si>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</si>
  <si>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</si>
  <si>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</si>
  <si>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</si>
  <si>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</si>
  <si>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</si>
  <si>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</si>
  <si>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</si>
  <si>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</si>
  <si>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</si>
  <si>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</si>
  <si>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</si>
  <si>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</si>
  <si>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</si>
  <si>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</si>
  <si>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</si>
  <si>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</si>
  <si>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</si>
  <si>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</si>
  <si>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</si>
  <si>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</si>
  <si>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</si>
  <si>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</si>
  <si>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</si>
  <si>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</si>
  <si>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安来市</t>
  </si>
  <si>
    <t>法適用</t>
  </si>
  <si>
    <t>水道事業</t>
  </si>
  <si>
    <t>末端給水事業</t>
  </si>
  <si>
    <t>A5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</si>
  <si>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</si>
  <si>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</si>
  <si>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</si>
  <si>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</si>
  <si>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</si>
  <si>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</si>
  <si>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</si>
  <si>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</si>
  <si>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</si>
  <si>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</si>
  <si>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</si>
  <si>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経常収支比率は、令和５年度も100％の超えることができたが、大幅な改善は履かれていない現状ですが、全体を通じて、昨年度と同様な数値に推移しました。企業債残高対給水収益比率は、平均値と比べて高いが、簡易水道事業債の企業債残高が多く、それに見合う給水収益がないために、改善することが非常に困難な状況です。
　そのような中で、施設利用率や、有収水量は平均値より高いこともあり、安定して水道水の供給はできていると考えています。</t>
    <rPh sb="1" eb="3">
      <t>ケイジョウ</t>
    </rPh>
    <rPh sb="3" eb="5">
      <t>シュウシ</t>
    </rPh>
    <rPh sb="5" eb="7">
      <t>ヒリツ</t>
    </rPh>
    <rPh sb="9" eb="11">
      <t>レイワ</t>
    </rPh>
    <rPh sb="12" eb="14">
      <t>ネンド</t>
    </rPh>
    <rPh sb="20" eb="21">
      <t>コ</t>
    </rPh>
    <rPh sb="31" eb="33">
      <t>オオハバ</t>
    </rPh>
    <rPh sb="34" eb="36">
      <t>カイゼン</t>
    </rPh>
    <rPh sb="37" eb="38">
      <t>ハ</t>
    </rPh>
    <rPh sb="44" eb="46">
      <t>ゲンジョウ</t>
    </rPh>
    <rPh sb="50" eb="52">
      <t>ゼンタイ</t>
    </rPh>
    <rPh sb="53" eb="54">
      <t>ツウ</t>
    </rPh>
    <rPh sb="57" eb="60">
      <t>サクネンド</t>
    </rPh>
    <rPh sb="61" eb="63">
      <t>ドウヨウ</t>
    </rPh>
    <rPh sb="64" eb="66">
      <t>スウチ</t>
    </rPh>
    <rPh sb="67" eb="69">
      <t>スイイ</t>
    </rPh>
    <rPh sb="74" eb="76">
      <t>キギョウ</t>
    </rPh>
    <rPh sb="76" eb="77">
      <t>サイ</t>
    </rPh>
    <rPh sb="77" eb="79">
      <t>ザンダカ</t>
    </rPh>
    <rPh sb="79" eb="80">
      <t>タイ</t>
    </rPh>
    <rPh sb="80" eb="82">
      <t>キュウスイ</t>
    </rPh>
    <rPh sb="82" eb="84">
      <t>シュウエキ</t>
    </rPh>
    <rPh sb="84" eb="86">
      <t>ヒリツ</t>
    </rPh>
    <rPh sb="88" eb="91">
      <t>ヘイキンチ</t>
    </rPh>
    <rPh sb="92" eb="93">
      <t>クラ</t>
    </rPh>
    <rPh sb="95" eb="96">
      <t>タカ</t>
    </rPh>
    <rPh sb="99" eb="101">
      <t>カンイ</t>
    </rPh>
    <rPh sb="101" eb="103">
      <t>スイドウ</t>
    </rPh>
    <rPh sb="103" eb="105">
      <t>ジギョウ</t>
    </rPh>
    <rPh sb="105" eb="106">
      <t>サイ</t>
    </rPh>
    <rPh sb="107" eb="109">
      <t>キギョウ</t>
    </rPh>
    <rPh sb="109" eb="110">
      <t>サイ</t>
    </rPh>
    <rPh sb="110" eb="112">
      <t>ザンダカ</t>
    </rPh>
    <rPh sb="113" eb="114">
      <t>オオ</t>
    </rPh>
    <rPh sb="119" eb="121">
      <t>ミア</t>
    </rPh>
    <rPh sb="122" eb="124">
      <t>キュウスイ</t>
    </rPh>
    <rPh sb="124" eb="126">
      <t>シュウエキ</t>
    </rPh>
    <rPh sb="133" eb="135">
      <t>カイゼン</t>
    </rPh>
    <rPh sb="140" eb="142">
      <t>ヒジョウ</t>
    </rPh>
    <rPh sb="143" eb="145">
      <t>コンナン</t>
    </rPh>
    <rPh sb="146" eb="148">
      <t>ジョウキョウ</t>
    </rPh>
    <rPh sb="158" eb="159">
      <t>ナカ</t>
    </rPh>
    <rPh sb="161" eb="163">
      <t>シセツ</t>
    </rPh>
    <rPh sb="163" eb="166">
      <t>リヨウリツ</t>
    </rPh>
    <rPh sb="168" eb="170">
      <t>ユウシュウ</t>
    </rPh>
    <rPh sb="170" eb="172">
      <t>スイリョウ</t>
    </rPh>
    <rPh sb="173" eb="176">
      <t>ヘイキンチ</t>
    </rPh>
    <rPh sb="178" eb="179">
      <t>タカ</t>
    </rPh>
    <rPh sb="186" eb="188">
      <t>アンテイ</t>
    </rPh>
    <rPh sb="190" eb="193">
      <t>スイドウスイ</t>
    </rPh>
    <rPh sb="194" eb="196">
      <t>キョウキュウ</t>
    </rPh>
    <rPh sb="203" eb="204">
      <t>カンガ</t>
    </rPh>
    <phoneticPr fontId="4"/>
  </si>
  <si>
    <t>　管路経年化率は、交付金を利用して、更新工事を継続して実施していますが、有形固定資産減価償却率は年々増加しており、追い付いていない現状です。
　</t>
    <rPh sb="1" eb="3">
      <t>カンロ</t>
    </rPh>
    <rPh sb="3" eb="6">
      <t>ケイネンカ</t>
    </rPh>
    <rPh sb="6" eb="7">
      <t>リツ</t>
    </rPh>
    <rPh sb="9" eb="12">
      <t>コウフキン</t>
    </rPh>
    <rPh sb="13" eb="15">
      <t>リヨウ</t>
    </rPh>
    <rPh sb="18" eb="20">
      <t>コウシン</t>
    </rPh>
    <rPh sb="20" eb="22">
      <t>コウジ</t>
    </rPh>
    <rPh sb="23" eb="25">
      <t>ケイゾク</t>
    </rPh>
    <rPh sb="27" eb="29">
      <t>ジッシ</t>
    </rPh>
    <rPh sb="57" eb="58">
      <t>オ</t>
    </rPh>
    <rPh sb="59" eb="60">
      <t>ツ</t>
    </rPh>
    <rPh sb="65" eb="67">
      <t>ゲンジョウ</t>
    </rPh>
    <phoneticPr fontId="4"/>
  </si>
  <si>
    <t>　引き続き経費が増加している中において、経営状況が厳しいことに変わりがありません。
　管路更新は、重要事業であり、継続して実施していますが、財政課題や、人員不足等により、十分に対応できていない現状ですが、更新箇所の選定や長寿命化を踏まえて実施していきます。</t>
    <rPh sb="1" eb="2">
      <t>ヒ</t>
    </rPh>
    <rPh sb="3" eb="4">
      <t>ツヅ</t>
    </rPh>
    <rPh sb="5" eb="7">
      <t>ケイヒ</t>
    </rPh>
    <rPh sb="8" eb="10">
      <t>ゾウカ</t>
    </rPh>
    <rPh sb="14" eb="15">
      <t>ナカ</t>
    </rPh>
    <rPh sb="20" eb="22">
      <t>ケイエイ</t>
    </rPh>
    <rPh sb="22" eb="24">
      <t>ジョウキョウ</t>
    </rPh>
    <rPh sb="25" eb="26">
      <t>キビ</t>
    </rPh>
    <rPh sb="31" eb="32">
      <t>カ</t>
    </rPh>
    <rPh sb="43" eb="45">
      <t>カンロ</t>
    </rPh>
    <rPh sb="45" eb="47">
      <t>コウシン</t>
    </rPh>
    <rPh sb="49" eb="51">
      <t>ジュウヨウ</t>
    </rPh>
    <rPh sb="51" eb="53">
      <t>ジギョウ</t>
    </rPh>
    <rPh sb="57" eb="59">
      <t>ケイゾク</t>
    </rPh>
    <rPh sb="61" eb="63">
      <t>ジッシ</t>
    </rPh>
    <rPh sb="70" eb="72">
      <t>ザイセイ</t>
    </rPh>
    <rPh sb="72" eb="74">
      <t>カダイ</t>
    </rPh>
    <rPh sb="76" eb="78">
      <t>ジンイン</t>
    </rPh>
    <rPh sb="78" eb="80">
      <t>ブソク</t>
    </rPh>
    <rPh sb="80" eb="81">
      <t>トウ</t>
    </rPh>
    <rPh sb="85" eb="87">
      <t>ジュウブン</t>
    </rPh>
    <rPh sb="88" eb="90">
      <t>タイオウ</t>
    </rPh>
    <rPh sb="96" eb="98">
      <t>ゲンジョウ</t>
    </rPh>
    <rPh sb="102" eb="104">
      <t>コウシン</t>
    </rPh>
    <rPh sb="104" eb="106">
      <t>カショ</t>
    </rPh>
    <rPh sb="107" eb="109">
      <t>センテイ</t>
    </rPh>
    <rPh sb="110" eb="114">
      <t>チョウジュミョウカ</t>
    </rPh>
    <rPh sb="115" eb="116">
      <t>フ</t>
    </rPh>
    <rPh sb="119" eb="121">
      <t>ジッシ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</si>
</sst>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0.86</c:v>
                </c:pt>
                <c:pt idx="1">
                  <c:v>0.87</c:v>
                </c:pt>
                <c:pt idx="2">
                  <c:v>1.04</c:v>
                </c:pt>
                <c:pt idx="3">
                  <c:v>0.63</c:v>
                </c:pt>
                <c:pt idx="4">
                  <c:v>0.55000000000000004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1E-434C-A88E-901960D0B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0.54</c:v>
                </c:pt>
                <c:pt idx="1">
                  <c:v>0.56999999999999995</c:v>
                </c:pt>
                <c:pt idx="2">
                  <c:v>0.52</c:v>
                </c:pt>
                <c:pt idx="3">
                  <c:v>0.48</c:v>
                </c:pt>
                <c:pt idx="4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1E-434C-A88E-901960D0B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66.89</c:v>
                </c:pt>
                <c:pt idx="1">
                  <c:v>66.16</c:v>
                </c:pt>
                <c:pt idx="2">
                  <c:v>65.040000000000006</c:v>
                </c:pt>
                <c:pt idx="3">
                  <c:v>64.09</c:v>
                </c:pt>
                <c:pt idx="4">
                  <c:v>61.92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D-4E0A-A14E-013B75D25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59.67</c:v>
                </c:pt>
                <c:pt idx="1">
                  <c:v>60.12</c:v>
                </c:pt>
                <c:pt idx="2">
                  <c:v>60.34</c:v>
                </c:pt>
                <c:pt idx="3">
                  <c:v>59.54</c:v>
                </c:pt>
                <c:pt idx="4">
                  <c:v>59.26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7D-4E0A-A14E-013B75D25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89.75</c:v>
                </c:pt>
                <c:pt idx="1">
                  <c:v>91.3</c:v>
                </c:pt>
                <c:pt idx="2">
                  <c:v>90.67</c:v>
                </c:pt>
                <c:pt idx="3">
                  <c:v>90.03</c:v>
                </c:pt>
                <c:pt idx="4">
                  <c:v>90.66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ED-4773-822B-A7BAADC23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84.6</c:v>
                </c:pt>
                <c:pt idx="1">
                  <c:v>84.24</c:v>
                </c:pt>
                <c:pt idx="2">
                  <c:v>84.19</c:v>
                </c:pt>
                <c:pt idx="3">
                  <c:v>83.93</c:v>
                </c:pt>
                <c:pt idx="4">
                  <c:v>83.84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ED-4773-822B-A7BAADC23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99.5</c:v>
                </c:pt>
                <c:pt idx="1">
                  <c:v>104.98</c:v>
                </c:pt>
                <c:pt idx="2">
                  <c:v>105.08</c:v>
                </c:pt>
                <c:pt idx="3">
                  <c:v>100.36</c:v>
                </c:pt>
                <c:pt idx="4">
                  <c:v>101.49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6D-44D4-96AE-E3997180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109.01</c:v>
                </c:pt>
                <c:pt idx="1">
                  <c:v>108.83</c:v>
                </c:pt>
                <c:pt idx="2">
                  <c:v>109.23</c:v>
                </c:pt>
                <c:pt idx="3">
                  <c:v>108.04</c:v>
                </c:pt>
                <c:pt idx="4">
                  <c:v>107.49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6D-44D4-96AE-E3997180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49.61</c:v>
                </c:pt>
                <c:pt idx="1">
                  <c:v>51.07</c:v>
                </c:pt>
                <c:pt idx="2">
                  <c:v>52.34</c:v>
                </c:pt>
                <c:pt idx="3">
                  <c:v>53.74</c:v>
                </c:pt>
                <c:pt idx="4">
                  <c:v>54.93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CC-4808-A5CA-15EED1094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48.17</c:v>
                </c:pt>
                <c:pt idx="1">
                  <c:v>48.83</c:v>
                </c:pt>
                <c:pt idx="2">
                  <c:v>49.96</c:v>
                </c:pt>
                <c:pt idx="3">
                  <c:v>50.82</c:v>
                </c:pt>
                <c:pt idx="4">
                  <c:v>51.82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CC-4808-A5CA-15EED1094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4.53</c:v>
                </c:pt>
                <c:pt idx="1">
                  <c:v>9.6</c:v>
                </c:pt>
                <c:pt idx="2">
                  <c:v>9.1300000000000008</c:v>
                </c:pt>
                <c:pt idx="3">
                  <c:v>8.27</c:v>
                </c:pt>
                <c:pt idx="4">
                  <c:v>8.7799999999999994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8-43C5-A42C-58D1F0FEE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17.12</c:v>
                </c:pt>
                <c:pt idx="1">
                  <c:v>18.18</c:v>
                </c:pt>
                <c:pt idx="2">
                  <c:v>19.32</c:v>
                </c:pt>
                <c:pt idx="3">
                  <c:v>21.16</c:v>
                </c:pt>
                <c:pt idx="4">
                  <c:v>22.72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48-43C5-A42C-58D1F0FEE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C4-4F24-AAEE-B67DE60FC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3.7</c:v>
                </c:pt>
                <c:pt idx="1">
                  <c:v>4.34</c:v>
                </c:pt>
                <c:pt idx="2">
                  <c:v>4.6900000000000004</c:v>
                </c:pt>
                <c:pt idx="3">
                  <c:v>4.72</c:v>
                </c:pt>
                <c:pt idx="4">
                  <c:v>5.76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C4-4F24-AAEE-B67DE60FC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171.76</c:v>
                </c:pt>
                <c:pt idx="1">
                  <c:v>193.9</c:v>
                </c:pt>
                <c:pt idx="2">
                  <c:v>211.01</c:v>
                </c:pt>
                <c:pt idx="3">
                  <c:v>208.45</c:v>
                </c:pt>
                <c:pt idx="4">
                  <c:v>208.79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85-467F-A745-878D1649A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365.18</c:v>
                </c:pt>
                <c:pt idx="1">
                  <c:v>327.77</c:v>
                </c:pt>
                <c:pt idx="2">
                  <c:v>338.02</c:v>
                </c:pt>
                <c:pt idx="3">
                  <c:v>345.94</c:v>
                </c:pt>
                <c:pt idx="4">
                  <c:v>329.7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85-467F-A745-878D1649A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814.07</c:v>
                </c:pt>
                <c:pt idx="1">
                  <c:v>792.58</c:v>
                </c:pt>
                <c:pt idx="2">
                  <c:v>790.74</c:v>
                </c:pt>
                <c:pt idx="3">
                  <c:v>763.27</c:v>
                </c:pt>
                <c:pt idx="4">
                  <c:v>752.51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33-4B71-AC1C-F9EB80D6B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371.65</c:v>
                </c:pt>
                <c:pt idx="1">
                  <c:v>397.1</c:v>
                </c:pt>
                <c:pt idx="2">
                  <c:v>379.91</c:v>
                </c:pt>
                <c:pt idx="3">
                  <c:v>386.61</c:v>
                </c:pt>
                <c:pt idx="4">
                  <c:v>381.56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33-4B71-AC1C-F9EB80D6B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87.3</c:v>
                </c:pt>
                <c:pt idx="1">
                  <c:v>95.48</c:v>
                </c:pt>
                <c:pt idx="2">
                  <c:v>97.04</c:v>
                </c:pt>
                <c:pt idx="3">
                  <c:v>91.71</c:v>
                </c:pt>
                <c:pt idx="4">
                  <c:v>93.45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3-4271-8F8A-0004C31BB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98.77</c:v>
                </c:pt>
                <c:pt idx="1">
                  <c:v>95.79</c:v>
                </c:pt>
                <c:pt idx="2">
                  <c:v>98.3</c:v>
                </c:pt>
                <c:pt idx="3">
                  <c:v>93.82</c:v>
                </c:pt>
                <c:pt idx="4">
                  <c:v>95.04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13-4271-8F8A-0004C31BB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222.95</c:v>
                </c:pt>
                <c:pt idx="1">
                  <c:v>204.97</c:v>
                </c:pt>
                <c:pt idx="2">
                  <c:v>201.96</c:v>
                </c:pt>
                <c:pt idx="3">
                  <c:v>214.35</c:v>
                </c:pt>
                <c:pt idx="4">
                  <c:v>210.67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1-4862-BF94-C0A4239FD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173.67</c:v>
                </c:pt>
                <c:pt idx="1">
                  <c:v>171.13</c:v>
                </c:pt>
                <c:pt idx="2">
                  <c:v>173.7</c:v>
                </c:pt>
                <c:pt idx="3">
                  <c:v>178.94</c:v>
                </c:pt>
                <c:pt idx="4">
                  <c:v>180.19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41-4862-BF94-C0A4239FD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【177.56】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N44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</row>
    <row r="3" spans="1:78" ht="9.75" customHeight="1" x14ac:dyDescent="0.15">
      <c r="A3" s="2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</row>
    <row r="4" spans="1:78" ht="9.75" customHeight="1" x14ac:dyDescent="0.15">
      <c r="A4" s="2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6" t="str">
        <f>データ!H6</f>
        <v>島根県　安来市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5"/>
      <c r="D7" s="45"/>
      <c r="E7" s="45"/>
      <c r="F7" s="45"/>
      <c r="G7" s="45"/>
      <c r="H7" s="45"/>
      <c r="I7" s="44" t="s">
        <v>2</v>
      </c>
      <c r="J7" s="45"/>
      <c r="K7" s="45"/>
      <c r="L7" s="45"/>
      <c r="M7" s="45"/>
      <c r="N7" s="45"/>
      <c r="O7" s="6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2"/>
      <c r="AL7" s="46" t="s">
        <v>6</v>
      </c>
      <c r="AM7" s="46"/>
      <c r="AN7" s="46"/>
      <c r="AO7" s="46"/>
      <c r="AP7" s="46"/>
      <c r="AQ7" s="46"/>
      <c r="AR7" s="46"/>
      <c r="AS7" s="46"/>
      <c r="AT7" s="44" t="s">
        <v>7</v>
      </c>
      <c r="AU7" s="45"/>
      <c r="AV7" s="45"/>
      <c r="AW7" s="45"/>
      <c r="AX7" s="45"/>
      <c r="AY7" s="45"/>
      <c r="AZ7" s="45"/>
      <c r="BA7" s="45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78" t="s">
        <v>9</v>
      </c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80"/>
    </row>
    <row r="8" spans="1:78" ht="18.75" customHeight="1" x14ac:dyDescent="0.15">
      <c r="A8" s="2"/>
      <c r="B8" s="71" t="str">
        <f>データ!$I$6</f>
        <v>法適用</v>
      </c>
      <c r="C8" s="72"/>
      <c r="D8" s="72"/>
      <c r="E8" s="72"/>
      <c r="F8" s="72"/>
      <c r="G8" s="72"/>
      <c r="H8" s="72"/>
      <c r="I8" s="71" t="str">
        <f>データ!$J$6</f>
        <v>水道事業</v>
      </c>
      <c r="J8" s="72"/>
      <c r="K8" s="72"/>
      <c r="L8" s="72"/>
      <c r="M8" s="72"/>
      <c r="N8" s="72"/>
      <c r="O8" s="73"/>
      <c r="P8" s="74" t="str">
        <f>データ!$K$6</f>
        <v>末端給水事業</v>
      </c>
      <c r="Q8" s="74"/>
      <c r="R8" s="74"/>
      <c r="S8" s="74"/>
      <c r="T8" s="74"/>
      <c r="U8" s="74"/>
      <c r="V8" s="74"/>
      <c r="W8" s="74" t="str">
        <f>データ!$L$6</f>
        <v>A5</v>
      </c>
      <c r="X8" s="74"/>
      <c r="Y8" s="74"/>
      <c r="Z8" s="74"/>
      <c r="AA8" s="74"/>
      <c r="AB8" s="74"/>
      <c r="AC8" s="74"/>
      <c r="AD8" s="74" t="str">
        <f>データ!$M$6</f>
        <v>非設置</v>
      </c>
      <c r="AE8" s="74"/>
      <c r="AF8" s="74"/>
      <c r="AG8" s="74"/>
      <c r="AH8" s="74"/>
      <c r="AI8" s="74"/>
      <c r="AJ8" s="74"/>
      <c r="AK8" s="2"/>
      <c r="AL8" s="65">
        <f>データ!$R$6</f>
        <v>35855</v>
      </c>
      <c r="AM8" s="65"/>
      <c r="AN8" s="65"/>
      <c r="AO8" s="65"/>
      <c r="AP8" s="65"/>
      <c r="AQ8" s="65"/>
      <c r="AR8" s="65"/>
      <c r="AS8" s="65"/>
      <c r="AT8" s="36">
        <f>データ!$S$6</f>
        <v>420.93</v>
      </c>
      <c r="AU8" s="37"/>
      <c r="AV8" s="37"/>
      <c r="AW8" s="37"/>
      <c r="AX8" s="37"/>
      <c r="AY8" s="37"/>
      <c r="AZ8" s="37"/>
      <c r="BA8" s="37"/>
      <c r="BB8" s="54">
        <f>データ!$T$6</f>
        <v>85.18</v>
      </c>
      <c r="BC8" s="54"/>
      <c r="BD8" s="54"/>
      <c r="BE8" s="54"/>
      <c r="BF8" s="54"/>
      <c r="BG8" s="54"/>
      <c r="BH8" s="54"/>
      <c r="BI8" s="54"/>
      <c r="BJ8" s="3"/>
      <c r="BK8" s="3"/>
      <c r="BL8" s="67" t="s">
        <v>10</v>
      </c>
      <c r="BM8" s="68"/>
      <c r="BN8" s="69" t="s">
        <v>11</v>
      </c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70"/>
    </row>
    <row r="9" spans="1:78" ht="18.75" customHeight="1" x14ac:dyDescent="0.15">
      <c r="A9" s="2"/>
      <c r="B9" s="44" t="s">
        <v>12</v>
      </c>
      <c r="C9" s="45"/>
      <c r="D9" s="45"/>
      <c r="E9" s="45"/>
      <c r="F9" s="45"/>
      <c r="G9" s="45"/>
      <c r="H9" s="45"/>
      <c r="I9" s="44" t="s">
        <v>13</v>
      </c>
      <c r="J9" s="45"/>
      <c r="K9" s="45"/>
      <c r="L9" s="45"/>
      <c r="M9" s="45"/>
      <c r="N9" s="45"/>
      <c r="O9" s="6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2"/>
      <c r="AE9" s="2"/>
      <c r="AF9" s="2"/>
      <c r="AG9" s="2"/>
      <c r="AH9" s="2"/>
      <c r="AI9" s="2"/>
      <c r="AJ9" s="2"/>
      <c r="AK9" s="2"/>
      <c r="AL9" s="46" t="s">
        <v>16</v>
      </c>
      <c r="AM9" s="46"/>
      <c r="AN9" s="46"/>
      <c r="AO9" s="46"/>
      <c r="AP9" s="46"/>
      <c r="AQ9" s="46"/>
      <c r="AR9" s="46"/>
      <c r="AS9" s="46"/>
      <c r="AT9" s="44" t="s">
        <v>17</v>
      </c>
      <c r="AU9" s="45"/>
      <c r="AV9" s="45"/>
      <c r="AW9" s="45"/>
      <c r="AX9" s="45"/>
      <c r="AY9" s="45"/>
      <c r="AZ9" s="45"/>
      <c r="BA9" s="45"/>
      <c r="BB9" s="46" t="s">
        <v>18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19</v>
      </c>
      <c r="BM9" s="48"/>
      <c r="BN9" s="49" t="s">
        <v>20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15">
      <c r="A10" s="2"/>
      <c r="B10" s="36" t="str">
        <f>データ!$N$6</f>
        <v>-</v>
      </c>
      <c r="C10" s="37"/>
      <c r="D10" s="37"/>
      <c r="E10" s="37"/>
      <c r="F10" s="37"/>
      <c r="G10" s="37"/>
      <c r="H10" s="37"/>
      <c r="I10" s="36">
        <f>データ!$O$6</f>
        <v>52.46</v>
      </c>
      <c r="J10" s="37"/>
      <c r="K10" s="37"/>
      <c r="L10" s="37"/>
      <c r="M10" s="37"/>
      <c r="N10" s="37"/>
      <c r="O10" s="64"/>
      <c r="P10" s="54">
        <f>データ!$P$6</f>
        <v>98.9</v>
      </c>
      <c r="Q10" s="54"/>
      <c r="R10" s="54"/>
      <c r="S10" s="54"/>
      <c r="T10" s="54"/>
      <c r="U10" s="54"/>
      <c r="V10" s="54"/>
      <c r="W10" s="65">
        <f>データ!$Q$6</f>
        <v>3516</v>
      </c>
      <c r="X10" s="65"/>
      <c r="Y10" s="65"/>
      <c r="Z10" s="65"/>
      <c r="AA10" s="65"/>
      <c r="AB10" s="65"/>
      <c r="AC10" s="65"/>
      <c r="AD10" s="2"/>
      <c r="AE10" s="2"/>
      <c r="AF10" s="2"/>
      <c r="AG10" s="2"/>
      <c r="AH10" s="2"/>
      <c r="AI10" s="2"/>
      <c r="AJ10" s="2"/>
      <c r="AK10" s="2"/>
      <c r="AL10" s="65">
        <f>データ!$U$6</f>
        <v>35233</v>
      </c>
      <c r="AM10" s="65"/>
      <c r="AN10" s="65"/>
      <c r="AO10" s="65"/>
      <c r="AP10" s="65"/>
      <c r="AQ10" s="65"/>
      <c r="AR10" s="65"/>
      <c r="AS10" s="65"/>
      <c r="AT10" s="36">
        <f>データ!$V$6</f>
        <v>259.75</v>
      </c>
      <c r="AU10" s="37"/>
      <c r="AV10" s="37"/>
      <c r="AW10" s="37"/>
      <c r="AX10" s="37"/>
      <c r="AY10" s="37"/>
      <c r="AZ10" s="37"/>
      <c r="BA10" s="37"/>
      <c r="BB10" s="54">
        <f>データ!$W$6</f>
        <v>135.63999999999999</v>
      </c>
      <c r="BC10" s="54"/>
      <c r="BD10" s="54"/>
      <c r="BE10" s="54"/>
      <c r="BF10" s="54"/>
      <c r="BG10" s="54"/>
      <c r="BH10" s="54"/>
      <c r="BI10" s="54"/>
      <c r="BJ10" s="2"/>
      <c r="BK10" s="2"/>
      <c r="BL10" s="55" t="s">
        <v>21</v>
      </c>
      <c r="BM10" s="56"/>
      <c r="BN10" s="57" t="s">
        <v>22</v>
      </c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8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23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30" t="s">
        <v>25</v>
      </c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2"/>
    </row>
    <row r="15" spans="1:78" ht="13.5" customHeight="1" x14ac:dyDescent="0.15">
      <c r="A15" s="2"/>
      <c r="B15" s="41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3"/>
      <c r="BK15" s="2"/>
      <c r="BL15" s="33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5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8" t="s">
        <v>109</v>
      </c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4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8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4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8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4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8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4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8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4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8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4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8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4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8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4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8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4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8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4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8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4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8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4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8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4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8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4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8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4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8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4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8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4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8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4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8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4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8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4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8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4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8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4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8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4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8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4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8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4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8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4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8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4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8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4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8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4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0" t="s">
        <v>26</v>
      </c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2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3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5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8" t="s">
        <v>110</v>
      </c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4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8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4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8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4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8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4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8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4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8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4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8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4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8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4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8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4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8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4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8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4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8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4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8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40"/>
    </row>
    <row r="60" spans="1:78" ht="13.5" customHeight="1" x14ac:dyDescent="0.15">
      <c r="A60" s="2"/>
      <c r="B60" s="41" t="s">
        <v>27</v>
      </c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3"/>
      <c r="BK60" s="2"/>
      <c r="BL60" s="38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40"/>
    </row>
    <row r="61" spans="1:78" ht="13.5" customHeight="1" x14ac:dyDescent="0.15">
      <c r="A61" s="2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3"/>
      <c r="BK61" s="2"/>
      <c r="BL61" s="38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4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8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4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8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4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0" t="s">
        <v>28</v>
      </c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2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3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5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8" t="s">
        <v>111</v>
      </c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4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8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4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8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4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8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4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8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4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8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4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8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4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8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4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8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4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8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4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8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4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8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4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8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4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8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4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8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4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8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4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【108.24】</v>
      </c>
      <c r="F85" s="13" t="str">
        <f>データ!AS6</f>
        <v>【1.50】</v>
      </c>
      <c r="G85" s="13" t="str">
        <f>データ!BD6</f>
        <v>【243.36】</v>
      </c>
      <c r="H85" s="13" t="str">
        <f>データ!BO6</f>
        <v>【265.93】</v>
      </c>
      <c r="I85" s="13" t="str">
        <f>データ!BZ6</f>
        <v>【97.82】</v>
      </c>
      <c r="J85" s="13" t="str">
        <f>データ!CK6</f>
        <v>【177.56】</v>
      </c>
      <c r="K85" s="13" t="str">
        <f>データ!CV6</f>
        <v>【59.81】</v>
      </c>
      <c r="L85" s="13" t="str">
        <f>データ!DG6</f>
        <v>【89.42】</v>
      </c>
      <c r="M85" s="13" t="str">
        <f>データ!DR6</f>
        <v>【52.02】</v>
      </c>
      <c r="N85" s="13" t="str">
        <f>データ!EC6</f>
        <v>【25.37】</v>
      </c>
      <c r="O85" s="13" t="str">
        <f>データ!EN6</f>
        <v>【0.62】</v>
      </c>
    </row>
  </sheetData>
  <sheetProtection algorithmName="SHA-512" hashValue="IJxHBdp7GilMdQiDW46JULuLeMbNzjDOnieQQBAB67eexJY/HZg9A5faqWLAiXsDa2XOs9Usz/x4lBRY3j8dxg==" saltValue="16XNm/evOFUQhUuAv+revQ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2" t="s">
        <v>50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8" t="s">
        <v>51</v>
      </c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 t="s">
        <v>52</v>
      </c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54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 t="s">
        <v>55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 t="s">
        <v>56</v>
      </c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 t="s">
        <v>57</v>
      </c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 t="s">
        <v>58</v>
      </c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 t="s">
        <v>59</v>
      </c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 t="s">
        <v>60</v>
      </c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61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 t="s">
        <v>62</v>
      </c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63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 t="s">
        <v>64</v>
      </c>
      <c r="EE4" s="81"/>
      <c r="EF4" s="81"/>
      <c r="EG4" s="81"/>
      <c r="EH4" s="81"/>
      <c r="EI4" s="81"/>
      <c r="EJ4" s="81"/>
      <c r="EK4" s="81"/>
      <c r="EL4" s="81"/>
      <c r="EM4" s="81"/>
      <c r="EN4" s="81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2023</v>
      </c>
      <c r="C6" s="20">
        <f t="shared" ref="C6:W6" si="3">C7</f>
        <v>322067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島根県　安来市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A5</v>
      </c>
      <c r="M6" s="20" t="str">
        <f t="shared" si="3"/>
        <v>非設置</v>
      </c>
      <c r="N6" s="21" t="str">
        <f t="shared" si="3"/>
        <v>-</v>
      </c>
      <c r="O6" s="21">
        <f t="shared" si="3"/>
        <v>52.46</v>
      </c>
      <c r="P6" s="21">
        <f t="shared" si="3"/>
        <v>98.9</v>
      </c>
      <c r="Q6" s="21">
        <f t="shared" si="3"/>
        <v>3516</v>
      </c>
      <c r="R6" s="21">
        <f t="shared" si="3"/>
        <v>35855</v>
      </c>
      <c r="S6" s="21">
        <f t="shared" si="3"/>
        <v>420.93</v>
      </c>
      <c r="T6" s="21">
        <f t="shared" si="3"/>
        <v>85.18</v>
      </c>
      <c r="U6" s="21">
        <f t="shared" si="3"/>
        <v>35233</v>
      </c>
      <c r="V6" s="21">
        <f t="shared" si="3"/>
        <v>259.75</v>
      </c>
      <c r="W6" s="21">
        <f t="shared" si="3"/>
        <v>135.63999999999999</v>
      </c>
      <c r="X6" s="22">
        <f>IF(X7="",NA(),X7)</f>
        <v>99.5</v>
      </c>
      <c r="Y6" s="22">
        <f t="shared" ref="Y6:AG6" si="4">IF(Y7="",NA(),Y7)</f>
        <v>104.98</v>
      </c>
      <c r="Z6" s="22">
        <f t="shared" si="4"/>
        <v>105.08</v>
      </c>
      <c r="AA6" s="22">
        <f t="shared" si="4"/>
        <v>100.36</v>
      </c>
      <c r="AB6" s="22">
        <f t="shared" si="4"/>
        <v>101.49</v>
      </c>
      <c r="AC6" s="22">
        <f t="shared" si="4"/>
        <v>109.01</v>
      </c>
      <c r="AD6" s="22">
        <f t="shared" si="4"/>
        <v>108.83</v>
      </c>
      <c r="AE6" s="22">
        <f t="shared" si="4"/>
        <v>109.23</v>
      </c>
      <c r="AF6" s="22">
        <f t="shared" si="4"/>
        <v>108.04</v>
      </c>
      <c r="AG6" s="22">
        <f t="shared" si="4"/>
        <v>107.49</v>
      </c>
      <c r="AH6" s="21" t="str">
        <f>IF(AH7="","",IF(AH7="-","【-】","【"&amp;SUBSTITUTE(TEXT(AH7,"#,##0.00"),"-","△")&amp;"】"))</f>
        <v>【108.24】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3.7</v>
      </c>
      <c r="AO6" s="22">
        <f t="shared" si="5"/>
        <v>4.34</v>
      </c>
      <c r="AP6" s="22">
        <f t="shared" si="5"/>
        <v>4.6900000000000004</v>
      </c>
      <c r="AQ6" s="22">
        <f t="shared" si="5"/>
        <v>4.72</v>
      </c>
      <c r="AR6" s="22">
        <f t="shared" si="5"/>
        <v>5.76</v>
      </c>
      <c r="AS6" s="21" t="str">
        <f>IF(AS7="","",IF(AS7="-","【-】","【"&amp;SUBSTITUTE(TEXT(AS7,"#,##0.00"),"-","△")&amp;"】"))</f>
        <v>【1.50】</v>
      </c>
      <c r="AT6" s="22">
        <f>IF(AT7="",NA(),AT7)</f>
        <v>171.76</v>
      </c>
      <c r="AU6" s="22">
        <f t="shared" ref="AU6:BC6" si="6">IF(AU7="",NA(),AU7)</f>
        <v>193.9</v>
      </c>
      <c r="AV6" s="22">
        <f t="shared" si="6"/>
        <v>211.01</v>
      </c>
      <c r="AW6" s="22">
        <f t="shared" si="6"/>
        <v>208.45</v>
      </c>
      <c r="AX6" s="22">
        <f t="shared" si="6"/>
        <v>208.79</v>
      </c>
      <c r="AY6" s="22">
        <f t="shared" si="6"/>
        <v>365.18</v>
      </c>
      <c r="AZ6" s="22">
        <f t="shared" si="6"/>
        <v>327.77</v>
      </c>
      <c r="BA6" s="22">
        <f t="shared" si="6"/>
        <v>338.02</v>
      </c>
      <c r="BB6" s="22">
        <f t="shared" si="6"/>
        <v>345.94</v>
      </c>
      <c r="BC6" s="22">
        <f t="shared" si="6"/>
        <v>329.7</v>
      </c>
      <c r="BD6" s="21" t="str">
        <f>IF(BD7="","",IF(BD7="-","【-】","【"&amp;SUBSTITUTE(TEXT(BD7,"#,##0.00"),"-","△")&amp;"】"))</f>
        <v>【243.36】</v>
      </c>
      <c r="BE6" s="22">
        <f>IF(BE7="",NA(),BE7)</f>
        <v>814.07</v>
      </c>
      <c r="BF6" s="22">
        <f t="shared" ref="BF6:BN6" si="7">IF(BF7="",NA(),BF7)</f>
        <v>792.58</v>
      </c>
      <c r="BG6" s="22">
        <f t="shared" si="7"/>
        <v>790.74</v>
      </c>
      <c r="BH6" s="22">
        <f t="shared" si="7"/>
        <v>763.27</v>
      </c>
      <c r="BI6" s="22">
        <f t="shared" si="7"/>
        <v>752.51</v>
      </c>
      <c r="BJ6" s="22">
        <f t="shared" si="7"/>
        <v>371.65</v>
      </c>
      <c r="BK6" s="22">
        <f t="shared" si="7"/>
        <v>397.1</v>
      </c>
      <c r="BL6" s="22">
        <f t="shared" si="7"/>
        <v>379.91</v>
      </c>
      <c r="BM6" s="22">
        <f t="shared" si="7"/>
        <v>386.61</v>
      </c>
      <c r="BN6" s="22">
        <f t="shared" si="7"/>
        <v>381.56</v>
      </c>
      <c r="BO6" s="21" t="str">
        <f>IF(BO7="","",IF(BO7="-","【-】","【"&amp;SUBSTITUTE(TEXT(BO7,"#,##0.00"),"-","△")&amp;"】"))</f>
        <v>【265.93】</v>
      </c>
      <c r="BP6" s="22">
        <f>IF(BP7="",NA(),BP7)</f>
        <v>87.3</v>
      </c>
      <c r="BQ6" s="22">
        <f t="shared" ref="BQ6:BY6" si="8">IF(BQ7="",NA(),BQ7)</f>
        <v>95.48</v>
      </c>
      <c r="BR6" s="22">
        <f t="shared" si="8"/>
        <v>97.04</v>
      </c>
      <c r="BS6" s="22">
        <f t="shared" si="8"/>
        <v>91.71</v>
      </c>
      <c r="BT6" s="22">
        <f t="shared" si="8"/>
        <v>93.45</v>
      </c>
      <c r="BU6" s="22">
        <f t="shared" si="8"/>
        <v>98.77</v>
      </c>
      <c r="BV6" s="22">
        <f t="shared" si="8"/>
        <v>95.79</v>
      </c>
      <c r="BW6" s="22">
        <f t="shared" si="8"/>
        <v>98.3</v>
      </c>
      <c r="BX6" s="22">
        <f t="shared" si="8"/>
        <v>93.82</v>
      </c>
      <c r="BY6" s="22">
        <f t="shared" si="8"/>
        <v>95.04</v>
      </c>
      <c r="BZ6" s="21" t="str">
        <f>IF(BZ7="","",IF(BZ7="-","【-】","【"&amp;SUBSTITUTE(TEXT(BZ7,"#,##0.00"),"-","△")&amp;"】"))</f>
        <v>【97.82】</v>
      </c>
      <c r="CA6" s="22">
        <f>IF(CA7="",NA(),CA7)</f>
        <v>222.95</v>
      </c>
      <c r="CB6" s="22">
        <f t="shared" ref="CB6:CJ6" si="9">IF(CB7="",NA(),CB7)</f>
        <v>204.97</v>
      </c>
      <c r="CC6" s="22">
        <f t="shared" si="9"/>
        <v>201.96</v>
      </c>
      <c r="CD6" s="22">
        <f t="shared" si="9"/>
        <v>214.35</v>
      </c>
      <c r="CE6" s="22">
        <f t="shared" si="9"/>
        <v>210.67</v>
      </c>
      <c r="CF6" s="22">
        <f t="shared" si="9"/>
        <v>173.67</v>
      </c>
      <c r="CG6" s="22">
        <f t="shared" si="9"/>
        <v>171.13</v>
      </c>
      <c r="CH6" s="22">
        <f t="shared" si="9"/>
        <v>173.7</v>
      </c>
      <c r="CI6" s="22">
        <f t="shared" si="9"/>
        <v>178.94</v>
      </c>
      <c r="CJ6" s="22">
        <f t="shared" si="9"/>
        <v>180.19</v>
      </c>
      <c r="CK6" s="21" t="str">
        <f>IF(CK7="","",IF(CK7="-","【-】","【"&amp;SUBSTITUTE(TEXT(CK7,"#,##0.00"),"-","△")&amp;"】"))</f>
        <v>【177.56】</v>
      </c>
      <c r="CL6" s="22">
        <f>IF(CL7="",NA(),CL7)</f>
        <v>66.89</v>
      </c>
      <c r="CM6" s="22">
        <f t="shared" ref="CM6:CU6" si="10">IF(CM7="",NA(),CM7)</f>
        <v>66.16</v>
      </c>
      <c r="CN6" s="22">
        <f t="shared" si="10"/>
        <v>65.040000000000006</v>
      </c>
      <c r="CO6" s="22">
        <f t="shared" si="10"/>
        <v>64.09</v>
      </c>
      <c r="CP6" s="22">
        <f t="shared" si="10"/>
        <v>61.92</v>
      </c>
      <c r="CQ6" s="22">
        <f t="shared" si="10"/>
        <v>59.67</v>
      </c>
      <c r="CR6" s="22">
        <f t="shared" si="10"/>
        <v>60.12</v>
      </c>
      <c r="CS6" s="22">
        <f t="shared" si="10"/>
        <v>60.34</v>
      </c>
      <c r="CT6" s="22">
        <f t="shared" si="10"/>
        <v>59.54</v>
      </c>
      <c r="CU6" s="22">
        <f t="shared" si="10"/>
        <v>59.26</v>
      </c>
      <c r="CV6" s="21" t="str">
        <f>IF(CV7="","",IF(CV7="-","【-】","【"&amp;SUBSTITUTE(TEXT(CV7,"#,##0.00"),"-","△")&amp;"】"))</f>
        <v>【59.81】</v>
      </c>
      <c r="CW6" s="22">
        <f>IF(CW7="",NA(),CW7)</f>
        <v>89.75</v>
      </c>
      <c r="CX6" s="22">
        <f t="shared" ref="CX6:DF6" si="11">IF(CX7="",NA(),CX7)</f>
        <v>91.3</v>
      </c>
      <c r="CY6" s="22">
        <f t="shared" si="11"/>
        <v>90.67</v>
      </c>
      <c r="CZ6" s="22">
        <f t="shared" si="11"/>
        <v>90.03</v>
      </c>
      <c r="DA6" s="22">
        <f t="shared" si="11"/>
        <v>90.66</v>
      </c>
      <c r="DB6" s="22">
        <f t="shared" si="11"/>
        <v>84.6</v>
      </c>
      <c r="DC6" s="22">
        <f t="shared" si="11"/>
        <v>84.24</v>
      </c>
      <c r="DD6" s="22">
        <f t="shared" si="11"/>
        <v>84.19</v>
      </c>
      <c r="DE6" s="22">
        <f t="shared" si="11"/>
        <v>83.93</v>
      </c>
      <c r="DF6" s="22">
        <f t="shared" si="11"/>
        <v>83.84</v>
      </c>
      <c r="DG6" s="21" t="str">
        <f>IF(DG7="","",IF(DG7="-","【-】","【"&amp;SUBSTITUTE(TEXT(DG7,"#,##0.00"),"-","△")&amp;"】"))</f>
        <v>【89.42】</v>
      </c>
      <c r="DH6" s="22">
        <f>IF(DH7="",NA(),DH7)</f>
        <v>49.61</v>
      </c>
      <c r="DI6" s="22">
        <f t="shared" ref="DI6:DQ6" si="12">IF(DI7="",NA(),DI7)</f>
        <v>51.07</v>
      </c>
      <c r="DJ6" s="22">
        <f t="shared" si="12"/>
        <v>52.34</v>
      </c>
      <c r="DK6" s="22">
        <f t="shared" si="12"/>
        <v>53.74</v>
      </c>
      <c r="DL6" s="22">
        <f t="shared" si="12"/>
        <v>54.93</v>
      </c>
      <c r="DM6" s="22">
        <f t="shared" si="12"/>
        <v>48.17</v>
      </c>
      <c r="DN6" s="22">
        <f t="shared" si="12"/>
        <v>48.83</v>
      </c>
      <c r="DO6" s="22">
        <f t="shared" si="12"/>
        <v>49.96</v>
      </c>
      <c r="DP6" s="22">
        <f t="shared" si="12"/>
        <v>50.82</v>
      </c>
      <c r="DQ6" s="22">
        <f t="shared" si="12"/>
        <v>51.82</v>
      </c>
      <c r="DR6" s="21" t="str">
        <f>IF(DR7="","",IF(DR7="-","【-】","【"&amp;SUBSTITUTE(TEXT(DR7,"#,##0.00"),"-","△")&amp;"】"))</f>
        <v>【52.02】</v>
      </c>
      <c r="DS6" s="22">
        <f>IF(DS7="",NA(),DS7)</f>
        <v>4.53</v>
      </c>
      <c r="DT6" s="22">
        <f t="shared" ref="DT6:EB6" si="13">IF(DT7="",NA(),DT7)</f>
        <v>9.6</v>
      </c>
      <c r="DU6" s="22">
        <f t="shared" si="13"/>
        <v>9.1300000000000008</v>
      </c>
      <c r="DV6" s="22">
        <f t="shared" si="13"/>
        <v>8.27</v>
      </c>
      <c r="DW6" s="22">
        <f t="shared" si="13"/>
        <v>8.7799999999999994</v>
      </c>
      <c r="DX6" s="22">
        <f t="shared" si="13"/>
        <v>17.12</v>
      </c>
      <c r="DY6" s="22">
        <f t="shared" si="13"/>
        <v>18.18</v>
      </c>
      <c r="DZ6" s="22">
        <f t="shared" si="13"/>
        <v>19.32</v>
      </c>
      <c r="EA6" s="22">
        <f t="shared" si="13"/>
        <v>21.16</v>
      </c>
      <c r="EB6" s="22">
        <f t="shared" si="13"/>
        <v>22.72</v>
      </c>
      <c r="EC6" s="21" t="str">
        <f>IF(EC7="","",IF(EC7="-","【-】","【"&amp;SUBSTITUTE(TEXT(EC7,"#,##0.00"),"-","△")&amp;"】"))</f>
        <v>【25.37】</v>
      </c>
      <c r="ED6" s="22">
        <f>IF(ED7="",NA(),ED7)</f>
        <v>0.86</v>
      </c>
      <c r="EE6" s="22">
        <f t="shared" ref="EE6:EM6" si="14">IF(EE7="",NA(),EE7)</f>
        <v>0.87</v>
      </c>
      <c r="EF6" s="22">
        <f t="shared" si="14"/>
        <v>1.04</v>
      </c>
      <c r="EG6" s="22">
        <f t="shared" si="14"/>
        <v>0.63</v>
      </c>
      <c r="EH6" s="22">
        <f t="shared" si="14"/>
        <v>0.55000000000000004</v>
      </c>
      <c r="EI6" s="22">
        <f t="shared" si="14"/>
        <v>0.54</v>
      </c>
      <c r="EJ6" s="22">
        <f t="shared" si="14"/>
        <v>0.56999999999999995</v>
      </c>
      <c r="EK6" s="22">
        <f t="shared" si="14"/>
        <v>0.52</v>
      </c>
      <c r="EL6" s="22">
        <f t="shared" si="14"/>
        <v>0.48</v>
      </c>
      <c r="EM6" s="22">
        <f t="shared" si="14"/>
        <v>0.48</v>
      </c>
      <c r="EN6" s="21" t="str">
        <f>IF(EN7="","",IF(EN7="-","【-】","【"&amp;SUBSTITUTE(TEXT(EN7,"#,##0.00"),"-","△")&amp;"】"))</f>
        <v>【0.62】</v>
      </c>
    </row>
    <row r="7" spans="1:144" s="23" customFormat="1" x14ac:dyDescent="0.15">
      <c r="A7" s="15"/>
      <c r="B7" s="24">
        <v>2023</v>
      </c>
      <c r="C7" s="24">
        <v>322067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52.46</v>
      </c>
      <c r="P7" s="25">
        <v>98.9</v>
      </c>
      <c r="Q7" s="25">
        <v>3516</v>
      </c>
      <c r="R7" s="25">
        <v>35855</v>
      </c>
      <c r="S7" s="25">
        <v>420.93</v>
      </c>
      <c r="T7" s="25">
        <v>85.18</v>
      </c>
      <c r="U7" s="25">
        <v>35233</v>
      </c>
      <c r="V7" s="25">
        <v>259.75</v>
      </c>
      <c r="W7" s="25">
        <v>135.63999999999999</v>
      </c>
      <c r="X7" s="25">
        <v>99.5</v>
      </c>
      <c r="Y7" s="25">
        <v>104.98</v>
      </c>
      <c r="Z7" s="25">
        <v>105.08</v>
      </c>
      <c r="AA7" s="25">
        <v>100.36</v>
      </c>
      <c r="AB7" s="25">
        <v>101.49</v>
      </c>
      <c r="AC7" s="25">
        <v>109.01</v>
      </c>
      <c r="AD7" s="25">
        <v>108.83</v>
      </c>
      <c r="AE7" s="25">
        <v>109.23</v>
      </c>
      <c r="AF7" s="25">
        <v>108.04</v>
      </c>
      <c r="AG7" s="25">
        <v>107.49</v>
      </c>
      <c r="AH7" s="25">
        <v>108.24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3.7</v>
      </c>
      <c r="AO7" s="25">
        <v>4.34</v>
      </c>
      <c r="AP7" s="25">
        <v>4.6900000000000004</v>
      </c>
      <c r="AQ7" s="25">
        <v>4.72</v>
      </c>
      <c r="AR7" s="25">
        <v>5.76</v>
      </c>
      <c r="AS7" s="25">
        <v>1.5</v>
      </c>
      <c r="AT7" s="25">
        <v>171.76</v>
      </c>
      <c r="AU7" s="25">
        <v>193.9</v>
      </c>
      <c r="AV7" s="25">
        <v>211.01</v>
      </c>
      <c r="AW7" s="25">
        <v>208.45</v>
      </c>
      <c r="AX7" s="25">
        <v>208.79</v>
      </c>
      <c r="AY7" s="25">
        <v>365.18</v>
      </c>
      <c r="AZ7" s="25">
        <v>327.77</v>
      </c>
      <c r="BA7" s="25">
        <v>338.02</v>
      </c>
      <c r="BB7" s="25">
        <v>345.94</v>
      </c>
      <c r="BC7" s="25">
        <v>329.7</v>
      </c>
      <c r="BD7" s="25">
        <v>243.36</v>
      </c>
      <c r="BE7" s="25">
        <v>814.07</v>
      </c>
      <c r="BF7" s="25">
        <v>792.58</v>
      </c>
      <c r="BG7" s="25">
        <v>790.74</v>
      </c>
      <c r="BH7" s="25">
        <v>763.27</v>
      </c>
      <c r="BI7" s="25">
        <v>752.51</v>
      </c>
      <c r="BJ7" s="25">
        <v>371.65</v>
      </c>
      <c r="BK7" s="25">
        <v>397.1</v>
      </c>
      <c r="BL7" s="25">
        <v>379.91</v>
      </c>
      <c r="BM7" s="25">
        <v>386.61</v>
      </c>
      <c r="BN7" s="25">
        <v>381.56</v>
      </c>
      <c r="BO7" s="25">
        <v>265.93</v>
      </c>
      <c r="BP7" s="25">
        <v>87.3</v>
      </c>
      <c r="BQ7" s="25">
        <v>95.48</v>
      </c>
      <c r="BR7" s="25">
        <v>97.04</v>
      </c>
      <c r="BS7" s="25">
        <v>91.71</v>
      </c>
      <c r="BT7" s="25">
        <v>93.45</v>
      </c>
      <c r="BU7" s="25">
        <v>98.77</v>
      </c>
      <c r="BV7" s="25">
        <v>95.79</v>
      </c>
      <c r="BW7" s="25">
        <v>98.3</v>
      </c>
      <c r="BX7" s="25">
        <v>93.82</v>
      </c>
      <c r="BY7" s="25">
        <v>95.04</v>
      </c>
      <c r="BZ7" s="25">
        <v>97.82</v>
      </c>
      <c r="CA7" s="25">
        <v>222.95</v>
      </c>
      <c r="CB7" s="25">
        <v>204.97</v>
      </c>
      <c r="CC7" s="25">
        <v>201.96</v>
      </c>
      <c r="CD7" s="25">
        <v>214.35</v>
      </c>
      <c r="CE7" s="25">
        <v>210.67</v>
      </c>
      <c r="CF7" s="25">
        <v>173.67</v>
      </c>
      <c r="CG7" s="25">
        <v>171.13</v>
      </c>
      <c r="CH7" s="25">
        <v>173.7</v>
      </c>
      <c r="CI7" s="25">
        <v>178.94</v>
      </c>
      <c r="CJ7" s="25">
        <v>180.19</v>
      </c>
      <c r="CK7" s="25">
        <v>177.56</v>
      </c>
      <c r="CL7" s="25">
        <v>66.89</v>
      </c>
      <c r="CM7" s="25">
        <v>66.16</v>
      </c>
      <c r="CN7" s="25">
        <v>65.040000000000006</v>
      </c>
      <c r="CO7" s="25">
        <v>64.09</v>
      </c>
      <c r="CP7" s="25">
        <v>61.92</v>
      </c>
      <c r="CQ7" s="25">
        <v>59.67</v>
      </c>
      <c r="CR7" s="25">
        <v>60.12</v>
      </c>
      <c r="CS7" s="25">
        <v>60.34</v>
      </c>
      <c r="CT7" s="25">
        <v>59.54</v>
      </c>
      <c r="CU7" s="25">
        <v>59.26</v>
      </c>
      <c r="CV7" s="25">
        <v>59.81</v>
      </c>
      <c r="CW7" s="25">
        <v>89.75</v>
      </c>
      <c r="CX7" s="25">
        <v>91.3</v>
      </c>
      <c r="CY7" s="25">
        <v>90.67</v>
      </c>
      <c r="CZ7" s="25">
        <v>90.03</v>
      </c>
      <c r="DA7" s="25">
        <v>90.66</v>
      </c>
      <c r="DB7" s="25">
        <v>84.6</v>
      </c>
      <c r="DC7" s="25">
        <v>84.24</v>
      </c>
      <c r="DD7" s="25">
        <v>84.19</v>
      </c>
      <c r="DE7" s="25">
        <v>83.93</v>
      </c>
      <c r="DF7" s="25">
        <v>83.84</v>
      </c>
      <c r="DG7" s="25">
        <v>89.42</v>
      </c>
      <c r="DH7" s="25">
        <v>49.61</v>
      </c>
      <c r="DI7" s="25">
        <v>51.07</v>
      </c>
      <c r="DJ7" s="25">
        <v>52.34</v>
      </c>
      <c r="DK7" s="25">
        <v>53.74</v>
      </c>
      <c r="DL7" s="25">
        <v>54.93</v>
      </c>
      <c r="DM7" s="25">
        <v>48.17</v>
      </c>
      <c r="DN7" s="25">
        <v>48.83</v>
      </c>
      <c r="DO7" s="25">
        <v>49.96</v>
      </c>
      <c r="DP7" s="25">
        <v>50.82</v>
      </c>
      <c r="DQ7" s="25">
        <v>51.82</v>
      </c>
      <c r="DR7" s="25">
        <v>52.02</v>
      </c>
      <c r="DS7" s="25">
        <v>4.53</v>
      </c>
      <c r="DT7" s="25">
        <v>9.6</v>
      </c>
      <c r="DU7" s="25">
        <v>9.1300000000000008</v>
      </c>
      <c r="DV7" s="25">
        <v>8.27</v>
      </c>
      <c r="DW7" s="25">
        <v>8.7799999999999994</v>
      </c>
      <c r="DX7" s="25">
        <v>17.12</v>
      </c>
      <c r="DY7" s="25">
        <v>18.18</v>
      </c>
      <c r="DZ7" s="25">
        <v>19.32</v>
      </c>
      <c r="EA7" s="25">
        <v>21.16</v>
      </c>
      <c r="EB7" s="25">
        <v>22.72</v>
      </c>
      <c r="EC7" s="25">
        <v>25.37</v>
      </c>
      <c r="ED7" s="25">
        <v>0.86</v>
      </c>
      <c r="EE7" s="25">
        <v>0.87</v>
      </c>
      <c r="EF7" s="25">
        <v>1.04</v>
      </c>
      <c r="EG7" s="25">
        <v>0.63</v>
      </c>
      <c r="EH7" s="25">
        <v>0.55000000000000004</v>
      </c>
      <c r="EI7" s="25">
        <v>0.54</v>
      </c>
      <c r="EJ7" s="25">
        <v>0.56999999999999995</v>
      </c>
      <c r="EK7" s="25">
        <v>0.52</v>
      </c>
      <c r="EL7" s="25">
        <v>0.48</v>
      </c>
      <c r="EM7" s="25">
        <v>0.48</v>
      </c>
      <c r="EN7" s="25">
        <v>0.62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DATEVALUE($B7-B11&amp;"/1/"&amp;B12)</f>
        <v>36892</v>
      </c>
      <c r="C10" s="29">
        <f t="shared" ref="C10:F10" si="15">DATEVALUE($B7-C11&amp;"/1/"&amp;C12)</f>
        <v>37257</v>
      </c>
      <c r="D10" s="29">
        <f t="shared" si="15"/>
        <v>37622</v>
      </c>
      <c r="E10" s="29">
        <f t="shared" si="15"/>
        <v>37987</v>
      </c>
      <c r="F10" s="29">
        <f t="shared" si="15"/>
        <v>38353</v>
      </c>
    </row>
    <row r="11" spans="1:144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107</v>
      </c>
      <c r="E13" t="s">
        <v>107</v>
      </c>
      <c r="F13" t="s">
        <v>107</v>
      </c>
      <c r="G13" t="s">
        <v>108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2025-02-07T05:59:13Z</cp:lastPrinted>
  <dcterms:created xsi:type="dcterms:W3CDTF">2025-01-24T06:53:08Z</dcterms:created>
  <dcterms:modified xsi:type="dcterms:W3CDTF">2025-02-07T05:59:13Z</dcterms:modified>
  <cp:category/>
</cp:coreProperties>
</file>