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ntra1\下水\令和5年度_下水道課\業務係\★★調査・報告\財政課\20240116【２／７（水）県〆切】公営企業に係る「経営比較分析表」の分析等について\提出\【経営比較分析表】2022_322075_47_1718\"/>
    </mc:Choice>
  </mc:AlternateContent>
  <xr:revisionPtr revIDLastSave="0" documentId="13_ncr:1_{EDE40786-8D9E-4740-86A5-31035322EA2E}" xr6:coauthVersionLast="47" xr6:coauthVersionMax="47" xr10:uidLastSave="{00000000-0000-0000-0000-000000000000}"/>
  <workbookProtection workbookAlgorithmName="SHA-512" workbookHashValue="unrT7JUFTI9p9erJL0k6/+BeYqofkAIPz9QIN18I8xm4r003bt5I2eNeH0MBC2eOpyu6DdGBAJuBNROqlNB2Zg==" workbookSaltValue="6N7aSqEX/ZLIX9ahWV38Z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10" i="4"/>
  <c r="AT8" i="4"/>
  <c r="AL8" i="4"/>
  <c r="P8" i="4"/>
  <c r="I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<sst xmlns="http://schemas.openxmlformats.org/spreadsheetml/2006/main" count="247" uniqueCount="119">
  <si>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</si>
  <si>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</si>
  <si>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</si>
  <si>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</si>
  <si>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</si>
  <si>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</si>
  <si>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</si>
  <si>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</si>
  <si>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</si>
  <si>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</si>
  <si>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</si>
  <si>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</si>
  <si>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</si>
  <si>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</si>
  <si>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</si>
  <si>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</si>
  <si>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</si>
  <si>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</si>
  <si>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</si>
  <si>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</si>
  <si>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</si>
  <si>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</si>
  <si>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</si>
  <si>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</si>
  <si>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</si>
  <si>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</si>
  <si>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</si>
  <si>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</si>
  <si>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</si>
  <si>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</si>
  <si>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</si>
  <si>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</si>
  <si>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</si>
  <si>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</si>
  <si>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</si>
  <si>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</si>
  <si>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</si>
  <si>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</si>
  <si>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</si>
  <si>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</si>
  <si>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</si>
  <si>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</si>
  <si>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</si>
  <si>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</si>
  <si>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</si>
  <si>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</si>
  <si>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</si>
  <si>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</si>
  <si>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</si>
  <si>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</si>
  <si>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</si>
  <si>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</si>
  <si>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</si>
  <si>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</si>
  <si>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</si>
  <si>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</si>
  <si>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</si>
  <si>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</si>
  <si>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</si>
  <si>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</si>
  <si>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</si>
  <si>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</si>
  <si>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</si>
  <si>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</si>
  <si>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</si>
  <si>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</si>
  <si>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</si>
  <si>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</si>
  <si>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</si>
  <si>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</si>
  <si>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</si>
  <si>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</si>
  <si>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</si>
  <si>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</si>
  <si>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</si>
  <si>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</si>
  <si>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</si>
  <si>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</si>
  <si>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</si>
  <si>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</si>
  <si>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</si>
  <si>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</si>
  <si>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</si>
  <si>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</si>
  <si>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</si>
  <si>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</si>
  <si>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</si>
  <si>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</si>
  <si>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</si>
  <si>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</si>
  <si>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</si>
  <si>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</si>
  <si>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</si>
  <si>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</si>
  <si>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</si>
  <si>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</si>
  <si>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</si>
  <si>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</si>
  <si>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</si>
  <si>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</si>
  <si>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</si>
  <si>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</si>
  <si>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</si>
  <si>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</si>
  <si>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</si>
  <si>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</si>
  <si>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</si>
  <si>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</si>
  <si>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</si>
  <si>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</si>
  <si>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</si>
  <si>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</si>
  <si>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</si>
  <si>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</si>
  <si>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</si>
  <si>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</si>
  <si>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営業収益のうち使用料について令和5年度から公営企業会計へ移行したことに伴い、３月調定分の収入の大半が未収金扱いとなり、前年比623千円の減少となったものの、総費用においても打切決算の影響で、維持管理費等が1,020千円減少したことで、比率は1.02％の低下とほぼ横ばいとなった。④企業債残高対事業規模比率については、企業債の全額を一般会計から繰入しているため、数値は0である。⑤経費回収率は、打切決算により使用料が減少したが、同様の理由で維持管理費も減少したため、対前年比1.63％の減となっている。全国平均及び類似団体平均よりは高い値となっているが、今後使用料の増加は見込めない。また、収支不足については、一般会計繰入金により賄っているものの、回収率維持のため費用の削減が必要となる。⑥汚水処理原価は45.28円減少し全国平均及び類似団体平均と同水準となったが、汚水処理費が、打切決算の影響で減少はしたことが大きな要因となっており、令和5年度には例年の汚水処理費となる見込みで、有収水量の大きな増加は見込まれないため他団体より原価が高くなる傾向は変わらず、さらなる維持管理費の削減が必要となる。⑦施設利用率は、全国平均よりも低い水準となっているが、今後も人口減少により数値は低くなることが予想される。⑧接続している住戸のすべてが水洗便所を設置している。今後は維持管理費の削減を図り、施設修繕等の財源確保のための料金改定を検討する必要がある。さらに施設維持管理については、施設の休止などによる経営の効率化を検討する。</t>
    <rPh sb="24" eb="26">
      <t>レイワ</t>
    </rPh>
    <rPh sb="27" eb="29">
      <t>ネンド</t>
    </rPh>
    <rPh sb="110" eb="111">
      <t>トウ</t>
    </rPh>
    <rPh sb="141" eb="142">
      <t>ヨコ</t>
    </rPh>
    <rPh sb="166" eb="169">
      <t>ソウシュウエキ</t>
    </rPh>
    <rPh sb="170" eb="172">
      <t>オオハバ</t>
    </rPh>
    <rPh sb="173" eb="175">
      <t>ゲンショウ</t>
    </rPh>
    <rPh sb="203" eb="205">
      <t>イジ</t>
    </rPh>
    <rPh sb="223" eb="225">
      <t>ドウヨウ</t>
    </rPh>
    <rPh sb="226" eb="228">
      <t>リユウ</t>
    </rPh>
    <rPh sb="251" eb="253">
      <t>テイカ</t>
    </rPh>
    <rPh sb="366" eb="367">
      <t>エン</t>
    </rPh>
    <rPh sb="367" eb="369">
      <t>ゲンショウ</t>
    </rPh>
    <rPh sb="371" eb="372">
      <t>ゲン</t>
    </rPh>
    <rPh sb="383" eb="386">
      <t>ドウスイジュン</t>
    </rPh>
    <rPh sb="392" eb="394">
      <t>オスイ</t>
    </rPh>
    <rPh sb="399" eb="401">
      <t>ウチキ</t>
    </rPh>
    <rPh sb="401" eb="403">
      <t>ケッサン</t>
    </rPh>
    <rPh sb="404" eb="406">
      <t>エイキョウ</t>
    </rPh>
    <rPh sb="407" eb="409">
      <t>ゲンショウ</t>
    </rPh>
    <rPh sb="415" eb="416">
      <t>オオ</t>
    </rPh>
    <rPh sb="418" eb="420">
      <t>ヨウイン</t>
    </rPh>
    <rPh sb="427" eb="429">
      <t>レイワ</t>
    </rPh>
    <rPh sb="430" eb="432">
      <t>ネンド</t>
    </rPh>
    <rPh sb="434" eb="436">
      <t>レイネン</t>
    </rPh>
    <rPh sb="455" eb="456">
      <t>オオ</t>
    </rPh>
    <rPh sb="458" eb="460">
      <t>ゾウカ</t>
    </rPh>
    <rPh sb="521" eb="523">
      <t>オスイ</t>
    </rPh>
    <rPh sb="523" eb="525">
      <t>ショリ</t>
    </rPh>
    <rPh sb="525" eb="526">
      <t>ヒ</t>
    </rPh>
    <rPh sb="530" eb="531">
      <t>ヨコ</t>
    </rPh>
    <rPh sb="539" eb="541">
      <t>ユウシュウ</t>
    </rPh>
    <rPh sb="541" eb="543">
      <t>スイリョウ</t>
    </rPh>
    <rPh sb="544" eb="546">
      <t>ゲンショウ</t>
    </rPh>
    <rPh sb="549" eb="551">
      <t>ゲンカ</t>
    </rPh>
    <rPh sb="552" eb="554">
      <t>ゾウカ</t>
    </rPh>
    <rPh sb="560" eb="562">
      <t>ユウシュウ</t>
    </rPh>
    <rPh sb="562" eb="564">
      <t>スイリョウ</t>
    </rPh>
    <rPh sb="565" eb="567">
      <t>ゲンショウ</t>
    </rPh>
    <rPh sb="568" eb="570">
      <t>ミコ</t>
    </rPh>
    <rPh sb="646" eb="648">
      <t>シセツ</t>
    </rPh>
    <rPh sb="649" eb="651">
      <t>キュウシ</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</si>
  <si>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13に供用開始したが、管路は浄化槽本体と一体資産であり、管渠としての資産登録がないため、今後、この施設における管路老朽化率の数値は今後も算出されない。今後は、既存施設の長寿命化を図っていくとともに、将来的に使用の見込みがないものについては休止等を検討する必要がある。</t>
    <rPh sb="229" eb="231">
      <t>キュウシ</t>
    </rPh>
    <rPh sb="231" eb="232">
      <t>トウ</t>
    </rPh>
    <phoneticPr fontId="4"/>
  </si>
  <si>
    <t>　個別排水処理事業の処理区は、桜江区域の集合処理区域外のエリアにおいて施設整備事業はH23に完了した。個別の住宅施設等に5人槽から60人槽までの合併処理浄化槽を設置し、現在125基の維持管理を行っている。
　処理区域内の人口は減少の一途となり、料金改定による使用料収入増以外、急激な増は見込めない状況にある。収支の均衡を保つために一般会計からの繰入金に依存しており、その経営体質は地方公営企業法適用後も変わらないと予想される。今後は施設の長寿命化対策及び修繕への投資が必要となってくる。その費用を賄うため、中長期的な視点で、適正な料金設定について検討し、持続可能な施設となるよう、経常経費の削減など経営改善に向けた取り組みが必要である。また、使用されない施設が今後発生する可能性もあり、施設の一部廃止を検討する必要がある。令和５年度から企業会計を導入するため、問題点を明確にし、さらなる経営の効率化と改善を図っていく。</t>
    <rPh sb="99" eb="101">
      <t>ゲンザイ</t>
    </rPh>
    <rPh sb="227" eb="229">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</si>
</sst>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56-42AE-B7A4-A2E05C65DD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56-42AE-B7A4-A2E05C65DD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44.62</c:v>
                </c:pt>
                <c:pt idx="1">
                  <c:v>40.32</c:v>
                </c:pt>
                <c:pt idx="2">
                  <c:v>40.32</c:v>
                </c:pt>
                <c:pt idx="3">
                  <c:v>38.17</c:v>
                </c:pt>
                <c:pt idx="4">
                  <c:v>38.71</c:v>
                </c:pt>
              </c:numCache>
            </c:numRef>
          </c:val>
          <c:extLst>
            <c:ext xmlns:c16="http://schemas.microsoft.com/office/drawing/2014/chart" uri="{C3380CC4-5D6E-409C-BE32-E72D297353CC}">
              <c16:uniqueId val="{00000000-45BA-42F1-8592-71038D6B29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45BA-42F1-8592-71038D6B29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BC-44D5-9E53-C8598500CE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7EBC-44D5-9E53-C8598500CE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108.15</c:v>
                </c:pt>
                <c:pt idx="1">
                  <c:v>145.32</c:v>
                </c:pt>
                <c:pt idx="2">
                  <c:v>122.75</c:v>
                </c:pt>
                <c:pt idx="3">
                  <c:v>89.93</c:v>
                </c:pt>
                <c:pt idx="4">
                  <c:v>88.91</c:v>
                </c:pt>
              </c:numCache>
            </c:numRef>
          </c:val>
          <c:extLst>
            <c:ext xmlns:c16="http://schemas.microsoft.com/office/drawing/2014/chart" uri="{C3380CC4-5D6E-409C-BE32-E72D297353CC}">
              <c16:uniqueId val="{00000000-A148-45CF-B023-28AB126FBF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8-45CF-B023-28AB126FBF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4A-4BE3-973D-6534C3EC4A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4A-4BE3-973D-6534C3EC4A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EB-4E1D-BFBE-42F5CC33FD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EB-4E1D-BFBE-42F5CC33FD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1-4703-A0E8-5460A50E00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1-4703-A0E8-5460A50E00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3-4A2E-9657-9C429D50AB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3-4A2E-9657-9C429D50AB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EB-4C24-B7AC-F381756FAB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D5EB-4C24-B7AC-F381756FAB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42.91</c:v>
                </c:pt>
                <c:pt idx="1">
                  <c:v>48.82</c:v>
                </c:pt>
                <c:pt idx="2">
                  <c:v>49.37</c:v>
                </c:pt>
                <c:pt idx="3">
                  <c:v>46.68</c:v>
                </c:pt>
                <c:pt idx="4">
                  <c:v>45.05</c:v>
                </c:pt>
              </c:numCache>
            </c:numRef>
          </c:val>
          <c:extLst>
            <c:ext xmlns:c16="http://schemas.microsoft.com/office/drawing/2014/chart" uri="{C3380CC4-5D6E-409C-BE32-E72D297353CC}">
              <c16:uniqueId val="{00000000-DDAB-4ABF-AA52-668723B57F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DDAB-4ABF-AA52-668723B57F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381.36</c:v>
                </c:pt>
                <c:pt idx="1">
                  <c:v>363.66</c:v>
                </c:pt>
                <c:pt idx="2">
                  <c:v>368.92</c:v>
                </c:pt>
                <c:pt idx="3">
                  <c:v>387.17</c:v>
                </c:pt>
                <c:pt idx="4">
                  <c:v>341.9</c:v>
                </c:pt>
              </c:numCache>
            </c:numRef>
          </c:val>
          <c:extLst>
            <c:ext xmlns:c16="http://schemas.microsoft.com/office/drawing/2014/chart" uri="{C3380CC4-5D6E-409C-BE32-E72D297353CC}">
              <c16:uniqueId val="{00000000-DF12-4C7D-A2E6-DAE96EC351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DF12-4C7D-A2E6-DAE96EC351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2" zoomScale="85" zoomScaleNormal="8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江津市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22134</v>
      </c>
      <c r="AM8" s="42"/>
      <c r="AN8" s="42"/>
      <c r="AO8" s="42"/>
      <c r="AP8" s="42"/>
      <c r="AQ8" s="42"/>
      <c r="AR8" s="42"/>
      <c r="AS8" s="42"/>
      <c r="AT8" s="35">
        <f>データ!T6</f>
        <v>268.24</v>
      </c>
      <c r="AU8" s="35"/>
      <c r="AV8" s="35"/>
      <c r="AW8" s="35"/>
      <c r="AX8" s="35"/>
      <c r="AY8" s="35"/>
      <c r="AZ8" s="35"/>
      <c r="BA8" s="35"/>
      <c r="BB8" s="35">
        <f>データ!U6</f>
        <v>82.52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1.26</v>
      </c>
      <c r="Q10" s="35"/>
      <c r="R10" s="35"/>
      <c r="S10" s="35"/>
      <c r="T10" s="35"/>
      <c r="U10" s="35"/>
      <c r="V10" s="35"/>
      <c r="W10" s="35">
        <f>データ!Q6</f>
        <v>100</v>
      </c>
      <c r="X10" s="35"/>
      <c r="Y10" s="35"/>
      <c r="Z10" s="35"/>
      <c r="AA10" s="35"/>
      <c r="AB10" s="35"/>
      <c r="AC10" s="35"/>
      <c r="AD10" s="42">
        <f>データ!R6</f>
        <v>3744</v>
      </c>
      <c r="AE10" s="42"/>
      <c r="AF10" s="42"/>
      <c r="AG10" s="42"/>
      <c r="AH10" s="42"/>
      <c r="AI10" s="42"/>
      <c r="AJ10" s="42"/>
      <c r="AK10" s="2"/>
      <c r="AL10" s="42">
        <f>データ!V6</f>
        <v>277</v>
      </c>
      <c r="AM10" s="42"/>
      <c r="AN10" s="42"/>
      <c r="AO10" s="42"/>
      <c r="AP10" s="42"/>
      <c r="AQ10" s="42"/>
      <c r="AR10" s="42"/>
      <c r="AS10" s="42"/>
      <c r="AT10" s="35">
        <f>データ!W6</f>
        <v>108.98</v>
      </c>
      <c r="AU10" s="35"/>
      <c r="AV10" s="35"/>
      <c r="AW10" s="35"/>
      <c r="AX10" s="35"/>
      <c r="AY10" s="35"/>
      <c r="AZ10" s="35"/>
      <c r="BA10" s="35"/>
      <c r="BB10" s="35">
        <f>データ!X6</f>
        <v>2.54</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118</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s9/gp8ODDOdMerXwtj5ghhfMX4g4Fo0JduL6jhxalfYSmGDYUGALlnfxBl4asgBYG+6zvJI6a1eombl0+MlgqQ==" saltValue="/wAM2yMN7u7jUEJRuU77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322075</v>
      </c>
      <c r="D6" s="19">
        <f t="shared" si="3"/>
        <v>47</v>
      </c>
      <c r="E6" s="19">
        <f t="shared" si="3"/>
        <v>18</v>
      </c>
      <c r="F6" s="19">
        <f t="shared" si="3"/>
        <v>1</v>
      </c>
      <c r="G6" s="19">
        <f t="shared" si="3"/>
        <v>0</v>
      </c>
      <c r="H6" s="19" t="str">
        <f t="shared" si="3"/>
        <v>島根県　江津市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1.26</v>
      </c>
      <c r="Q6" s="20">
        <f t="shared" si="3"/>
        <v>100</v>
      </c>
      <c r="R6" s="20">
        <f t="shared" si="3"/>
        <v>3744</v>
      </c>
      <c r="S6" s="20">
        <f t="shared" si="3"/>
        <v>22134</v>
      </c>
      <c r="T6" s="20">
        <f t="shared" si="3"/>
        <v>268.24</v>
      </c>
      <c r="U6" s="20">
        <f t="shared" si="3"/>
        <v>82.52</v>
      </c>
      <c r="V6" s="20">
        <f t="shared" si="3"/>
        <v>277</v>
      </c>
      <c r="W6" s="20">
        <f t="shared" si="3"/>
        <v>108.98</v>
      </c>
      <c r="X6" s="20">
        <f t="shared" si="3"/>
        <v>2.54</v>
      </c>
      <c r="Y6" s="21">
        <f>IF(Y7="",NA(),Y7)</f>
        <v>108.15</v>
      </c>
      <c r="Z6" s="21">
        <f t="shared" ref="Z6:AH6" si="4">IF(Z7="",NA(),Z7)</f>
        <v>145.32</v>
      </c>
      <c r="AA6" s="21">
        <f t="shared" si="4"/>
        <v>122.75</v>
      </c>
      <c r="AB6" s="21">
        <f t="shared" si="4"/>
        <v>89.93</v>
      </c>
      <c r="AC6" s="21">
        <f t="shared" si="4"/>
        <v>88.91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42.91</v>
      </c>
      <c r="BR6" s="21">
        <f t="shared" ref="BR6:BZ6" si="8">IF(BR7="",NA(),BR7)</f>
        <v>48.82</v>
      </c>
      <c r="BS6" s="21">
        <f t="shared" si="8"/>
        <v>49.37</v>
      </c>
      <c r="BT6" s="21">
        <f t="shared" si="8"/>
        <v>46.68</v>
      </c>
      <c r="BU6" s="21">
        <f t="shared" si="8"/>
        <v>45.05</v>
      </c>
      <c r="BV6" s="21">
        <f t="shared" si="8"/>
        <v>52.23</v>
      </c>
      <c r="BW6" s="21">
        <f t="shared" si="8"/>
        <v>50.06</v>
      </c>
      <c r="BX6" s="21">
        <f t="shared" si="8"/>
        <v>49.38</v>
      </c>
      <c r="BY6" s="21">
        <f t="shared" si="8"/>
        <v>48.53</v>
      </c>
      <c r="BZ6" s="21">
        <f t="shared" si="8"/>
        <v>46.11</v>
      </c>
      <c r="CA6" s="20" t="str">
        <f>IF(CA7="","",IF(CA7="-","【-】","【"&amp;SUBSTITUTE(TEXT(CA7,"#,##0.00"),"-","△")&amp;"】"))</f>
        <v>【46.46】</v>
      </c>
      <c r="CB6" s="21">
        <f>IF(CB7="",NA(),CB7)</f>
        <v>381.36</v>
      </c>
      <c r="CC6" s="21">
        <f t="shared" ref="CC6:CK6" si="9">IF(CC7="",NA(),CC7)</f>
        <v>363.66</v>
      </c>
      <c r="CD6" s="21">
        <f t="shared" si="9"/>
        <v>368.92</v>
      </c>
      <c r="CE6" s="21">
        <f t="shared" si="9"/>
        <v>387.17</v>
      </c>
      <c r="CF6" s="21">
        <f t="shared" si="9"/>
        <v>341.9</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44.62</v>
      </c>
      <c r="CN6" s="21">
        <f t="shared" ref="CN6:CV6" si="10">IF(CN7="",NA(),CN7)</f>
        <v>40.32</v>
      </c>
      <c r="CO6" s="21">
        <f t="shared" si="10"/>
        <v>40.32</v>
      </c>
      <c r="CP6" s="21">
        <f t="shared" si="10"/>
        <v>38.17</v>
      </c>
      <c r="CQ6" s="21">
        <f t="shared" si="10"/>
        <v>38.71</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322075</v>
      </c>
      <c r="D7" s="23">
        <v>47</v>
      </c>
      <c r="E7" s="23">
        <v>18</v>
      </c>
      <c r="F7" s="23">
        <v>1</v>
      </c>
      <c r="G7" s="23">
        <v>0</v>
      </c>
      <c r="H7" s="23" t="s">
        <v>98</v>
      </c>
      <c r="I7" s="23" t="s">
        <v>99</v>
      </c>
      <c r="J7" s="23" t="s">
        <v>100</v>
      </c>
      <c r="K7" s="23" t="s">
        <v>101</v>
      </c>
      <c r="L7" s="23" t="s">
        <v>102</v>
      </c>
      <c r="M7" s="23" t="s">
        <v>103</v>
      </c>
      <c r="N7" s="24" t="s">
        <v>104</v>
      </c>
      <c r="O7" s="24" t="s">
        <v>105</v>
      </c>
      <c r="P7" s="24">
        <v>1.26</v>
      </c>
      <c r="Q7" s="24">
        <v>100</v>
      </c>
      <c r="R7" s="24">
        <v>3744</v>
      </c>
      <c r="S7" s="24">
        <v>22134</v>
      </c>
      <c r="T7" s="24">
        <v>268.24</v>
      </c>
      <c r="U7" s="24">
        <v>82.52</v>
      </c>
      <c r="V7" s="24">
        <v>277</v>
      </c>
      <c r="W7" s="24">
        <v>108.98</v>
      </c>
      <c r="X7" s="24">
        <v>2.54</v>
      </c>
      <c r="Y7" s="24">
        <v>108.15</v>
      </c>
      <c r="Z7" s="24">
        <v>145.32</v>
      </c>
      <c r="AA7" s="24">
        <v>122.75</v>
      </c>
      <c r="AB7" s="24">
        <v>89.93</v>
      </c>
      <c r="AC7" s="24">
        <v>88.91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42.91</v>
      </c>
      <c r="BR7" s="24">
        <v>48.82</v>
      </c>
      <c r="BS7" s="24">
        <v>49.37</v>
      </c>
      <c r="BT7" s="24">
        <v>46.68</v>
      </c>
      <c r="BU7" s="24">
        <v>45.05</v>
      </c>
      <c r="BV7" s="24">
        <v>52.23</v>
      </c>
      <c r="BW7" s="24">
        <v>50.06</v>
      </c>
      <c r="BX7" s="24">
        <v>49.38</v>
      </c>
      <c r="BY7" s="24">
        <v>48.53</v>
      </c>
      <c r="BZ7" s="24">
        <v>46.11</v>
      </c>
      <c r="CA7" s="24">
        <v>46.46</v>
      </c>
      <c r="CB7" s="24">
        <v>381.36</v>
      </c>
      <c r="CC7" s="24">
        <v>363.66</v>
      </c>
      <c r="CD7" s="24">
        <v>368.92</v>
      </c>
      <c r="CE7" s="24">
        <v>387.17</v>
      </c>
      <c r="CF7" s="24">
        <v>341.9</v>
      </c>
      <c r="CG7" s="24">
        <v>294.05</v>
      </c>
      <c r="CH7" s="24">
        <v>309.22000000000003</v>
      </c>
      <c r="CI7" s="24">
        <v>316.97000000000003</v>
      </c>
      <c r="CJ7" s="24">
        <v>326.17</v>
      </c>
      <c r="CK7" s="24">
        <v>336.93</v>
      </c>
      <c r="CL7" s="24">
        <v>339.86</v>
      </c>
      <c r="CM7" s="24">
        <v>44.62</v>
      </c>
      <c r="CN7" s="24">
        <v>40.32</v>
      </c>
      <c r="CO7" s="24">
        <v>40.32</v>
      </c>
      <c r="CP7" s="24">
        <v>38.17</v>
      </c>
      <c r="CQ7" s="24">
        <v>38.71</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2024-02-07T07:55:55Z</cp:lastPrinted>
  <dcterms:created xsi:type="dcterms:W3CDTF">2023-12-12T03:02:14Z</dcterms:created>
  <dcterms:modified xsi:type="dcterms:W3CDTF">2024-02-07T07:57:23Z</dcterms:modified>
  <cp:category/>
</cp:coreProperties>
</file>