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intra1\下水\令和4年度_下水道課\01_令和4年度_管理係\★★調査・報告\財政課\20230118公営企業に係る「経営比較分析表」の分析等について\提出\"/>
    </mc:Choice>
  </mc:AlternateContent>
  <xr:revisionPtr revIDLastSave="0" documentId="8_{1DEDA698-E03F-4EEA-9D9F-D5B687DCDACC}" xr6:coauthVersionLast="45" xr6:coauthVersionMax="45" xr10:uidLastSave="{00000000-0000-0000-0000-000000000000}"/>
  <workbookProtection workbookAlgorithmName="SHA-512" workbookHashValue="4F+jJmMGVQsIc2OrqsGzOoOvPDGq1CByAGVJIGQ5nIyQklAR6/pocxiLCIrEFyaaWj4E/wkEYcoMXM46jjFkUg==" workbookSaltValue="KiALjow92ohihExnTFS5vA==" workbookSpinCount="100000" lockStructure="1"/>
  <bookViews>
    <workbookView xWindow="-120" yWindow="-120" windowWidth="218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<sst xmlns="http://schemas.openxmlformats.org/spreadsheetml/2006/main" count="236" uniqueCount="121">
  <si>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</si>
  <si>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</si>
  <si>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</si>
  <si>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</si>
  <si>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</si>
  <si>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</si>
  <si>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</si>
  <si>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</si>
  <si>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</si>
  <si>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</si>
  <si>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</si>
  <si>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</si>
  <si>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</si>
  <si>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</si>
  <si>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</si>
  <si>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</si>
  <si>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</si>
  <si>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</si>
  <si>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</si>
  <si>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</si>
  <si>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</si>
  <si>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</si>
  <si>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</si>
  <si>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</si>
  <si>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</si>
  <si>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</si>
  <si>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</si>
  <si>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</si>
  <si>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</si>
  <si>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</si>
  <si>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</si>
  <si>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</si>
  <si>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</si>
  <si>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</si>
  <si>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</si>
  <si>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</si>
  <si>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</si>
  <si>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</si>
  <si>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</si>
  <si>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</si>
  <si>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</si>
  <si>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</si>
  <si>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</si>
  <si>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</si>
  <si>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</si>
  <si>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</si>
  <si>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</si>
  <si>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</si>
  <si>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</si>
  <si>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</si>
  <si>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</si>
  <si>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</si>
  <si>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</si>
  <si>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</si>
  <si>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</si>
  <si>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</si>
  <si>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</si>
  <si>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</si>
  <si>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</si>
  <si>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</si>
  <si>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</si>
  <si>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</si>
  <si>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</si>
  <si>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</si>
  <si>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</si>
  <si>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</si>
  <si>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</si>
  <si>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</si>
  <si>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</si>
  <si>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</si>
  <si>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</si>
  <si>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</si>
  <si>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</si>
  <si>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</si>
  <si>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</si>
  <si>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</si>
  <si>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</si>
  <si>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</si>
  <si>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</si>
  <si>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</si>
  <si>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</si>
  <si>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</si>
  <si>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</si>
  <si>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</si>
  <si>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</si>
  <si>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</si>
  <si>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</si>
  <si>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</si>
  <si>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</si>
  <si>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</si>
  <si>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</si>
  <si>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</si>
  <si>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</si>
  <si>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</si>
  <si>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</si>
  <si>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</si>
  <si>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</si>
  <si>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</si>
  <si>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</si>
  <si>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</si>
  <si>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</si>
  <si>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</si>
  <si>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</si>
  <si>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</si>
  <si>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</si>
  <si>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</si>
  <si>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</si>
  <si>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</si>
  <si>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</si>
  <si>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</si>
  <si>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</si>
  <si>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</si>
  <si>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</si>
  <si>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</si>
  <si>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</si>
  <si>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</si>
  <si>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</si>
  <si>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</si>
  <si>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本市は地方公営企業法非適用につき、会計上の固定資産の減価償却を行っていないため、有形固定資産減価償却率の数値は出ていないが、実質は減価償却を行っており、この数値は法適用後に年々上昇していくと推測される。また、管路が比較的新しいため、老朽管に到達している管路がなく、更新等を行っていないため、管渠改善率の数値は出ていない。
　当施設は、H17に供用開始したが、処理場及び中継ポンプ場における機械及び装置は年々老朽化し、法定耐用年数をすでに超えたもの及び法定耐用年数に近づいている資産がある。今後必要となるストックマネジメントに係る計画の策定等の中で、より良い将来経営にむけた管渠・処理場の老朽化対策を図っていく必要がある。</t>
    <phoneticPr fontId="4"/>
  </si>
  <si>
    <r>
      <rPr>
        <sz val="11"/>
        <rFont val="ＭＳ ゴシック"/>
        <family val="3"/>
        <charset val="128"/>
      </rPr>
      <t>①収益的収支比率は、100%となり前年比3.69％の増となった。要因は、総収益は使用料収入は微増したが、一般会計繰入金が4,711千円の減などにより5,693千円の減少となったが、総費用も経営の見直しにより、人件費が6,965千円減、維持管理経費1,636千円の減などにより9,277千円減少したことで比率が改善した。近年の平均は約102％であり、しばらくはこの水準で推移していくと予想される。</t>
    </r>
    <r>
      <rPr>
        <sz val="11"/>
        <color theme="1"/>
        <rFont val="ＭＳ ゴシック"/>
        <family val="3"/>
        <charset val="128"/>
      </rPr>
      <t>④企業債残高対事業規模比率については、企業債の全額を一般会計から繰入しているため数値は0である。</t>
    </r>
    <r>
      <rPr>
        <sz val="11"/>
        <rFont val="ＭＳ ゴシック"/>
        <family val="3"/>
        <charset val="128"/>
      </rPr>
      <t>⑤経費回収率は、使用料は微増だったが、経営の見直しにより汚水処理費が減少したため回収率が17.13％は上がった。⑥汚水処理原価は経営の見直しにより汚水処理費が減少したため対前年比で140.65円減少しているが、類似団体の平均値と比較すると134.65円コストに差がある。今後も、施設維持費のうち機械設備の修繕費が増額傾向にある上、有収水量は人口減による使用量の減少傾向にあることから減少はあまり見込まれない。⑦施設利用率は日平均処理水量で見ると依然低い状況にある。区域内にある大規模集客施設のしまね海洋館アクアスの利用率が大きく影響しているが人口減少の影響もある。⑧水洗化率は、処理区域内人口が減少したことによる比率の増加が要因で、接続率が上昇しているわけではない。今後は、維持管理費の削減を図り、施設修繕等の財源確保のための料金改定を検討する必要がある。</t>
    </r>
    <rPh sb="17" eb="20">
      <t>ゼンネンヒ</t>
    </rPh>
    <rPh sb="26" eb="27">
      <t>ゾウ</t>
    </rPh>
    <rPh sb="32" eb="34">
      <t>ヨウイン</t>
    </rPh>
    <rPh sb="53" eb="54">
      <t>キン</t>
    </rPh>
    <rPh sb="65" eb="67">
      <t>センエン</t>
    </rPh>
    <rPh sb="79" eb="81">
      <t>センエン</t>
    </rPh>
    <rPh sb="82" eb="84">
      <t>ゲンショウ</t>
    </rPh>
    <rPh sb="94" eb="96">
      <t>ケイエイ</t>
    </rPh>
    <rPh sb="97" eb="99">
      <t>ミナオ</t>
    </rPh>
    <rPh sb="104" eb="107">
      <t>ジンケンヒ</t>
    </rPh>
    <rPh sb="113" eb="115">
      <t>センエン</t>
    </rPh>
    <rPh sb="142" eb="144">
      <t>センエン</t>
    </rPh>
    <rPh sb="144" eb="146">
      <t>ゲンショウ</t>
    </rPh>
    <rPh sb="151" eb="153">
      <t>ヒリツ</t>
    </rPh>
    <rPh sb="154" eb="156">
      <t>カイゼン</t>
    </rPh>
    <rPh sb="159" eb="161">
      <t>キンネン</t>
    </rPh>
    <rPh sb="257" eb="259">
      <t>ビゾウ</t>
    </rPh>
    <rPh sb="264" eb="266">
      <t>ケイエイ</t>
    </rPh>
    <rPh sb="267" eb="269">
      <t>ミナオ</t>
    </rPh>
    <rPh sb="279" eb="281">
      <t>ゲンショウ</t>
    </rPh>
    <rPh sb="296" eb="297">
      <t>ア</t>
    </rPh>
    <rPh sb="342" eb="344">
      <t>ゲンショウ</t>
    </rPh>
    <rPh sb="370" eb="371">
      <t>エン</t>
    </rPh>
    <rPh sb="375" eb="376">
      <t>サ</t>
    </rPh>
    <rPh sb="380" eb="382">
      <t>コンゴ</t>
    </rPh>
    <rPh sb="401" eb="403">
      <t>ゾウガク</t>
    </rPh>
    <rPh sb="403" eb="405">
      <t>ケイコウ</t>
    </rPh>
    <rPh sb="408" eb="409">
      <t>ウエ</t>
    </rPh>
    <rPh sb="425" eb="429">
      <t>ゲンショウケイコウ</t>
    </rPh>
    <rPh sb="436" eb="438">
      <t>ゲンショウ</t>
    </rPh>
    <rPh sb="442" eb="444">
      <t>ミコ</t>
    </rPh>
    <rPh sb="477" eb="480">
      <t>クイキナイ</t>
    </rPh>
    <rPh sb="483" eb="490">
      <t>ダイキボシュウキャクシセツ</t>
    </rPh>
    <rPh sb="494" eb="497">
      <t>カイヨウカン</t>
    </rPh>
    <rPh sb="551" eb="553">
      <t>ヒリツ</t>
    </rPh>
    <rPh sb="554" eb="556">
      <t>ゾウカ</t>
    </rPh>
    <rPh sb="557" eb="559">
      <t>ヨウイン</t>
    </rPh>
    <phoneticPr fontId="4"/>
  </si>
  <si>
    <t>特定環境公共下水道事業は波子処理区の1処理区で、処理区域内における使用は、主にしまね海洋館アクアスを中心とした事業所の使用料が大きな収入源である。このことが毎年度の経費回収率や汚水処理原価の変動に大きく影響している。R3もコロナ禍の影響によりアクアスの使用水量がピーク時よりも減少しており、使用料収入が微増したものの少なかった。
　恒常的な維持管理費に対して、処理区域内の人口は減少の一途となり、料金改定による使用料収入増以外、急激な収入増は見込めない状況にある。よって、収支の均衡を保つために一般会計からの繰入金に依存しており、その経営体質は地方公営企業法を適用後も変わらないと予想される。今後も処理区域内の人口減少による使用料収入の減少が見込まれ、厳しい経営が続くが、引き続き接続率の向上やコスト節減に努める必要がある。また、この施設経営に企業会計方式を早期に導入して、さらなる経営の効率化と改善を図っていく。
　</t>
    <rPh sb="134" eb="135">
      <t>ジ</t>
    </rPh>
    <rPh sb="145" eb="148">
      <t>シヨウリョウ</t>
    </rPh>
    <rPh sb="148" eb="150">
      <t>シュウニュウ</t>
    </rPh>
    <rPh sb="151" eb="153">
      <t>ビゾウ</t>
    </rPh>
    <rPh sb="158" eb="159">
      <t>スク</t>
    </rPh>
    <rPh sb="321" eb="323">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</si>
</sst>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5D-40D2-B2B6-CE0CAA7D383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0.06</c:v>
                </c:pt>
                <c:pt idx="3">
                  <c:v>0.39</c:v>
                </c:pt>
                <c:pt idx="4">
                  <c:v>0.1</c:v>
                </c:pt>
              </c:numCache>
            </c:numRef>
          </c:val>
          <c:smooth val="0"/>
          <c:extLst>
            <c:ext xmlns:c16="http://schemas.microsoft.com/office/drawing/2014/chart" uri="{C3380CC4-5D6E-409C-BE32-E72D297353CC}">
              <c16:uniqueId val="{00000001-915D-40D2-B2B6-CE0CAA7D383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21.07</c:v>
                </c:pt>
                <c:pt idx="1">
                  <c:v>21.07</c:v>
                </c:pt>
                <c:pt idx="2">
                  <c:v>20.93</c:v>
                </c:pt>
                <c:pt idx="3">
                  <c:v>20.67</c:v>
                </c:pt>
                <c:pt idx="4">
                  <c:v>20.27</c:v>
                </c:pt>
              </c:numCache>
            </c:numRef>
          </c:val>
          <c:extLst>
            <c:ext xmlns:c16="http://schemas.microsoft.com/office/drawing/2014/chart" uri="{C3380CC4-5D6E-409C-BE32-E72D297353CC}">
              <c16:uniqueId val="{00000000-ACD9-4032-841F-79C0249FA7F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37.65</c:v>
                </c:pt>
                <c:pt idx="3">
                  <c:v>42.4</c:v>
                </c:pt>
                <c:pt idx="4">
                  <c:v>42.28</c:v>
                </c:pt>
              </c:numCache>
            </c:numRef>
          </c:val>
          <c:smooth val="0"/>
          <c:extLst>
            <c:ext xmlns:c16="http://schemas.microsoft.com/office/drawing/2014/chart" uri="{C3380CC4-5D6E-409C-BE32-E72D297353CC}">
              <c16:uniqueId val="{00000001-ACD9-4032-841F-79C0249FA7F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70.430000000000007</c:v>
                </c:pt>
                <c:pt idx="1">
                  <c:v>70.52</c:v>
                </c:pt>
                <c:pt idx="2">
                  <c:v>71.819999999999993</c:v>
                </c:pt>
                <c:pt idx="3">
                  <c:v>75.95</c:v>
                </c:pt>
                <c:pt idx="4">
                  <c:v>77</c:v>
                </c:pt>
              </c:numCache>
            </c:numRef>
          </c:val>
          <c:extLst>
            <c:ext xmlns:c16="http://schemas.microsoft.com/office/drawing/2014/chart" uri="{C3380CC4-5D6E-409C-BE32-E72D297353CC}">
              <c16:uniqueId val="{00000000-2FAF-4BF8-B418-F74D2E1D573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67.37</c:v>
                </c:pt>
                <c:pt idx="3">
                  <c:v>84.19</c:v>
                </c:pt>
                <c:pt idx="4">
                  <c:v>84.34</c:v>
                </c:pt>
              </c:numCache>
            </c:numRef>
          </c:val>
          <c:smooth val="0"/>
          <c:extLst>
            <c:ext xmlns:c16="http://schemas.microsoft.com/office/drawing/2014/chart" uri="{C3380CC4-5D6E-409C-BE32-E72D297353CC}">
              <c16:uniqueId val="{00000001-2FAF-4BF8-B418-F74D2E1D573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103.97</c:v>
                </c:pt>
                <c:pt idx="1">
                  <c:v>108.21</c:v>
                </c:pt>
                <c:pt idx="2">
                  <c:v>104.67</c:v>
                </c:pt>
                <c:pt idx="3">
                  <c:v>96.31</c:v>
                </c:pt>
                <c:pt idx="4">
                  <c:v>100</c:v>
                </c:pt>
              </c:numCache>
            </c:numRef>
          </c:val>
          <c:extLst>
            <c:ext xmlns:c16="http://schemas.microsoft.com/office/drawing/2014/chart" uri="{C3380CC4-5D6E-409C-BE32-E72D297353CC}">
              <c16:uniqueId val="{00000000-5F42-4920-BA4A-20E162FB330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42-4920-BA4A-20E162FB330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56-4571-8CE7-A1B77CB09AA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56-4571-8CE7-A1B77CB09AA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5C-49E8-BDD3-235048F9A83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5C-49E8-BDD3-235048F9A83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14-4222-8B77-DA205BC8564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14-4222-8B77-DA205BC8564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D0-4FAC-A769-F2B9878D874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D0-4FAC-A769-F2B9878D874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81-4E5B-B231-62EBE134195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1087.96</c:v>
                </c:pt>
                <c:pt idx="3">
                  <c:v>1258.43</c:v>
                </c:pt>
                <c:pt idx="4">
                  <c:v>1163.75</c:v>
                </c:pt>
              </c:numCache>
            </c:numRef>
          </c:val>
          <c:smooth val="0"/>
          <c:extLst>
            <c:ext xmlns:c16="http://schemas.microsoft.com/office/drawing/2014/chart" uri="{C3380CC4-5D6E-409C-BE32-E72D297353CC}">
              <c16:uniqueId val="{00000001-2D81-4E5B-B231-62EBE134195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45.68</c:v>
                </c:pt>
                <c:pt idx="1">
                  <c:v>41.55</c:v>
                </c:pt>
                <c:pt idx="2">
                  <c:v>40.229999999999997</c:v>
                </c:pt>
                <c:pt idx="3">
                  <c:v>43.9</c:v>
                </c:pt>
                <c:pt idx="4">
                  <c:v>61.02</c:v>
                </c:pt>
              </c:numCache>
            </c:numRef>
          </c:val>
          <c:extLst>
            <c:ext xmlns:c16="http://schemas.microsoft.com/office/drawing/2014/chart" uri="{C3380CC4-5D6E-409C-BE32-E72D297353CC}">
              <c16:uniqueId val="{00000000-5CD2-4E8F-8E21-DC29BD363AE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59.67</c:v>
                </c:pt>
                <c:pt idx="3">
                  <c:v>73.36</c:v>
                </c:pt>
                <c:pt idx="4">
                  <c:v>72.599999999999994</c:v>
                </c:pt>
              </c:numCache>
            </c:numRef>
          </c:val>
          <c:smooth val="0"/>
          <c:extLst>
            <c:ext xmlns:c16="http://schemas.microsoft.com/office/drawing/2014/chart" uri="{C3380CC4-5D6E-409C-BE32-E72D297353CC}">
              <c16:uniqueId val="{00000001-5CD2-4E8F-8E21-DC29BD363AE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432.83</c:v>
                </c:pt>
                <c:pt idx="1">
                  <c:v>479.59</c:v>
                </c:pt>
                <c:pt idx="2">
                  <c:v>540.59</c:v>
                </c:pt>
                <c:pt idx="3">
                  <c:v>503.94</c:v>
                </c:pt>
                <c:pt idx="4">
                  <c:v>363.29</c:v>
                </c:pt>
              </c:numCache>
            </c:numRef>
          </c:val>
          <c:extLst>
            <c:ext xmlns:c16="http://schemas.microsoft.com/office/drawing/2014/chart" uri="{C3380CC4-5D6E-409C-BE32-E72D297353CC}">
              <c16:uniqueId val="{00000000-83A4-486C-B8B3-C6842F45814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270.60000000000002</c:v>
                </c:pt>
                <c:pt idx="3">
                  <c:v>224.88</c:v>
                </c:pt>
                <c:pt idx="4">
                  <c:v>228.64</c:v>
                </c:pt>
              </c:numCache>
            </c:numRef>
          </c:val>
          <c:smooth val="0"/>
          <c:extLst>
            <c:ext xmlns:c16="http://schemas.microsoft.com/office/drawing/2014/chart" uri="{C3380CC4-5D6E-409C-BE32-E72D297353CC}">
              <c16:uniqueId val="{00000001-83A4-486C-B8B3-C6842F45814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52" zoomScaleNormal="100" workbookViewId="0">
      <selection activeCell="BJ87" sqref="BJ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江津市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52">
        <f>データ!S6</f>
        <v>22493</v>
      </c>
      <c r="AM8" s="52"/>
      <c r="AN8" s="52"/>
      <c r="AO8" s="52"/>
      <c r="AP8" s="52"/>
      <c r="AQ8" s="52"/>
      <c r="AR8" s="52"/>
      <c r="AS8" s="52"/>
      <c r="AT8" s="51">
        <f>データ!T6</f>
        <v>268.24</v>
      </c>
      <c r="AU8" s="51"/>
      <c r="AV8" s="51"/>
      <c r="AW8" s="51"/>
      <c r="AX8" s="51"/>
      <c r="AY8" s="51"/>
      <c r="AZ8" s="51"/>
      <c r="BA8" s="51"/>
      <c r="BB8" s="51">
        <f>データ!U6</f>
        <v>83.85</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t="str">
        <f>データ!O6</f>
        <v>該当数値なし</v>
      </c>
      <c r="J10" s="51"/>
      <c r="K10" s="51"/>
      <c r="L10" s="51"/>
      <c r="M10" s="51"/>
      <c r="N10" s="51"/>
      <c r="O10" s="51"/>
      <c r="P10" s="51">
        <f>データ!P6</f>
        <v>3.02</v>
      </c>
      <c r="Q10" s="51"/>
      <c r="R10" s="51"/>
      <c r="S10" s="51"/>
      <c r="T10" s="51"/>
      <c r="U10" s="51"/>
      <c r="V10" s="51"/>
      <c r="W10" s="51">
        <f>データ!Q6</f>
        <v>115.65</v>
      </c>
      <c r="X10" s="51"/>
      <c r="Y10" s="51"/>
      <c r="Z10" s="51"/>
      <c r="AA10" s="51"/>
      <c r="AB10" s="51"/>
      <c r="AC10" s="51"/>
      <c r="AD10" s="52">
        <f>データ!R6</f>
        <v>3744</v>
      </c>
      <c r="AE10" s="52"/>
      <c r="AF10" s="52"/>
      <c r="AG10" s="52"/>
      <c r="AH10" s="52"/>
      <c r="AI10" s="52"/>
      <c r="AJ10" s="52"/>
      <c r="AK10" s="2"/>
      <c r="AL10" s="52">
        <f>データ!V6</f>
        <v>674</v>
      </c>
      <c r="AM10" s="52"/>
      <c r="AN10" s="52"/>
      <c r="AO10" s="52"/>
      <c r="AP10" s="52"/>
      <c r="AQ10" s="52"/>
      <c r="AR10" s="52"/>
      <c r="AS10" s="52"/>
      <c r="AT10" s="51">
        <f>データ!W6</f>
        <v>0.31</v>
      </c>
      <c r="AU10" s="51"/>
      <c r="AV10" s="51"/>
      <c r="AW10" s="51"/>
      <c r="AX10" s="51"/>
      <c r="AY10" s="51"/>
      <c r="AZ10" s="51"/>
      <c r="BA10" s="51"/>
      <c r="BB10" s="51">
        <f>データ!X6</f>
        <v>2174.19</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120</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45</v>
      </c>
      <c r="N86" s="12" t="s">
        <v>45</v>
      </c>
      <c r="O86" s="12" t="str">
        <f>データ!EO6</f>
        <v>【0.15】</v>
      </c>
    </row>
  </sheetData>
  <sheetProtection algorithmName="SHA-512" hashValue="0E1nBsFM2MxGnhqYCHKt+2s+9YoCwfGvigw6aUtoxiwy2Yt4VKYYUtlbyNHL1cS33UqsdjyI2M3pSBrPOCEykA==" saltValue="RMT7SyglgDgwnu3Ca7/gE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322075</v>
      </c>
      <c r="D6" s="19">
        <f t="shared" si="3"/>
        <v>47</v>
      </c>
      <c r="E6" s="19">
        <f t="shared" si="3"/>
        <v>17</v>
      </c>
      <c r="F6" s="19">
        <f t="shared" si="3"/>
        <v>4</v>
      </c>
      <c r="G6" s="19">
        <f t="shared" si="3"/>
        <v>0</v>
      </c>
      <c r="H6" s="19" t="str">
        <f t="shared" si="3"/>
        <v>島根県　江津市</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3.02</v>
      </c>
      <c r="Q6" s="20">
        <f t="shared" si="3"/>
        <v>115.65</v>
      </c>
      <c r="R6" s="20">
        <f t="shared" si="3"/>
        <v>3744</v>
      </c>
      <c r="S6" s="20">
        <f t="shared" si="3"/>
        <v>22493</v>
      </c>
      <c r="T6" s="20">
        <f t="shared" si="3"/>
        <v>268.24</v>
      </c>
      <c r="U6" s="20">
        <f t="shared" si="3"/>
        <v>83.85</v>
      </c>
      <c r="V6" s="20">
        <f t="shared" si="3"/>
        <v>674</v>
      </c>
      <c r="W6" s="20">
        <f t="shared" si="3"/>
        <v>0.31</v>
      </c>
      <c r="X6" s="20">
        <f t="shared" si="3"/>
        <v>2174.19</v>
      </c>
      <c r="Y6" s="21">
        <f>IF(Y7="",NA(),Y7)</f>
        <v>103.97</v>
      </c>
      <c r="Z6" s="21">
        <f t="shared" ref="Z6:AH6" si="4">IF(Z7="",NA(),Z7)</f>
        <v>108.21</v>
      </c>
      <c r="AA6" s="21">
        <f t="shared" si="4"/>
        <v>104.67</v>
      </c>
      <c r="AB6" s="21">
        <f t="shared" si="4"/>
        <v>96.31</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1223.96</v>
      </c>
      <c r="BL6" s="21">
        <f t="shared" si="7"/>
        <v>1269.1500000000001</v>
      </c>
      <c r="BM6" s="21">
        <f t="shared" si="7"/>
        <v>1087.96</v>
      </c>
      <c r="BN6" s="21">
        <f t="shared" si="7"/>
        <v>1258.43</v>
      </c>
      <c r="BO6" s="21">
        <f t="shared" si="7"/>
        <v>1163.75</v>
      </c>
      <c r="BP6" s="20" t="str">
        <f>IF(BP7="","",IF(BP7="-","【-】","【"&amp;SUBSTITUTE(TEXT(BP7,"#,##0.00"),"-","△")&amp;"】"))</f>
        <v>【1,201.79】</v>
      </c>
      <c r="BQ6" s="21">
        <f>IF(BQ7="",NA(),BQ7)</f>
        <v>45.68</v>
      </c>
      <c r="BR6" s="21">
        <f t="shared" ref="BR6:BZ6" si="8">IF(BR7="",NA(),BR7)</f>
        <v>41.55</v>
      </c>
      <c r="BS6" s="21">
        <f t="shared" si="8"/>
        <v>40.229999999999997</v>
      </c>
      <c r="BT6" s="21">
        <f t="shared" si="8"/>
        <v>43.9</v>
      </c>
      <c r="BU6" s="21">
        <f t="shared" si="8"/>
        <v>61.02</v>
      </c>
      <c r="BV6" s="21">
        <f t="shared" si="8"/>
        <v>61.54</v>
      </c>
      <c r="BW6" s="21">
        <f t="shared" si="8"/>
        <v>63.97</v>
      </c>
      <c r="BX6" s="21">
        <f t="shared" si="8"/>
        <v>59.67</v>
      </c>
      <c r="BY6" s="21">
        <f t="shared" si="8"/>
        <v>73.36</v>
      </c>
      <c r="BZ6" s="21">
        <f t="shared" si="8"/>
        <v>72.599999999999994</v>
      </c>
      <c r="CA6" s="20" t="str">
        <f>IF(CA7="","",IF(CA7="-","【-】","【"&amp;SUBSTITUTE(TEXT(CA7,"#,##0.00"),"-","△")&amp;"】"))</f>
        <v>【75.31】</v>
      </c>
      <c r="CB6" s="21">
        <f>IF(CB7="",NA(),CB7)</f>
        <v>432.83</v>
      </c>
      <c r="CC6" s="21">
        <f t="shared" ref="CC6:CK6" si="9">IF(CC7="",NA(),CC7)</f>
        <v>479.59</v>
      </c>
      <c r="CD6" s="21">
        <f t="shared" si="9"/>
        <v>540.59</v>
      </c>
      <c r="CE6" s="21">
        <f t="shared" si="9"/>
        <v>503.94</v>
      </c>
      <c r="CF6" s="21">
        <f t="shared" si="9"/>
        <v>363.29</v>
      </c>
      <c r="CG6" s="21">
        <f t="shared" si="9"/>
        <v>267.86</v>
      </c>
      <c r="CH6" s="21">
        <f t="shared" si="9"/>
        <v>256.82</v>
      </c>
      <c r="CI6" s="21">
        <f t="shared" si="9"/>
        <v>270.60000000000002</v>
      </c>
      <c r="CJ6" s="21">
        <f t="shared" si="9"/>
        <v>224.88</v>
      </c>
      <c r="CK6" s="21">
        <f t="shared" si="9"/>
        <v>228.64</v>
      </c>
      <c r="CL6" s="20" t="str">
        <f>IF(CL7="","",IF(CL7="-","【-】","【"&amp;SUBSTITUTE(TEXT(CL7,"#,##0.00"),"-","△")&amp;"】"))</f>
        <v>【216.39】</v>
      </c>
      <c r="CM6" s="21">
        <f>IF(CM7="",NA(),CM7)</f>
        <v>21.07</v>
      </c>
      <c r="CN6" s="21">
        <f t="shared" ref="CN6:CV6" si="10">IF(CN7="",NA(),CN7)</f>
        <v>21.07</v>
      </c>
      <c r="CO6" s="21">
        <f t="shared" si="10"/>
        <v>20.93</v>
      </c>
      <c r="CP6" s="21">
        <f t="shared" si="10"/>
        <v>20.67</v>
      </c>
      <c r="CQ6" s="21">
        <f t="shared" si="10"/>
        <v>20.27</v>
      </c>
      <c r="CR6" s="21">
        <f t="shared" si="10"/>
        <v>37.08</v>
      </c>
      <c r="CS6" s="21">
        <f t="shared" si="10"/>
        <v>37.46</v>
      </c>
      <c r="CT6" s="21">
        <f t="shared" si="10"/>
        <v>37.65</v>
      </c>
      <c r="CU6" s="21">
        <f t="shared" si="10"/>
        <v>42.4</v>
      </c>
      <c r="CV6" s="21">
        <f t="shared" si="10"/>
        <v>42.28</v>
      </c>
      <c r="CW6" s="20" t="str">
        <f>IF(CW7="","",IF(CW7="-","【-】","【"&amp;SUBSTITUTE(TEXT(CW7,"#,##0.00"),"-","△")&amp;"】"))</f>
        <v>【42.57】</v>
      </c>
      <c r="CX6" s="21">
        <f>IF(CX7="",NA(),CX7)</f>
        <v>70.430000000000007</v>
      </c>
      <c r="CY6" s="21">
        <f t="shared" ref="CY6:DG6" si="11">IF(CY7="",NA(),CY7)</f>
        <v>70.52</v>
      </c>
      <c r="CZ6" s="21">
        <f t="shared" si="11"/>
        <v>71.819999999999993</v>
      </c>
      <c r="DA6" s="21">
        <f t="shared" si="11"/>
        <v>75.95</v>
      </c>
      <c r="DB6" s="21">
        <f t="shared" si="11"/>
        <v>77</v>
      </c>
      <c r="DC6" s="21">
        <f t="shared" si="11"/>
        <v>67.22</v>
      </c>
      <c r="DD6" s="21">
        <f t="shared" si="11"/>
        <v>67.459999999999994</v>
      </c>
      <c r="DE6" s="21">
        <f t="shared" si="11"/>
        <v>67.37</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0.09</v>
      </c>
      <c r="EL6" s="21">
        <f t="shared" si="14"/>
        <v>0.06</v>
      </c>
      <c r="EM6" s="21">
        <f t="shared" si="14"/>
        <v>0.39</v>
      </c>
      <c r="EN6" s="21">
        <f t="shared" si="14"/>
        <v>0.1</v>
      </c>
      <c r="EO6" s="20" t="str">
        <f>IF(EO7="","",IF(EO7="-","【-】","【"&amp;SUBSTITUTE(TEXT(EO7,"#,##0.00"),"-","△")&amp;"】"))</f>
        <v>【0.15】</v>
      </c>
    </row>
    <row r="7" spans="1:145" s="22" customFormat="1" x14ac:dyDescent="0.15">
      <c r="A7" s="14"/>
      <c r="B7" s="23">
        <v>2021</v>
      </c>
      <c r="C7" s="23">
        <v>322075</v>
      </c>
      <c r="D7" s="23">
        <v>47</v>
      </c>
      <c r="E7" s="23">
        <v>17</v>
      </c>
      <c r="F7" s="23">
        <v>4</v>
      </c>
      <c r="G7" s="23">
        <v>0</v>
      </c>
      <c r="H7" s="23" t="s">
        <v>99</v>
      </c>
      <c r="I7" s="23" t="s">
        <v>100</v>
      </c>
      <c r="J7" s="23" t="s">
        <v>101</v>
      </c>
      <c r="K7" s="23" t="s">
        <v>102</v>
      </c>
      <c r="L7" s="23" t="s">
        <v>103</v>
      </c>
      <c r="M7" s="23" t="s">
        <v>104</v>
      </c>
      <c r="N7" s="24" t="s">
        <v>105</v>
      </c>
      <c r="O7" s="24" t="s">
        <v>106</v>
      </c>
      <c r="P7" s="24">
        <v>3.02</v>
      </c>
      <c r="Q7" s="24">
        <v>115.65</v>
      </c>
      <c r="R7" s="24">
        <v>3744</v>
      </c>
      <c r="S7" s="24">
        <v>22493</v>
      </c>
      <c r="T7" s="24">
        <v>268.24</v>
      </c>
      <c r="U7" s="24">
        <v>83.85</v>
      </c>
      <c r="V7" s="24">
        <v>674</v>
      </c>
      <c r="W7" s="24">
        <v>0.31</v>
      </c>
      <c r="X7" s="24">
        <v>2174.19</v>
      </c>
      <c r="Y7" s="24">
        <v>103.97</v>
      </c>
      <c r="Z7" s="24">
        <v>108.21</v>
      </c>
      <c r="AA7" s="24">
        <v>104.67</v>
      </c>
      <c r="AB7" s="24">
        <v>96.31</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1223.96</v>
      </c>
      <c r="BL7" s="24">
        <v>1269.1500000000001</v>
      </c>
      <c r="BM7" s="24">
        <v>1087.96</v>
      </c>
      <c r="BN7" s="24">
        <v>1258.43</v>
      </c>
      <c r="BO7" s="24">
        <v>1163.75</v>
      </c>
      <c r="BP7" s="24">
        <v>1201.79</v>
      </c>
      <c r="BQ7" s="24">
        <v>45.68</v>
      </c>
      <c r="BR7" s="24">
        <v>41.55</v>
      </c>
      <c r="BS7" s="24">
        <v>40.229999999999997</v>
      </c>
      <c r="BT7" s="24">
        <v>43.9</v>
      </c>
      <c r="BU7" s="24">
        <v>61.02</v>
      </c>
      <c r="BV7" s="24">
        <v>61.54</v>
      </c>
      <c r="BW7" s="24">
        <v>63.97</v>
      </c>
      <c r="BX7" s="24">
        <v>59.67</v>
      </c>
      <c r="BY7" s="24">
        <v>73.36</v>
      </c>
      <c r="BZ7" s="24">
        <v>72.599999999999994</v>
      </c>
      <c r="CA7" s="24">
        <v>75.31</v>
      </c>
      <c r="CB7" s="24">
        <v>432.83</v>
      </c>
      <c r="CC7" s="24">
        <v>479.59</v>
      </c>
      <c r="CD7" s="24">
        <v>540.59</v>
      </c>
      <c r="CE7" s="24">
        <v>503.94</v>
      </c>
      <c r="CF7" s="24">
        <v>363.29</v>
      </c>
      <c r="CG7" s="24">
        <v>267.86</v>
      </c>
      <c r="CH7" s="24">
        <v>256.82</v>
      </c>
      <c r="CI7" s="24">
        <v>270.60000000000002</v>
      </c>
      <c r="CJ7" s="24">
        <v>224.88</v>
      </c>
      <c r="CK7" s="24">
        <v>228.64</v>
      </c>
      <c r="CL7" s="24">
        <v>216.39</v>
      </c>
      <c r="CM7" s="24">
        <v>21.07</v>
      </c>
      <c r="CN7" s="24">
        <v>21.07</v>
      </c>
      <c r="CO7" s="24">
        <v>20.93</v>
      </c>
      <c r="CP7" s="24">
        <v>20.67</v>
      </c>
      <c r="CQ7" s="24">
        <v>20.27</v>
      </c>
      <c r="CR7" s="24">
        <v>37.08</v>
      </c>
      <c r="CS7" s="24">
        <v>37.46</v>
      </c>
      <c r="CT7" s="24">
        <v>37.65</v>
      </c>
      <c r="CU7" s="24">
        <v>42.4</v>
      </c>
      <c r="CV7" s="24">
        <v>42.28</v>
      </c>
      <c r="CW7" s="24">
        <v>42.57</v>
      </c>
      <c r="CX7" s="24">
        <v>70.430000000000007</v>
      </c>
      <c r="CY7" s="24">
        <v>70.52</v>
      </c>
      <c r="CZ7" s="24">
        <v>71.819999999999993</v>
      </c>
      <c r="DA7" s="24">
        <v>75.95</v>
      </c>
      <c r="DB7" s="24">
        <v>77</v>
      </c>
      <c r="DC7" s="24">
        <v>67.22</v>
      </c>
      <c r="DD7" s="24">
        <v>67.459999999999994</v>
      </c>
      <c r="DE7" s="24">
        <v>67.37</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0.09</v>
      </c>
      <c r="EL7" s="24">
        <v>0.06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2022-12-01T01:52:18Z</dcterms:created>
  <dcterms:modified xsi:type="dcterms:W3CDTF">2023-02-17T06:07:12Z</dcterms:modified>
  <cp:category/>
</cp:coreProperties>
</file>