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U:\40_産業建設課\公営企業関係\経営比較分析表\R2年度\20210114_（2／4締切）公営企業に係る「経営比較分析表」分析等について\02_回答\"/>
    </mc:Choice>
  </mc:AlternateContent>
  <workbookProtection workbookAlgorithmName="SHA-512" workbookHashValue="HcOVV2PJfBXoSHK/fjHmgyziwG8i21PIL4d/PnlvOSOezVcnP3d4lpwJTjAFPB+uV4T1HHdsYoocjPtTorKcNQ==" workbookSaltValue="cJ3YETDpx4+ihhBciTiG3w==" workbookSpinCount="100000" lockStructure="1"/>
  <bookViews>
    <workbookView xWindow="0" yWindow="0" windowWidth="20490" windowHeight="6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<sst xmlns="http://schemas.openxmlformats.org/spreadsheetml/2006/main" count="241" uniqueCount="118">
  <si>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</si>
  <si>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</si>
  <si>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</si>
  <si>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</si>
  <si>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</si>
  <si>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</si>
  <si>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</si>
  <si>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</si>
  <si>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</si>
  <si>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</si>
  <si>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</si>
  <si>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</si>
  <si>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</si>
  <si>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</si>
  <si>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</si>
  <si>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</si>
  <si>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</si>
  <si>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</si>
  <si>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</si>
  <si>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</si>
  <si>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</si>
  <si>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</si>
  <si>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</si>
  <si>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</si>
  <si>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</si>
  <si>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</si>
  <si>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</si>
  <si>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</si>
  <si>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</si>
  <si>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</si>
  <si>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</si>
  <si>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</si>
  <si>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</si>
  <si>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</si>
  <si>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</si>
  <si>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</si>
  <si>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</si>
  <si>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</si>
  <si>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</si>
  <si>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</si>
  <si>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</si>
  <si>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</si>
  <si>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</si>
  <si>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</si>
  <si>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</si>
  <si>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</si>
  <si>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</si>
  <si>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</si>
  <si>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</si>
  <si>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</si>
  <si>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</si>
  <si>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</si>
  <si>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</si>
  <si>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</si>
  <si>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</si>
  <si>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</si>
  <si>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</si>
  <si>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</si>
  <si>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</si>
  <si>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</si>
  <si>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</si>
  <si>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</si>
  <si>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</si>
  <si>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</si>
  <si>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</si>
  <si>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</si>
  <si>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</si>
  <si>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</si>
  <si>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</si>
  <si>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</si>
  <si>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</si>
  <si>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</si>
  <si>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</si>
  <si>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</si>
  <si>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</si>
  <si>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</si>
  <si>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</si>
  <si>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</si>
  <si>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</si>
  <si>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</si>
  <si>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</si>
  <si>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</si>
  <si>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</si>
  <si>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</si>
  <si>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</si>
  <si>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</si>
  <si>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</si>
  <si>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</si>
  <si>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</si>
  <si>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</si>
  <si>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</si>
  <si>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</si>
  <si>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</si>
  <si>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</si>
  <si>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</si>
  <si>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</si>
  <si>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</si>
  <si>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</si>
  <si>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</si>
  <si>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</si>
  <si>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</si>
  <si>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</si>
  <si>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</si>
  <si>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</si>
  <si>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</si>
  <si>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</si>
  <si>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</si>
  <si>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</si>
  <si>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</si>
  <si>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</si>
  <si>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</si>
  <si>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</si>
  <si>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</si>
  <si>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</si>
  <si>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</si>
  <si>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各施設において老朽化が見られる。今年度から機能診断及び保全計画を策定し、順次機器の更新や修繕を行っていく予定である。</t>
    <phoneticPr fontId="4"/>
  </si>
  <si>
    <t>　施設等の更新時期が近く、今後経営状況の悪化が予想されるため長寿命化計画に基いた運用が求められる。</t>
    <phoneticPr fontId="4"/>
  </si>
  <si>
    <t>　収益的収支と経費回収率は、H29を除き、増加傾向にある。また、汚水処理原価は、減少傾向にある（H29を除く）。さらに企業債残高対事業規模比率は減少傾向で、経営が改善されている。水洗化率は高水準で経営に貢献している。
　来年度より施設等の更新を計画しており、債務増加が予想されることから、使用料の見直し等が求められる。
※H29の収益的収支比率については、算定式の分子において、総収益のうち地方債償還金37,043千円が含まれているため、本来の数値は「38.67」となる。
※H26～H28の企業債残高対事業規模比率については、それぞれ当該値が「0.00」とあるが、算出式に当てはめてみると、H27は「4,236.27」、H28は「3,861.57」となる。
※H29の経費回収率について、当該値が「100.0」となっているが、地方債償還金の値が汚水処理費に含まれていないことため、本来の数値は「27.84」となる。</t>
    <rPh sb="1" eb="4">
      <t>シュウエキテキ</t>
    </rPh>
    <rPh sb="4" eb="6">
      <t>シュウシ</t>
    </rPh>
    <rPh sb="7" eb="9">
      <t>ケイヒ</t>
    </rPh>
    <rPh sb="9" eb="11">
      <t>カイシュウ</t>
    </rPh>
    <rPh sb="11" eb="12">
      <t>リツ</t>
    </rPh>
    <rPh sb="18" eb="19">
      <t>ノゾ</t>
    </rPh>
    <rPh sb="21" eb="23">
      <t>ゾウカ</t>
    </rPh>
    <rPh sb="23" eb="25">
      <t>ケイコウ</t>
    </rPh>
    <rPh sb="32" eb="34">
      <t>オスイ</t>
    </rPh>
    <rPh sb="34" eb="36">
      <t>ショリ</t>
    </rPh>
    <rPh sb="36" eb="38">
      <t>ゲンカ</t>
    </rPh>
    <rPh sb="40" eb="42">
      <t>ゲンショウ</t>
    </rPh>
    <rPh sb="42" eb="44">
      <t>ケイコウ</t>
    </rPh>
    <rPh sb="59" eb="61">
      <t>キギョウ</t>
    </rPh>
    <rPh sb="61" eb="62">
      <t>サイ</t>
    </rPh>
    <rPh sb="62" eb="64">
      <t>ザンダカ</t>
    </rPh>
    <rPh sb="64" eb="65">
      <t>タイ</t>
    </rPh>
    <rPh sb="65" eb="67">
      <t>ジギョウ</t>
    </rPh>
    <rPh sb="67" eb="69">
      <t>キボ</t>
    </rPh>
    <rPh sb="69" eb="71">
      <t>ヒリツ</t>
    </rPh>
    <rPh sb="72" eb="74">
      <t>ゲンショウ</t>
    </rPh>
    <rPh sb="74" eb="76">
      <t>ケイコウ</t>
    </rPh>
    <rPh sb="78" eb="80">
      <t>ケイエイ</t>
    </rPh>
    <rPh sb="81" eb="83">
      <t>カイゼン</t>
    </rPh>
    <rPh sb="89" eb="92">
      <t>スイセンカ</t>
    </rPh>
    <rPh sb="92" eb="93">
      <t>リツ</t>
    </rPh>
    <rPh sb="94" eb="97">
      <t>コウスイジュン</t>
    </rPh>
    <rPh sb="98" eb="100">
      <t>ケイエイ</t>
    </rPh>
    <rPh sb="101" eb="103">
      <t>コウケン</t>
    </rPh>
    <rPh sb="110" eb="113">
      <t>ライネンド</t>
    </rPh>
    <rPh sb="115" eb="117">
      <t>シセツ</t>
    </rPh>
    <rPh sb="117" eb="118">
      <t>トウ</t>
    </rPh>
    <rPh sb="119" eb="121">
      <t>コウシン</t>
    </rPh>
    <rPh sb="122" eb="124">
      <t>ケイカク</t>
    </rPh>
    <rPh sb="129" eb="131">
      <t>サイム</t>
    </rPh>
    <rPh sb="131" eb="133">
      <t>ゾウカ</t>
    </rPh>
    <rPh sb="134" eb="136">
      <t>ヨソウ</t>
    </rPh>
    <rPh sb="144" eb="147">
      <t>シヨウリョウ</t>
    </rPh>
    <rPh sb="148" eb="150">
      <t>ミナオ</t>
    </rPh>
    <rPh sb="151" eb="152">
      <t>トウ</t>
    </rPh>
    <rPh sb="153" eb="15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</si>
</sst>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D5-43BE-9793-9083EE901A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46D5-43BE-9793-9083EE901A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E0-43C1-8671-E178ADAC52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F9E0-43C1-8671-E178ADAC52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96.26</c:v>
                </c:pt>
                <c:pt idx="1">
                  <c:v>96.12</c:v>
                </c:pt>
                <c:pt idx="2">
                  <c:v>98.69</c:v>
                </c:pt>
                <c:pt idx="3">
                  <c:v>98.9</c:v>
                </c:pt>
                <c:pt idx="4">
                  <c:v>98.88</c:v>
                </c:pt>
              </c:numCache>
            </c:numRef>
          </c:val>
          <c:extLst>
            <c:ext xmlns:c16="http://schemas.microsoft.com/office/drawing/2014/chart" uri="{C3380CC4-5D6E-409C-BE32-E72D297353CC}">
              <c16:uniqueId val="{00000000-1FC7-466B-B568-AFE4145E9B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1FC7-466B-B568-AFE4145E9B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38.090000000000003</c:v>
                </c:pt>
                <c:pt idx="1">
                  <c:v>40.82</c:v>
                </c:pt>
                <c:pt idx="2">
                  <c:v>100</c:v>
                </c:pt>
                <c:pt idx="3">
                  <c:v>41.34</c:v>
                </c:pt>
                <c:pt idx="4">
                  <c:v>49.85</c:v>
                </c:pt>
              </c:numCache>
            </c:numRef>
          </c:val>
          <c:extLst>
            <c:ext xmlns:c16="http://schemas.microsoft.com/office/drawing/2014/chart" uri="{C3380CC4-5D6E-409C-BE32-E72D297353CC}">
              <c16:uniqueId val="{00000000-C444-4A79-964E-91DA3AF583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4-4A79-964E-91DA3AF583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5-4A57-95A5-BEB30FBC43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5-4A57-95A5-BEB30FBC43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4F-40D7-9B9C-2BDC8AF2B9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4F-40D7-9B9C-2BDC8AF2B9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5-416A-BE81-323EB8AD90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5-416A-BE81-323EB8AD90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C-4E8A-A863-314FC1EA59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C-4E8A-A863-314FC1EA59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3497</c:v>
                </c:pt>
                <c:pt idx="3" formatCode="#,##0.00;&quot;△&quot;#,##0.00;&quot;-&quot;">
                  <c:v>3114.03</c:v>
                </c:pt>
                <c:pt idx="4" formatCode="#,##0.00;&quot;△&quot;#,##0.00;&quot;-&quot;">
                  <c:v>2904.31</c:v>
                </c:pt>
              </c:numCache>
            </c:numRef>
          </c:val>
          <c:extLst>
            <c:ext xmlns:c16="http://schemas.microsoft.com/office/drawing/2014/chart" uri="{C3380CC4-5D6E-409C-BE32-E72D297353CC}">
              <c16:uniqueId val="{00000000-350B-458E-B855-23D3C6AB45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350B-458E-B855-23D3C6AB45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23.55</c:v>
                </c:pt>
                <c:pt idx="1">
                  <c:v>27.45</c:v>
                </c:pt>
                <c:pt idx="2">
                  <c:v>100</c:v>
                </c:pt>
                <c:pt idx="3">
                  <c:v>29.46</c:v>
                </c:pt>
                <c:pt idx="4">
                  <c:v>31.03</c:v>
                </c:pt>
              </c:numCache>
            </c:numRef>
          </c:val>
          <c:extLst>
            <c:ext xmlns:c16="http://schemas.microsoft.com/office/drawing/2014/chart" uri="{C3380CC4-5D6E-409C-BE32-E72D297353CC}">
              <c16:uniqueId val="{00000000-49C3-44E8-A4B8-5140FBF7DD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49C3-44E8-A4B8-5140FBF7DD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968.2</c:v>
                </c:pt>
                <c:pt idx="1">
                  <c:v>826.48</c:v>
                </c:pt>
                <c:pt idx="2">
                  <c:v>227.86</c:v>
                </c:pt>
                <c:pt idx="3">
                  <c:v>757.43</c:v>
                </c:pt>
                <c:pt idx="4">
                  <c:v>801.31</c:v>
                </c:pt>
              </c:numCache>
            </c:numRef>
          </c:val>
          <c:extLst>
            <c:ext xmlns:c16="http://schemas.microsoft.com/office/drawing/2014/chart" uri="{C3380CC4-5D6E-409C-BE32-E72D297353CC}">
              <c16:uniqueId val="{00000000-8FD7-4B63-A1EE-3DE13DCDF5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8FD7-4B63-A1EE-3DE13DCDF5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BJ27" sqref="BJ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知夫村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644</v>
      </c>
      <c r="AM8" s="51"/>
      <c r="AN8" s="51"/>
      <c r="AO8" s="51"/>
      <c r="AP8" s="51"/>
      <c r="AQ8" s="51"/>
      <c r="AR8" s="51"/>
      <c r="AS8" s="51"/>
      <c r="AT8" s="46">
        <f>データ!T6</f>
        <v>13.7</v>
      </c>
      <c r="AU8" s="46"/>
      <c r="AV8" s="46"/>
      <c r="AW8" s="46"/>
      <c r="AX8" s="46"/>
      <c r="AY8" s="46"/>
      <c r="AZ8" s="46"/>
      <c r="BA8" s="46"/>
      <c r="BB8" s="46">
        <f>データ!U6</f>
        <v>47.01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99.2</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623</v>
      </c>
      <c r="AM10" s="51"/>
      <c r="AN10" s="51"/>
      <c r="AO10" s="51"/>
      <c r="AP10" s="51"/>
      <c r="AQ10" s="51"/>
      <c r="AR10" s="51"/>
      <c r="AS10" s="51"/>
      <c r="AT10" s="46">
        <f>データ!W6</f>
        <v>0.17</v>
      </c>
      <c r="AU10" s="46"/>
      <c r="AV10" s="46"/>
      <c r="AW10" s="46"/>
      <c r="AX10" s="46"/>
      <c r="AY10" s="46"/>
      <c r="AZ10" s="46"/>
      <c r="BA10" s="46"/>
      <c r="BB10" s="46">
        <f>データ!X6</f>
        <v>3664.71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xUgKpWY17XS9TVNOW8o+F0/Rp/qgEt9Y3dhnQIeueKV4wLYsCczfh8GDXgvqISvkrgq8Gk7gQln6DJLjLJWUCQ==" saltValue="gw+EtFsWLiC+hx0U2jJj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325279</v>
      </c>
      <c r="D6" s="33">
        <f t="shared" si="3"/>
        <v>47</v>
      </c>
      <c r="E6" s="33">
        <f t="shared" si="3"/>
        <v>17</v>
      </c>
      <c r="F6" s="33">
        <f t="shared" si="3"/>
        <v>6</v>
      </c>
      <c r="G6" s="33">
        <f t="shared" si="3"/>
        <v>0</v>
      </c>
      <c r="H6" s="33" t="str">
        <f t="shared" si="3"/>
        <v>島根県　知夫村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99.2</v>
      </c>
      <c r="Q6" s="34">
        <f t="shared" si="3"/>
        <v>100</v>
      </c>
      <c r="R6" s="34">
        <f t="shared" si="3"/>
        <v>4000</v>
      </c>
      <c r="S6" s="34">
        <f t="shared" si="3"/>
        <v>644</v>
      </c>
      <c r="T6" s="34">
        <f t="shared" si="3"/>
        <v>13.7</v>
      </c>
      <c r="U6" s="34">
        <f t="shared" si="3"/>
        <v>47.01</v>
      </c>
      <c r="V6" s="34">
        <f t="shared" si="3"/>
        <v>623</v>
      </c>
      <c r="W6" s="34">
        <f t="shared" si="3"/>
        <v>0.17</v>
      </c>
      <c r="X6" s="34">
        <f t="shared" si="3"/>
        <v>3664.71</v>
      </c>
      <c r="Y6" s="35">
        <f>IF(Y7="",NA(),Y7)</f>
        <v>38.090000000000003</v>
      </c>
      <c r="Z6" s="35">
        <f t="shared" ref="Z6:AH6" si="4">IF(Z7="",NA(),Z7)</f>
        <v>40.82</v>
      </c>
      <c r="AA6" s="35">
        <f t="shared" si="4"/>
        <v>100</v>
      </c>
      <c r="AB6" s="35">
        <f t="shared" si="4"/>
        <v>41.34</v>
      </c>
      <c r="AC6" s="35">
        <f t="shared" si="4"/>
        <v>49.85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3497</v>
      </c>
      <c r="BI6" s="35">
        <f t="shared" si="7"/>
        <v>3114.03</v>
      </c>
      <c r="BJ6" s="35">
        <f t="shared" si="7"/>
        <v>2904.31</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23.55</v>
      </c>
      <c r="BR6" s="35">
        <f t="shared" ref="BR6:BZ6" si="8">IF(BR7="",NA(),BR7)</f>
        <v>27.45</v>
      </c>
      <c r="BS6" s="35">
        <f t="shared" si="8"/>
        <v>100</v>
      </c>
      <c r="BT6" s="35">
        <f t="shared" si="8"/>
        <v>29.46</v>
      </c>
      <c r="BU6" s="35">
        <f t="shared" si="8"/>
        <v>31.03</v>
      </c>
      <c r="BV6" s="35">
        <f t="shared" si="8"/>
        <v>33.58</v>
      </c>
      <c r="BW6" s="35">
        <f t="shared" si="8"/>
        <v>34.51</v>
      </c>
      <c r="BX6" s="35">
        <f t="shared" si="8"/>
        <v>45.81</v>
      </c>
      <c r="BY6" s="35">
        <f t="shared" si="8"/>
        <v>43.43</v>
      </c>
      <c r="BZ6" s="35">
        <f t="shared" si="8"/>
        <v>41.41</v>
      </c>
      <c r="CA6" s="34" t="str">
        <f>IF(CA7="","",IF(CA7="-","【-】","【"&amp;SUBSTITUTE(TEXT(CA7,"#,##0.00"),"-","△")&amp;"】"))</f>
        <v>【45.31】</v>
      </c>
      <c r="CB6" s="35">
        <f>IF(CB7="",NA(),CB7)</f>
        <v>968.2</v>
      </c>
      <c r="CC6" s="35">
        <f t="shared" ref="CC6:CK6" si="9">IF(CC7="",NA(),CC7)</f>
        <v>826.48</v>
      </c>
      <c r="CD6" s="35">
        <f t="shared" si="9"/>
        <v>227.86</v>
      </c>
      <c r="CE6" s="35">
        <f t="shared" si="9"/>
        <v>757.43</v>
      </c>
      <c r="CF6" s="35">
        <f t="shared" si="9"/>
        <v>801.31</v>
      </c>
      <c r="CG6" s="35">
        <f t="shared" si="9"/>
        <v>514.39</v>
      </c>
      <c r="CH6" s="35">
        <f t="shared" si="9"/>
        <v>476.11</v>
      </c>
      <c r="CI6" s="35">
        <f t="shared" si="9"/>
        <v>383.92</v>
      </c>
      <c r="CJ6" s="35">
        <f t="shared" si="9"/>
        <v>400.44</v>
      </c>
      <c r="CK6" s="35">
        <f t="shared" si="9"/>
        <v>417.56</v>
      </c>
      <c r="CL6" s="34" t="str">
        <f>IF(CL7="","",IF(CL7="-","【-】","【"&amp;SUBSTITUTE(TEXT(CL7,"#,##0.00"),"-","△")&amp;"】"))</f>
        <v>【379.91】</v>
      </c>
      <c r="CM6" s="35" t="str">
        <f>IF(CM7="",NA(),CM7)</f>
        <v>-</v>
      </c>
      <c r="CN6" s="35" t="str">
        <f t="shared" ref="CN6:CV6" si="10">IF(CN7="",NA(),CN7)</f>
        <v>-</v>
      </c>
      <c r="CO6" s="35" t="str">
        <f t="shared" si="10"/>
        <v>-</v>
      </c>
      <c r="CP6" s="35" t="str">
        <f t="shared" si="10"/>
        <v>-</v>
      </c>
      <c r="CQ6" s="35" t="str">
        <f t="shared" si="10"/>
        <v>-</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96.26</v>
      </c>
      <c r="CY6" s="35">
        <f t="shared" ref="CY6:DG6" si="11">IF(CY7="",NA(),CY7)</f>
        <v>96.12</v>
      </c>
      <c r="CZ6" s="35">
        <f t="shared" si="11"/>
        <v>98.69</v>
      </c>
      <c r="DA6" s="35">
        <f t="shared" si="11"/>
        <v>98.9</v>
      </c>
      <c r="DB6" s="35">
        <f t="shared" si="11"/>
        <v>98.88</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325279</v>
      </c>
      <c r="D7" s="37">
        <v>47</v>
      </c>
      <c r="E7" s="37">
        <v>17</v>
      </c>
      <c r="F7" s="37">
        <v>6</v>
      </c>
      <c r="G7" s="37">
        <v>0</v>
      </c>
      <c r="H7" s="37" t="s">
        <v>96</v>
      </c>
      <c r="I7" s="37" t="s">
        <v>97</v>
      </c>
      <c r="J7" s="37" t="s">
        <v>98</v>
      </c>
      <c r="K7" s="37" t="s">
        <v>99</v>
      </c>
      <c r="L7" s="37" t="s">
        <v>100</v>
      </c>
      <c r="M7" s="37" t="s">
        <v>101</v>
      </c>
      <c r="N7" s="38" t="s">
        <v>102</v>
      </c>
      <c r="O7" s="38" t="s">
        <v>103</v>
      </c>
      <c r="P7" s="38">
        <v>99.2</v>
      </c>
      <c r="Q7" s="38">
        <v>100</v>
      </c>
      <c r="R7" s="38">
        <v>4000</v>
      </c>
      <c r="S7" s="38">
        <v>644</v>
      </c>
      <c r="T7" s="38">
        <v>13.7</v>
      </c>
      <c r="U7" s="38">
        <v>47.01</v>
      </c>
      <c r="V7" s="38">
        <v>623</v>
      </c>
      <c r="W7" s="38">
        <v>0.17</v>
      </c>
      <c r="X7" s="38">
        <v>3664.71</v>
      </c>
      <c r="Y7" s="38">
        <v>38.090000000000003</v>
      </c>
      <c r="Z7" s="38">
        <v>40.82</v>
      </c>
      <c r="AA7" s="38">
        <v>100</v>
      </c>
      <c r="AB7" s="38">
        <v>41.34</v>
      </c>
      <c r="AC7" s="38">
        <v>49.85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3497</v>
      </c>
      <c r="BI7" s="38">
        <v>3114.03</v>
      </c>
      <c r="BJ7" s="38">
        <v>2904.31</v>
      </c>
      <c r="BK7" s="38">
        <v>1451.54</v>
      </c>
      <c r="BL7" s="38">
        <v>1700.42</v>
      </c>
      <c r="BM7" s="38">
        <v>1060.8599999999999</v>
      </c>
      <c r="BN7" s="38">
        <v>1006.65</v>
      </c>
      <c r="BO7" s="38">
        <v>998.42</v>
      </c>
      <c r="BP7" s="38">
        <v>953.26</v>
      </c>
      <c r="BQ7" s="38">
        <v>23.55</v>
      </c>
      <c r="BR7" s="38">
        <v>27.45</v>
      </c>
      <c r="BS7" s="38">
        <v>100</v>
      </c>
      <c r="BT7" s="38">
        <v>29.46</v>
      </c>
      <c r="BU7" s="38">
        <v>31.03</v>
      </c>
      <c r="BV7" s="38">
        <v>33.58</v>
      </c>
      <c r="BW7" s="38">
        <v>34.51</v>
      </c>
      <c r="BX7" s="38">
        <v>45.81</v>
      </c>
      <c r="BY7" s="38">
        <v>43.43</v>
      </c>
      <c r="BZ7" s="38">
        <v>41.41</v>
      </c>
      <c r="CA7" s="38">
        <v>45.31</v>
      </c>
      <c r="CB7" s="38">
        <v>968.2</v>
      </c>
      <c r="CC7" s="38">
        <v>826.48</v>
      </c>
      <c r="CD7" s="38">
        <v>227.86</v>
      </c>
      <c r="CE7" s="38">
        <v>757.43</v>
      </c>
      <c r="CF7" s="38">
        <v>801.31</v>
      </c>
      <c r="CG7" s="38">
        <v>514.39</v>
      </c>
      <c r="CH7" s="38">
        <v>476.11</v>
      </c>
      <c r="CI7" s="38">
        <v>383.92</v>
      </c>
      <c r="CJ7" s="38">
        <v>400.44</v>
      </c>
      <c r="CK7" s="38">
        <v>417.56</v>
      </c>
      <c r="CL7" s="38">
        <v>379.91</v>
      </c>
      <c r="CM7" s="38" t="s">
        <v>102</v>
      </c>
      <c r="CN7" s="38" t="s">
        <v>102</v>
      </c>
      <c r="CO7" s="38" t="s">
        <v>102</v>
      </c>
      <c r="CP7" s="38" t="s">
        <v>102</v>
      </c>
      <c r="CQ7" s="38" t="s">
        <v>102</v>
      </c>
      <c r="CR7" s="38">
        <v>29.28</v>
      </c>
      <c r="CS7" s="38">
        <v>29.4</v>
      </c>
      <c r="CT7" s="38">
        <v>33.21</v>
      </c>
      <c r="CU7" s="38">
        <v>32.229999999999997</v>
      </c>
      <c r="CV7" s="38">
        <v>32.479999999999997</v>
      </c>
      <c r="CW7" s="38">
        <v>33.67</v>
      </c>
      <c r="CX7" s="38">
        <v>96.26</v>
      </c>
      <c r="CY7" s="38">
        <v>96.12</v>
      </c>
      <c r="CZ7" s="38">
        <v>98.69</v>
      </c>
      <c r="DA7" s="38">
        <v>98.9</v>
      </c>
      <c r="DB7" s="38">
        <v>98.88</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崎 慎吾</cp:lastModifiedBy>
  <dcterms:created xsi:type="dcterms:W3CDTF">2020-12-04T03:11:51Z</dcterms:created>
  <dcterms:modified xsi:type="dcterms:W3CDTF">2021-01-20T01:55:05Z</dcterms:modified>
  <cp:category/>
</cp:coreProperties>
</file>