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81個別\"/>
    </mc:Choice>
  </mc:AlternateContent>
  <workbookProtection workbookAlgorithmName="SHA-512" workbookHashValue="0f7LxZDso2Q7kzEEfpILlgAwrteyJ4y3flVd5Tyb7gS7FzJkudRZCDGfqoaUwHc0SwN6NhjtRKVFgfqrNDsyiA==" workbookSaltValue="nzT6s6H8vWGdLrwg3lJG9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F85" i="4"/>
  <c r="E85" i="4"/>
  <c r="AT10" i="4"/>
  <c r="AL10" i="4"/>
  <c r="AD10" i="4"/>
  <c r="W10" i="4"/>
  <c r="I10" i="4"/>
  <c r="B10" i="4"/>
  <c r="BB8" i="4"/>
  <c r="AD8" i="4"/>
  <c r="P8" i="4"/>
  <c r="I8" i="4"/>
  <c r="B8" i="4"/>
</calcChain>
</file>

<file path=xl/sharedStrings.xml><?xml version="1.0" encoding="utf-8"?>
<sst xmlns="http://schemas.openxmlformats.org/spreadsheetml/2006/main" count="325" uniqueCount="116">
  <si>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</si>
  <si>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</si>
  <si>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</si>
  <si>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</si>
  <si>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</si>
  <si>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</si>
  <si>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</si>
  <si>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</si>
  <si>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</si>
  <si>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</si>
  <si>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</si>
  <si>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</si>
  <si>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</si>
  <si>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</si>
  <si>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</si>
  <si>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</si>
  <si>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</si>
  <si>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</si>
  <si>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</si>
  <si>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</si>
  <si>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</si>
  <si>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</si>
  <si>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</si>
  <si>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</si>
  <si>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</si>
  <si>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</si>
  <si>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</si>
  <si>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</si>
  <si>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</si>
  <si>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</si>
  <si>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</si>
  <si>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</si>
  <si>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</si>
  <si>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</si>
  <si>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</si>
  <si>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</si>
  <si>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</si>
  <si>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</si>
  <si>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</si>
  <si>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</si>
  <si>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</si>
  <si>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</si>
  <si>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</si>
  <si>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</si>
  <si>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</si>
  <si>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</si>
  <si>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</si>
  <si>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</si>
  <si>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</si>
  <si>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</si>
  <si>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</si>
  <si>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</si>
  <si>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</si>
  <si>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</si>
  <si>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</si>
  <si>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</si>
  <si>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</si>
  <si>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</si>
  <si>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</si>
  <si>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</si>
  <si>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</si>
  <si>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</si>
  <si>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</si>
  <si>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</si>
  <si>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</si>
  <si>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</si>
  <si>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</si>
  <si>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</si>
  <si>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</si>
  <si>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</si>
  <si>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</si>
  <si>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</si>
  <si>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</si>
  <si>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</si>
  <si>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</si>
  <si>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</si>
  <si>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</si>
  <si>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</si>
  <si>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</si>
  <si>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</si>
  <si>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</si>
  <si>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</si>
  <si>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</si>
  <si>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</si>
  <si>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</si>
  <si>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</si>
  <si>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</si>
  <si>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</si>
  <si>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</si>
  <si>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</si>
  <si>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</si>
  <si>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</si>
  <si>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</si>
  <si>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</si>
  <si>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</si>
  <si>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</si>
  <si>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飯南町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</si>
  <si>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</si>
  <si>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</si>
  <si>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</si>
  <si>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</si>
  <si>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</si>
  <si>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</si>
  <si>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</si>
  <si>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</si>
  <si>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</si>
  <si>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</si>
  <si>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</si>
  <si>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</si>
  <si>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</si>
  <si>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</si>
  <si>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</si>
  <si>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</si>
  <si>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的化初年度となる令和元年度は、経常収支比率が100％を超えており、単年度収支は黒字であった。また、累積欠損金比率はゼロであり、流動比率は100%を超えている。企業債残高対事業規模比率も類似団体に比較すると低い。当面は個別排水処理事業による新規の浄化槽設置は行わない予定となっているため、数値はさらに改善することが見込まれる。
　経費回収率は100%を下回っており、繰出金に依存せず経営できる体質への転換が必要である。汚水処理原価は類似団体を下回っている。
　施設利用率については、類似団体を下回っているが、人口減少により浄化槽の処理能力に余裕ができていることも要因と考えられる。</t>
    <rPh sb="1" eb="3">
      <t>ホウテキ</t>
    </rPh>
    <rPh sb="3" eb="4">
      <t>カ</t>
    </rPh>
    <rPh sb="4" eb="7">
      <t>ショネンド</t>
    </rPh>
    <rPh sb="10" eb="12">
      <t>レイワ</t>
    </rPh>
    <rPh sb="12" eb="14">
      <t>ガンネン</t>
    </rPh>
    <rPh sb="14" eb="15">
      <t>ド</t>
    </rPh>
    <rPh sb="17" eb="19">
      <t>ケイジョウ</t>
    </rPh>
    <rPh sb="19" eb="21">
      <t>シュウシ</t>
    </rPh>
    <rPh sb="21" eb="23">
      <t>ヒリツ</t>
    </rPh>
    <rPh sb="29" eb="30">
      <t>コ</t>
    </rPh>
    <rPh sb="35" eb="38">
      <t>タンネンド</t>
    </rPh>
    <rPh sb="38" eb="40">
      <t>シュウシ</t>
    </rPh>
    <rPh sb="41" eb="43">
      <t>クロジ</t>
    </rPh>
    <rPh sb="65" eb="67">
      <t>リュウドウ</t>
    </rPh>
    <rPh sb="67" eb="69">
      <t>ヒリツ</t>
    </rPh>
    <rPh sb="75" eb="76">
      <t>コ</t>
    </rPh>
    <rPh sb="81" eb="83">
      <t>キギョウ</t>
    </rPh>
    <rPh sb="83" eb="84">
      <t>サイ</t>
    </rPh>
    <rPh sb="84" eb="86">
      <t>ザンダカ</t>
    </rPh>
    <rPh sb="86" eb="87">
      <t>タイ</t>
    </rPh>
    <rPh sb="87" eb="89">
      <t>ジギョウ</t>
    </rPh>
    <rPh sb="89" eb="91">
      <t>キボ</t>
    </rPh>
    <rPh sb="91" eb="93">
      <t>ヒリツ</t>
    </rPh>
    <rPh sb="94" eb="96">
      <t>ルイジ</t>
    </rPh>
    <rPh sb="96" eb="98">
      <t>ダンタイ</t>
    </rPh>
    <rPh sb="99" eb="101">
      <t>ヒカク</t>
    </rPh>
    <rPh sb="104" eb="105">
      <t>ヒク</t>
    </rPh>
    <rPh sb="107" eb="109">
      <t>トウメン</t>
    </rPh>
    <rPh sb="110" eb="112">
      <t>コベツ</t>
    </rPh>
    <rPh sb="112" eb="114">
      <t>ハイスイ</t>
    </rPh>
    <rPh sb="114" eb="116">
      <t>ショリ</t>
    </rPh>
    <rPh sb="116" eb="118">
      <t>ジギョウ</t>
    </rPh>
    <rPh sb="121" eb="123">
      <t>シンキ</t>
    </rPh>
    <rPh sb="124" eb="127">
      <t>ジョウカソウ</t>
    </rPh>
    <rPh sb="127" eb="129">
      <t>セッチ</t>
    </rPh>
    <rPh sb="130" eb="131">
      <t>オコナ</t>
    </rPh>
    <rPh sb="134" eb="136">
      <t>ヨテイ</t>
    </rPh>
    <rPh sb="145" eb="147">
      <t>スウチ</t>
    </rPh>
    <rPh sb="151" eb="153">
      <t>カイゼン</t>
    </rPh>
    <rPh sb="158" eb="160">
      <t>ミコ</t>
    </rPh>
    <rPh sb="166" eb="168">
      <t>ケイヒ</t>
    </rPh>
    <rPh sb="168" eb="170">
      <t>カイシュウ</t>
    </rPh>
    <rPh sb="170" eb="171">
      <t>リツ</t>
    </rPh>
    <rPh sb="177" eb="179">
      <t>シタマワ</t>
    </rPh>
    <rPh sb="184" eb="186">
      <t>クリダ</t>
    </rPh>
    <rPh sb="186" eb="187">
      <t>キン</t>
    </rPh>
    <rPh sb="188" eb="190">
      <t>イゾン</t>
    </rPh>
    <rPh sb="192" eb="194">
      <t>ケイエイ</t>
    </rPh>
    <rPh sb="197" eb="199">
      <t>タイシツ</t>
    </rPh>
    <rPh sb="201" eb="203">
      <t>テンカン</t>
    </rPh>
    <rPh sb="204" eb="206">
      <t>ヒツヨウ</t>
    </rPh>
    <rPh sb="210" eb="212">
      <t>オスイ</t>
    </rPh>
    <rPh sb="212" eb="214">
      <t>ショリ</t>
    </rPh>
    <rPh sb="214" eb="216">
      <t>ゲンカ</t>
    </rPh>
    <rPh sb="217" eb="219">
      <t>ルイジ</t>
    </rPh>
    <rPh sb="219" eb="221">
      <t>ダンタイ</t>
    </rPh>
    <rPh sb="222" eb="224">
      <t>シタマワ</t>
    </rPh>
    <rPh sb="231" eb="233">
      <t>シセツ</t>
    </rPh>
    <rPh sb="233" eb="235">
      <t>リヨウ</t>
    </rPh>
    <rPh sb="235" eb="236">
      <t>リツ</t>
    </rPh>
    <rPh sb="242" eb="244">
      <t>ルイジ</t>
    </rPh>
    <rPh sb="244" eb="246">
      <t>ダンタイ</t>
    </rPh>
    <rPh sb="247" eb="249">
      <t>シタマワ</t>
    </rPh>
    <rPh sb="255" eb="257">
      <t>ジンコウ</t>
    </rPh>
    <rPh sb="257" eb="259">
      <t>ゲンショウ</t>
    </rPh>
    <rPh sb="262" eb="265">
      <t>ジョウカソウ</t>
    </rPh>
    <rPh sb="266" eb="268">
      <t>ショリ</t>
    </rPh>
    <rPh sb="268" eb="270">
      <t>ノウリョク</t>
    </rPh>
    <rPh sb="271" eb="273">
      <t>ヨユウ</t>
    </rPh>
    <rPh sb="282" eb="284">
      <t>ヨウイン</t>
    </rPh>
    <rPh sb="285" eb="286">
      <t>カンガ</t>
    </rPh>
    <phoneticPr fontId="4"/>
  </si>
  <si>
    <t>　有形固定資産減価償却率は類似団体よりも低く、老朽化度合いは低いと言える。しかし時間の経過とともに故障等も増えていくことから、経営を圧迫することのないよう努めていく必要がある。</t>
    <rPh sb="1" eb="3">
      <t>ユウケイ</t>
    </rPh>
    <rPh sb="3" eb="5">
      <t>コテイ</t>
    </rPh>
    <rPh sb="5" eb="7">
      <t>シサン</t>
    </rPh>
    <rPh sb="7" eb="9">
      <t>ゲンカ</t>
    </rPh>
    <rPh sb="9" eb="11">
      <t>ショウキャク</t>
    </rPh>
    <rPh sb="11" eb="12">
      <t>リツ</t>
    </rPh>
    <rPh sb="13" eb="15">
      <t>ルイジ</t>
    </rPh>
    <rPh sb="15" eb="17">
      <t>ダンタイ</t>
    </rPh>
    <rPh sb="20" eb="21">
      <t>ヒク</t>
    </rPh>
    <rPh sb="23" eb="26">
      <t>ロウキュウカ</t>
    </rPh>
    <rPh sb="26" eb="28">
      <t>ドア</t>
    </rPh>
    <rPh sb="30" eb="31">
      <t>ヒク</t>
    </rPh>
    <rPh sb="33" eb="34">
      <t>イ</t>
    </rPh>
    <rPh sb="40" eb="42">
      <t>ジカン</t>
    </rPh>
    <rPh sb="43" eb="45">
      <t>ケイカ</t>
    </rPh>
    <rPh sb="49" eb="51">
      <t>コショウ</t>
    </rPh>
    <rPh sb="51" eb="52">
      <t>トウ</t>
    </rPh>
    <rPh sb="53" eb="54">
      <t>フ</t>
    </rPh>
    <rPh sb="63" eb="65">
      <t>ケイエイ</t>
    </rPh>
    <rPh sb="77" eb="78">
      <t>ツト</t>
    </rPh>
    <rPh sb="82" eb="84">
      <t>ヒツヨウ</t>
    </rPh>
    <phoneticPr fontId="4"/>
  </si>
  <si>
    <t>　中長期の更新需要見通しを検討し、財政収支見通しを踏まえた財源の確保を図り、健全経営を行っていく。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</si>
</sst>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12-487D-A8FE-553DCC3790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C12-487D-A8FE-553DCC3790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45.08</c:v>
                </c:pt>
              </c:numCache>
            </c:numRef>
          </c:val>
          <c:extLst>
            <c:ext xmlns:c16="http://schemas.microsoft.com/office/drawing/2014/chart" uri="{C3380CC4-5D6E-409C-BE32-E72D297353CC}">
              <c16:uniqueId val="{00000000-626F-4B9B-B0D2-88C09FFD47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47.35</c:v>
                </c:pt>
              </c:numCache>
            </c:numRef>
          </c:val>
          <c:smooth val="0"/>
          <c:extLst>
            <c:ext xmlns:c16="http://schemas.microsoft.com/office/drawing/2014/chart" uri="{C3380CC4-5D6E-409C-BE32-E72D297353CC}">
              <c16:uniqueId val="{00000001-626F-4B9B-B0D2-88C09FFD47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E50B-4F73-9B3D-E33602CD57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81.209999999999994</c:v>
                </c:pt>
              </c:numCache>
            </c:numRef>
          </c:val>
          <c:smooth val="0"/>
          <c:extLst>
            <c:ext xmlns:c16="http://schemas.microsoft.com/office/drawing/2014/chart" uri="{C3380CC4-5D6E-409C-BE32-E72D297353CC}">
              <c16:uniqueId val="{00000001-E50B-4F73-9B3D-E33602CD57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105.21</c:v>
                </c:pt>
              </c:numCache>
            </c:numRef>
          </c:val>
          <c:extLst>
            <c:ext xmlns:c16="http://schemas.microsoft.com/office/drawing/2014/chart" uri="{C3380CC4-5D6E-409C-BE32-E72D297353CC}">
              <c16:uniqueId val="{00000000-77AA-492F-9837-103E3EC203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89.75</c:v>
                </c:pt>
              </c:numCache>
            </c:numRef>
          </c:val>
          <c:smooth val="0"/>
          <c:extLst>
            <c:ext xmlns:c16="http://schemas.microsoft.com/office/drawing/2014/chart" uri="{C3380CC4-5D6E-409C-BE32-E72D297353CC}">
              <c16:uniqueId val="{00000001-77AA-492F-9837-103E3EC203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24.71</c:v>
                </c:pt>
              </c:numCache>
            </c:numRef>
          </c:val>
          <c:extLst>
            <c:ext xmlns:c16="http://schemas.microsoft.com/office/drawing/2014/chart" uri="{C3380CC4-5D6E-409C-BE32-E72D297353CC}">
              <c16:uniqueId val="{00000000-CBE9-4CE8-9323-FBF4574754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CBE9-4CE8-9323-FBF4574754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41-483D-95E0-73D82D6B4D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F41-483D-95E0-73D82D6B4D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2F7-47F3-84A1-27B9FAB4B3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249.76</c:v>
                </c:pt>
              </c:numCache>
            </c:numRef>
          </c:val>
          <c:smooth val="0"/>
          <c:extLst>
            <c:ext xmlns:c16="http://schemas.microsoft.com/office/drawing/2014/chart" uri="{C3380CC4-5D6E-409C-BE32-E72D297353CC}">
              <c16:uniqueId val="{00000001-92F7-47F3-84A1-27B9FAB4B3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110.7</c:v>
                </c:pt>
              </c:numCache>
            </c:numRef>
          </c:val>
          <c:extLst>
            <c:ext xmlns:c16="http://schemas.microsoft.com/office/drawing/2014/chart" uri="{C3380CC4-5D6E-409C-BE32-E72D297353CC}">
              <c16:uniqueId val="{00000000-73DA-4DA0-80D0-0B8E7B2774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256.37</c:v>
                </c:pt>
              </c:numCache>
            </c:numRef>
          </c:val>
          <c:smooth val="0"/>
          <c:extLst>
            <c:ext xmlns:c16="http://schemas.microsoft.com/office/drawing/2014/chart" uri="{C3380CC4-5D6E-409C-BE32-E72D297353CC}">
              <c16:uniqueId val="{00000001-73DA-4DA0-80D0-0B8E7B2774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65.02</c:v>
                </c:pt>
              </c:numCache>
            </c:numRef>
          </c:val>
          <c:extLst>
            <c:ext xmlns:c16="http://schemas.microsoft.com/office/drawing/2014/chart" uri="{C3380CC4-5D6E-409C-BE32-E72D297353CC}">
              <c16:uniqueId val="{00000000-62A2-492B-B708-4061C2125A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862.99</c:v>
                </c:pt>
              </c:numCache>
            </c:numRef>
          </c:val>
          <c:smooth val="0"/>
          <c:extLst>
            <c:ext xmlns:c16="http://schemas.microsoft.com/office/drawing/2014/chart" uri="{C3380CC4-5D6E-409C-BE32-E72D297353CC}">
              <c16:uniqueId val="{00000001-62A2-492B-B708-4061C2125A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94.21</c:v>
                </c:pt>
              </c:numCache>
            </c:numRef>
          </c:val>
          <c:extLst>
            <c:ext xmlns:c16="http://schemas.microsoft.com/office/drawing/2014/chart" uri="{C3380CC4-5D6E-409C-BE32-E72D297353CC}">
              <c16:uniqueId val="{00000000-959E-4767-A891-990490411D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50.06</c:v>
                </c:pt>
              </c:numCache>
            </c:numRef>
          </c:val>
          <c:smooth val="0"/>
          <c:extLst>
            <c:ext xmlns:c16="http://schemas.microsoft.com/office/drawing/2014/chart" uri="{C3380CC4-5D6E-409C-BE32-E72D297353CC}">
              <c16:uniqueId val="{00000001-959E-4767-A891-990490411D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271.22000000000003</c:v>
                </c:pt>
              </c:numCache>
            </c:numRef>
          </c:val>
          <c:extLst>
            <c:ext xmlns:c16="http://schemas.microsoft.com/office/drawing/2014/chart" uri="{C3380CC4-5D6E-409C-BE32-E72D297353CC}">
              <c16:uniqueId val="{00000000-90F8-4D04-800D-EC214F6095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309.22000000000003</c:v>
                </c:pt>
              </c:numCache>
            </c:numRef>
          </c:val>
          <c:smooth val="0"/>
          <c:extLst>
            <c:ext xmlns:c16="http://schemas.microsoft.com/office/drawing/2014/chart" uri="{C3380CC4-5D6E-409C-BE32-E72D297353CC}">
              <c16:uniqueId val="{00000001-90F8-4D04-800D-EC214F6095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飯南町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4800</v>
      </c>
      <c r="AM8" s="69"/>
      <c r="AN8" s="69"/>
      <c r="AO8" s="69"/>
      <c r="AP8" s="69"/>
      <c r="AQ8" s="69"/>
      <c r="AR8" s="69"/>
      <c r="AS8" s="69"/>
      <c r="AT8" s="68">
        <f>データ!T6</f>
        <v>242.88</v>
      </c>
      <c r="AU8" s="68"/>
      <c r="AV8" s="68"/>
      <c r="AW8" s="68"/>
      <c r="AX8" s="68"/>
      <c r="AY8" s="68"/>
      <c r="AZ8" s="68"/>
      <c r="BA8" s="68"/>
      <c r="BB8" s="68">
        <f>データ!U6</f>
        <v>19.760000000000002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24.05</v>
      </c>
      <c r="J10" s="68"/>
      <c r="K10" s="68"/>
      <c r="L10" s="68"/>
      <c r="M10" s="68"/>
      <c r="N10" s="68"/>
      <c r="O10" s="68"/>
      <c r="P10" s="68">
        <f>データ!P6</f>
        <v>5.16</v>
      </c>
      <c r="Q10" s="68"/>
      <c r="R10" s="68"/>
      <c r="S10" s="68"/>
      <c r="T10" s="68"/>
      <c r="U10" s="68"/>
      <c r="V10" s="68"/>
      <c r="W10" s="68">
        <f>データ!Q6</f>
        <v>100</v>
      </c>
      <c r="X10" s="68"/>
      <c r="Y10" s="68"/>
      <c r="Z10" s="68"/>
      <c r="AA10" s="68"/>
      <c r="AB10" s="68"/>
      <c r="AC10" s="68"/>
      <c r="AD10" s="69">
        <f>データ!R6</f>
        <v>4813</v>
      </c>
      <c r="AE10" s="69"/>
      <c r="AF10" s="69"/>
      <c r="AG10" s="69"/>
      <c r="AH10" s="69"/>
      <c r="AI10" s="69"/>
      <c r="AJ10" s="69"/>
      <c r="AK10" s="2"/>
      <c r="AL10" s="69">
        <f>データ!V6</f>
        <v>245</v>
      </c>
      <c r="AM10" s="69"/>
      <c r="AN10" s="69"/>
      <c r="AO10" s="69"/>
      <c r="AP10" s="69"/>
      <c r="AQ10" s="69"/>
      <c r="AR10" s="69"/>
      <c r="AS10" s="69"/>
      <c r="AT10" s="68">
        <f>データ!W6</f>
        <v>0.02</v>
      </c>
      <c r="AU10" s="68"/>
      <c r="AV10" s="68"/>
      <c r="AW10" s="68"/>
      <c r="AX10" s="68"/>
      <c r="AY10" s="68"/>
      <c r="AZ10" s="68"/>
      <c r="BA10" s="68"/>
      <c r="BB10" s="68">
        <f>データ!X6</f>
        <v>12250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3"/>
      <c r="BM44" s="44"/>
      <c r="BN44" s="44"/>
      <c r="BO44" s="44"/>
      <c r="BP44" s="44"/>
      <c r="BQ44" s="44"/>
      <c r="BR44" s="44"/>
      <c r="BS44" s="44"/>
      <c r="BT44" s="44"/>
      <c r="BU44" s="44"/>
      <c r="BV44" s="44"/>
      <c r="BW44" s="44"/>
      <c r="BX44" s="44"/>
      <c r="BY44" s="44"/>
      <c r="BZ44" s="4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XA5ldlqanDqe56pPdbG2Cwxv81Gi5K3n9iamWbDAryA6C0YjzkPuubYiJ/2I+m+/LO5CNbH0uKEq6Btm8LcSg==" saltValue="26wHv+PwTfgUhTvWtT6D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323861</v>
      </c>
      <c r="D6" s="33">
        <f t="shared" si="3"/>
        <v>46</v>
      </c>
      <c r="E6" s="33">
        <f t="shared" si="3"/>
        <v>18</v>
      </c>
      <c r="F6" s="33">
        <f t="shared" si="3"/>
        <v>1</v>
      </c>
      <c r="G6" s="33">
        <f t="shared" si="3"/>
        <v>0</v>
      </c>
      <c r="H6" s="33" t="str">
        <f t="shared" si="3"/>
        <v>島根県　飯南町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24.05</v>
      </c>
      <c r="P6" s="34">
        <f t="shared" si="3"/>
        <v>5.16</v>
      </c>
      <c r="Q6" s="34">
        <f t="shared" si="3"/>
        <v>100</v>
      </c>
      <c r="R6" s="34">
        <f t="shared" si="3"/>
        <v>4813</v>
      </c>
      <c r="S6" s="34">
        <f t="shared" si="3"/>
        <v>4800</v>
      </c>
      <c r="T6" s="34">
        <f t="shared" si="3"/>
        <v>242.88</v>
      </c>
      <c r="U6" s="34">
        <f t="shared" si="3"/>
        <v>19.760000000000002</v>
      </c>
      <c r="V6" s="34">
        <f t="shared" si="3"/>
        <v>245</v>
      </c>
      <c r="W6" s="34">
        <f t="shared" si="3"/>
        <v>0.02</v>
      </c>
      <c r="X6" s="34">
        <f t="shared" si="3"/>
        <v>12250</v>
      </c>
      <c r="Y6" s="35" t="str">
        <f>IF(Y7="",NA(),Y7)</f>
        <v>-</v>
      </c>
      <c r="Z6" s="35" t="str">
        <f t="shared" ref="Z6:AH6" si="4">IF(Z7="",NA(),Z7)</f>
        <v>-</v>
      </c>
      <c r="AA6" s="35" t="str">
        <f t="shared" si="4"/>
        <v>-</v>
      </c>
      <c r="AB6" s="35" t="str">
        <f t="shared" si="4"/>
        <v>-</v>
      </c>
      <c r="AC6" s="35">
        <f t="shared" si="4"/>
        <v>105.21</v>
      </c>
      <c r="AD6" s="35" t="str">
        <f t="shared" si="4"/>
        <v>-</v>
      </c>
      <c r="AE6" s="35" t="str">
        <f t="shared" si="4"/>
        <v>-</v>
      </c>
      <c r="AF6" s="35" t="str">
        <f t="shared" si="4"/>
        <v>-</v>
      </c>
      <c r="AG6" s="35" t="str">
        <f t="shared" si="4"/>
        <v>-</v>
      </c>
      <c r="AH6" s="35">
        <f t="shared" si="4"/>
        <v>89.75</v>
      </c>
      <c r="AI6" s="34" t="str">
        <f>IF(AI7="","",IF(AI7="-","【-】","【"&amp;SUBSTITUTE(TEXT(AI7,"#,##0.00"),"-","△")&amp;"】"))</f>
        <v>【92.82】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249.76</v>
      </c>
      <c r="AT6" s="34" t="str">
        <f>IF(AT7="","",IF(AT7="-","【-】","【"&amp;SUBSTITUTE(TEXT(AT7,"#,##0.00"),"-","△")&amp;"】"))</f>
        <v>【200.28】</v>
      </c>
      <c r="AU6" s="35" t="str">
        <f>IF(AU7="",NA(),AU7)</f>
        <v>-</v>
      </c>
      <c r="AV6" s="35" t="str">
        <f t="shared" ref="AV6:BD6" si="6">IF(AV7="",NA(),AV7)</f>
        <v>-</v>
      </c>
      <c r="AW6" s="35" t="str">
        <f t="shared" si="6"/>
        <v>-</v>
      </c>
      <c r="AX6" s="35" t="str">
        <f t="shared" si="6"/>
        <v>-</v>
      </c>
      <c r="AY6" s="35">
        <f t="shared" si="6"/>
        <v>110.7</v>
      </c>
      <c r="AZ6" s="35" t="str">
        <f t="shared" si="6"/>
        <v>-</v>
      </c>
      <c r="BA6" s="35" t="str">
        <f t="shared" si="6"/>
        <v>-</v>
      </c>
      <c r="BB6" s="35" t="str">
        <f t="shared" si="6"/>
        <v>-</v>
      </c>
      <c r="BC6" s="35" t="str">
        <f t="shared" si="6"/>
        <v>-</v>
      </c>
      <c r="BD6" s="35">
        <f t="shared" si="6"/>
        <v>256.37</v>
      </c>
      <c r="BE6" s="34" t="str">
        <f>IF(BE7="","",IF(BE7="-","【-】","【"&amp;SUBSTITUTE(TEXT(BE7,"#,##0.00"),"-","△")&amp;"】"))</f>
        <v>【254.85】</v>
      </c>
      <c r="BF6" s="35" t="str">
        <f>IF(BF7="",NA(),BF7)</f>
        <v>-</v>
      </c>
      <c r="BG6" s="35" t="str">
        <f t="shared" ref="BG6:BO6" si="7">IF(BG7="",NA(),BG7)</f>
        <v>-</v>
      </c>
      <c r="BH6" s="35" t="str">
        <f t="shared" si="7"/>
        <v>-</v>
      </c>
      <c r="BI6" s="35" t="str">
        <f t="shared" si="7"/>
        <v>-</v>
      </c>
      <c r="BJ6" s="35">
        <f t="shared" si="7"/>
        <v>65.02</v>
      </c>
      <c r="BK6" s="35" t="str">
        <f t="shared" si="7"/>
        <v>-</v>
      </c>
      <c r="BL6" s="35" t="str">
        <f t="shared" si="7"/>
        <v>-</v>
      </c>
      <c r="BM6" s="35" t="str">
        <f t="shared" si="7"/>
        <v>-</v>
      </c>
      <c r="BN6" s="35" t="str">
        <f t="shared" si="7"/>
        <v>-</v>
      </c>
      <c r="BO6" s="35">
        <f t="shared" si="7"/>
        <v>862.99</v>
      </c>
      <c r="BP6" s="34" t="str">
        <f>IF(BP7="","",IF(BP7="-","【-】","【"&amp;SUBSTITUTE(TEXT(BP7,"#,##0.00"),"-","△")&amp;"】"))</f>
        <v>【862.82】</v>
      </c>
      <c r="BQ6" s="35" t="str">
        <f>IF(BQ7="",NA(),BQ7)</f>
        <v>-</v>
      </c>
      <c r="BR6" s="35" t="str">
        <f t="shared" ref="BR6:BZ6" si="8">IF(BR7="",NA(),BR7)</f>
        <v>-</v>
      </c>
      <c r="BS6" s="35" t="str">
        <f t="shared" si="8"/>
        <v>-</v>
      </c>
      <c r="BT6" s="35" t="str">
        <f t="shared" si="8"/>
        <v>-</v>
      </c>
      <c r="BU6" s="35">
        <f t="shared" si="8"/>
        <v>94.21</v>
      </c>
      <c r="BV6" s="35" t="str">
        <f t="shared" si="8"/>
        <v>-</v>
      </c>
      <c r="BW6" s="35" t="str">
        <f t="shared" si="8"/>
        <v>-</v>
      </c>
      <c r="BX6" s="35" t="str">
        <f t="shared" si="8"/>
        <v>-</v>
      </c>
      <c r="BY6" s="35" t="str">
        <f t="shared" si="8"/>
        <v>-</v>
      </c>
      <c r="BZ6" s="35">
        <f t="shared" si="8"/>
        <v>50.06</v>
      </c>
      <c r="CA6" s="34" t="str">
        <f>IF(CA7="","",IF(CA7="-","【-】","【"&amp;SUBSTITUTE(TEXT(CA7,"#,##0.00"),"-","△")&amp;"】"))</f>
        <v>【49.71】</v>
      </c>
      <c r="CB6" s="35" t="str">
        <f>IF(CB7="",NA(),CB7)</f>
        <v>-</v>
      </c>
      <c r="CC6" s="35" t="str">
        <f t="shared" ref="CC6:CK6" si="9">IF(CC7="",NA(),CC7)</f>
        <v>-</v>
      </c>
      <c r="CD6" s="35" t="str">
        <f t="shared" si="9"/>
        <v>-</v>
      </c>
      <c r="CE6" s="35" t="str">
        <f t="shared" si="9"/>
        <v>-</v>
      </c>
      <c r="CF6" s="35">
        <f t="shared" si="9"/>
        <v>271.22000000000003</v>
      </c>
      <c r="CG6" s="35" t="str">
        <f t="shared" si="9"/>
        <v>-</v>
      </c>
      <c r="CH6" s="35" t="str">
        <f t="shared" si="9"/>
        <v>-</v>
      </c>
      <c r="CI6" s="35" t="str">
        <f t="shared" si="9"/>
        <v>-</v>
      </c>
      <c r="CJ6" s="35" t="str">
        <f t="shared" si="9"/>
        <v>-</v>
      </c>
      <c r="CK6" s="35">
        <f t="shared" si="9"/>
        <v>309.22000000000003</v>
      </c>
      <c r="CL6" s="34" t="str">
        <f>IF(CL7="","",IF(CL7="-","【-】","【"&amp;SUBSTITUTE(TEXT(CL7,"#,##0.00"),"-","△")&amp;"】"))</f>
        <v>【317.18】</v>
      </c>
      <c r="CM6" s="35" t="str">
        <f>IF(CM7="",NA(),CM7)</f>
        <v>-</v>
      </c>
      <c r="CN6" s="35" t="str">
        <f t="shared" ref="CN6:CV6" si="10">IF(CN7="",NA(),CN7)</f>
        <v>-</v>
      </c>
      <c r="CO6" s="35" t="str">
        <f t="shared" si="10"/>
        <v>-</v>
      </c>
      <c r="CP6" s="35" t="str">
        <f t="shared" si="10"/>
        <v>-</v>
      </c>
      <c r="CQ6" s="35">
        <f t="shared" si="10"/>
        <v>45.08</v>
      </c>
      <c r="CR6" s="35" t="str">
        <f t="shared" si="10"/>
        <v>-</v>
      </c>
      <c r="CS6" s="35" t="str">
        <f t="shared" si="10"/>
        <v>-</v>
      </c>
      <c r="CT6" s="35" t="str">
        <f t="shared" si="10"/>
        <v>-</v>
      </c>
      <c r="CU6" s="35" t="str">
        <f t="shared" si="10"/>
        <v>-</v>
      </c>
      <c r="CV6" s="35">
        <f t="shared" si="10"/>
        <v>47.35</v>
      </c>
      <c r="CW6" s="34" t="str">
        <f>IF(CW7="","",IF(CW7="-","【-】","【"&amp;SUBSTITUTE(TEXT(CW7,"#,##0.00"),"-","△")&amp;"】"))</f>
        <v>【47.67】</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81.209999999999994</v>
      </c>
      <c r="DH6" s="34" t="str">
        <f>IF(DH7="","",IF(DH7="-","【-】","【"&amp;SUBSTITUTE(TEXT(DH7,"#,##0.00"),"-","△")&amp;"】"))</f>
        <v>【79.30】</v>
      </c>
      <c r="DI6" s="35" t="str">
        <f>IF(DI7="",NA(),DI7)</f>
        <v>-</v>
      </c>
      <c r="DJ6" s="35" t="str">
        <f t="shared" ref="DJ6:DR6" si="12">IF(DJ7="",NA(),DJ7)</f>
        <v>-</v>
      </c>
      <c r="DK6" s="35" t="str">
        <f t="shared" si="12"/>
        <v>-</v>
      </c>
      <c r="DL6" s="35" t="str">
        <f t="shared" si="12"/>
        <v>-</v>
      </c>
      <c r="DM6" s="35">
        <f t="shared" si="12"/>
        <v>24.71</v>
      </c>
      <c r="DN6" s="35" t="str">
        <f t="shared" si="12"/>
        <v>-</v>
      </c>
      <c r="DO6" s="35" t="str">
        <f t="shared" si="12"/>
        <v>-</v>
      </c>
      <c r="DP6" s="35" t="str">
        <f t="shared" si="12"/>
        <v>-</v>
      </c>
      <c r="DQ6" s="35" t="str">
        <f t="shared" si="12"/>
        <v>-</v>
      </c>
      <c r="DR6" s="35">
        <f t="shared" si="12"/>
        <v>39.64</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323861</v>
      </c>
      <c r="D7" s="37">
        <v>46</v>
      </c>
      <c r="E7" s="37">
        <v>18</v>
      </c>
      <c r="F7" s="37">
        <v>1</v>
      </c>
      <c r="G7" s="37">
        <v>0</v>
      </c>
      <c r="H7" s="37" t="s">
        <v>96</v>
      </c>
      <c r="I7" s="37" t="s">
        <v>97</v>
      </c>
      <c r="J7" s="37" t="s">
        <v>98</v>
      </c>
      <c r="K7" s="37" t="s">
        <v>99</v>
      </c>
      <c r="L7" s="37" t="s">
        <v>100</v>
      </c>
      <c r="M7" s="37" t="s">
        <v>101</v>
      </c>
      <c r="N7" s="38" t="s">
        <v>102</v>
      </c>
      <c r="O7" s="38">
        <v>24.05</v>
      </c>
      <c r="P7" s="38">
        <v>5.16</v>
      </c>
      <c r="Q7" s="38">
        <v>100</v>
      </c>
      <c r="R7" s="38">
        <v>4813</v>
      </c>
      <c r="S7" s="38">
        <v>4800</v>
      </c>
      <c r="T7" s="38">
        <v>242.88</v>
      </c>
      <c r="U7" s="38">
        <v>19.760000000000002</v>
      </c>
      <c r="V7" s="38">
        <v>245</v>
      </c>
      <c r="W7" s="38">
        <v>0.02</v>
      </c>
      <c r="X7" s="38">
        <v>12250</v>
      </c>
      <c r="Y7" s="38" t="s">
        <v>102</v>
      </c>
      <c r="Z7" s="38" t="s">
        <v>102</v>
      </c>
      <c r="AA7" s="38" t="s">
        <v>102</v>
      </c>
      <c r="AB7" s="38" t="s">
        <v>102</v>
      </c>
      <c r="AC7" s="38">
        <v>105.21</v>
      </c>
      <c r="AD7" s="38" t="s">
        <v>102</v>
      </c>
      <c r="AE7" s="38" t="s">
        <v>102</v>
      </c>
      <c r="AF7" s="38" t="s">
        <v>102</v>
      </c>
      <c r="AG7" s="38" t="s">
        <v>102</v>
      </c>
      <c r="AH7" s="38">
        <v>89.75</v>
      </c>
      <c r="AI7" s="38">
        <v>92.82</v>
      </c>
      <c r="AJ7" s="38" t="s">
        <v>102</v>
      </c>
      <c r="AK7" s="38" t="s">
        <v>102</v>
      </c>
      <c r="AL7" s="38" t="s">
        <v>102</v>
      </c>
      <c r="AM7" s="38" t="s">
        <v>102</v>
      </c>
      <c r="AN7" s="38">
        <v>0</v>
      </c>
      <c r="AO7" s="38" t="s">
        <v>102</v>
      </c>
      <c r="AP7" s="38" t="s">
        <v>102</v>
      </c>
      <c r="AQ7" s="38" t="s">
        <v>102</v>
      </c>
      <c r="AR7" s="38" t="s">
        <v>102</v>
      </c>
      <c r="AS7" s="38">
        <v>249.76</v>
      </c>
      <c r="AT7" s="38">
        <v>200.28</v>
      </c>
      <c r="AU7" s="38" t="s">
        <v>102</v>
      </c>
      <c r="AV7" s="38" t="s">
        <v>102</v>
      </c>
      <c r="AW7" s="38" t="s">
        <v>102</v>
      </c>
      <c r="AX7" s="38" t="s">
        <v>102</v>
      </c>
      <c r="AY7" s="38">
        <v>110.7</v>
      </c>
      <c r="AZ7" s="38" t="s">
        <v>102</v>
      </c>
      <c r="BA7" s="38" t="s">
        <v>102</v>
      </c>
      <c r="BB7" s="38" t="s">
        <v>102</v>
      </c>
      <c r="BC7" s="38" t="s">
        <v>102</v>
      </c>
      <c r="BD7" s="38">
        <v>256.37</v>
      </c>
      <c r="BE7" s="38">
        <v>254.85</v>
      </c>
      <c r="BF7" s="38" t="s">
        <v>102</v>
      </c>
      <c r="BG7" s="38" t="s">
        <v>102</v>
      </c>
      <c r="BH7" s="38" t="s">
        <v>102</v>
      </c>
      <c r="BI7" s="38" t="s">
        <v>102</v>
      </c>
      <c r="BJ7" s="38">
        <v>65.02</v>
      </c>
      <c r="BK7" s="38" t="s">
        <v>102</v>
      </c>
      <c r="BL7" s="38" t="s">
        <v>102</v>
      </c>
      <c r="BM7" s="38" t="s">
        <v>102</v>
      </c>
      <c r="BN7" s="38" t="s">
        <v>102</v>
      </c>
      <c r="BO7" s="38">
        <v>862.99</v>
      </c>
      <c r="BP7" s="38">
        <v>862.82</v>
      </c>
      <c r="BQ7" s="38" t="s">
        <v>102</v>
      </c>
      <c r="BR7" s="38" t="s">
        <v>102</v>
      </c>
      <c r="BS7" s="38" t="s">
        <v>102</v>
      </c>
      <c r="BT7" s="38" t="s">
        <v>102</v>
      </c>
      <c r="BU7" s="38">
        <v>94.21</v>
      </c>
      <c r="BV7" s="38" t="s">
        <v>102</v>
      </c>
      <c r="BW7" s="38" t="s">
        <v>102</v>
      </c>
      <c r="BX7" s="38" t="s">
        <v>102</v>
      </c>
      <c r="BY7" s="38" t="s">
        <v>102</v>
      </c>
      <c r="BZ7" s="38">
        <v>50.06</v>
      </c>
      <c r="CA7" s="38">
        <v>49.71</v>
      </c>
      <c r="CB7" s="38" t="s">
        <v>102</v>
      </c>
      <c r="CC7" s="38" t="s">
        <v>102</v>
      </c>
      <c r="CD7" s="38" t="s">
        <v>102</v>
      </c>
      <c r="CE7" s="38" t="s">
        <v>102</v>
      </c>
      <c r="CF7" s="38">
        <v>271.22000000000003</v>
      </c>
      <c r="CG7" s="38" t="s">
        <v>102</v>
      </c>
      <c r="CH7" s="38" t="s">
        <v>102</v>
      </c>
      <c r="CI7" s="38" t="s">
        <v>102</v>
      </c>
      <c r="CJ7" s="38" t="s">
        <v>102</v>
      </c>
      <c r="CK7" s="38">
        <v>309.22000000000003</v>
      </c>
      <c r="CL7" s="38">
        <v>317.18</v>
      </c>
      <c r="CM7" s="38" t="s">
        <v>102</v>
      </c>
      <c r="CN7" s="38" t="s">
        <v>102</v>
      </c>
      <c r="CO7" s="38" t="s">
        <v>102</v>
      </c>
      <c r="CP7" s="38" t="s">
        <v>102</v>
      </c>
      <c r="CQ7" s="38">
        <v>45.08</v>
      </c>
      <c r="CR7" s="38" t="s">
        <v>102</v>
      </c>
      <c r="CS7" s="38" t="s">
        <v>102</v>
      </c>
      <c r="CT7" s="38" t="s">
        <v>102</v>
      </c>
      <c r="CU7" s="38" t="s">
        <v>102</v>
      </c>
      <c r="CV7" s="38">
        <v>47.35</v>
      </c>
      <c r="CW7" s="38">
        <v>47.67</v>
      </c>
      <c r="CX7" s="38" t="s">
        <v>102</v>
      </c>
      <c r="CY7" s="38" t="s">
        <v>102</v>
      </c>
      <c r="CZ7" s="38" t="s">
        <v>102</v>
      </c>
      <c r="DA7" s="38" t="s">
        <v>102</v>
      </c>
      <c r="DB7" s="38">
        <v>100</v>
      </c>
      <c r="DC7" s="38" t="s">
        <v>102</v>
      </c>
      <c r="DD7" s="38" t="s">
        <v>102</v>
      </c>
      <c r="DE7" s="38" t="s">
        <v>102</v>
      </c>
      <c r="DF7" s="38" t="s">
        <v>102</v>
      </c>
      <c r="DG7" s="38">
        <v>81.209999999999994</v>
      </c>
      <c r="DH7" s="38">
        <v>79.3</v>
      </c>
      <c r="DI7" s="38" t="s">
        <v>102</v>
      </c>
      <c r="DJ7" s="38" t="s">
        <v>102</v>
      </c>
      <c r="DK7" s="38" t="s">
        <v>102</v>
      </c>
      <c r="DL7" s="38" t="s">
        <v>102</v>
      </c>
      <c r="DM7" s="38">
        <v>24.71</v>
      </c>
      <c r="DN7" s="38" t="s">
        <v>102</v>
      </c>
      <c r="DO7" s="38" t="s">
        <v>102</v>
      </c>
      <c r="DP7" s="38" t="s">
        <v>102</v>
      </c>
      <c r="DQ7" s="38" t="s">
        <v>102</v>
      </c>
      <c r="DR7" s="38">
        <v>39.64</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46388</v>
      </c>
      <c r="C10" s="41">
        <f>DATEVALUE($B7+12-C11&amp;"/1/"&amp;C12)</f>
        <v>46753</v>
      </c>
      <c r="D10" s="41">
        <f>DATEVALUE($B7+12-D11&amp;"/1/"&amp;D12)</f>
        <v>47119</v>
      </c>
      <c r="E10" s="41">
        <f>DATEVALUE($B7+12-E11&amp;"/1/"&amp;E12)</f>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祐也</dc:creator>
  <cp:lastModifiedBy>Windows ユーザー</cp:lastModifiedBy>
  <cp:lastPrinted>2021-02-18T06:37:40Z</cp:lastPrinted>
  <dcterms:created xsi:type="dcterms:W3CDTF">2021-02-02T02:40:02Z</dcterms:created>
  <dcterms:modified xsi:type="dcterms:W3CDTF">2021-02-18T06:37:41Z</dcterms:modified>
</cp:coreProperties>
</file>