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管理係\財政関係（起債・計画）\経営比較分析\R2年度（R01年度決算分）\下水道事業\"/>
    </mc:Choice>
  </mc:AlternateContent>
  <workbookProtection workbookAlgorithmName="SHA-512" workbookHashValue="GcT4YEamG4ChAHRfecWcKFaSvpr8yLNx6iACPzU78s02+jcrcNv77gfkcxEp/kxDg+z/7VwNBMeRRjUlH8XS2A==" workbookSaltValue="2b/pbE3WAXmED5IiQKgoZ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<sst xmlns="http://schemas.openxmlformats.org/spreadsheetml/2006/main" count="236" uniqueCount="121">
  <si>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</si>
  <si>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</si>
  <si>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</si>
  <si>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</si>
  <si>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</si>
  <si>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</si>
  <si>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</si>
  <si>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</si>
  <si>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</si>
  <si>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</si>
  <si>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</si>
  <si>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</si>
  <si>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</si>
  <si>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</si>
  <si>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</si>
  <si>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</si>
  <si>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</si>
  <si>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</si>
  <si>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</si>
  <si>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</si>
  <si>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</si>
  <si>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</si>
  <si>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</si>
  <si>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</si>
  <si>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</si>
  <si>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</si>
  <si>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</si>
  <si>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</si>
  <si>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</si>
  <si>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</si>
  <si>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</si>
  <si>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</si>
  <si>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</si>
  <si>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</si>
  <si>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</si>
  <si>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</si>
  <si>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</si>
  <si>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</si>
  <si>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</si>
  <si>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</si>
  <si>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</si>
  <si>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</si>
  <si>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</si>
  <si>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</si>
  <si>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</si>
  <si>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</si>
  <si>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</si>
  <si>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</si>
  <si>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</si>
  <si>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</si>
  <si>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</si>
  <si>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</si>
  <si>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</si>
  <si>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</si>
  <si>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</si>
  <si>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</si>
  <si>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</si>
  <si>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</si>
  <si>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</si>
  <si>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</si>
  <si>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</si>
  <si>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</si>
  <si>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</si>
  <si>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</si>
  <si>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</si>
  <si>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</si>
  <si>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</si>
  <si>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</si>
  <si>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</si>
  <si>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</si>
  <si>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</si>
  <si>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</si>
  <si>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</si>
  <si>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</si>
  <si>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</si>
  <si>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</si>
  <si>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</si>
  <si>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</si>
  <si>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</si>
  <si>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</si>
  <si>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</si>
  <si>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</si>
  <si>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</si>
  <si>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</si>
  <si>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</si>
  <si>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</si>
  <si>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</si>
  <si>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</si>
  <si>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</si>
  <si>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</si>
  <si>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</si>
  <si>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</si>
  <si>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</si>
  <si>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</si>
  <si>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</si>
  <si>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</si>
  <si>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</si>
  <si>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</si>
  <si>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</si>
  <si>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</si>
  <si>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</si>
  <si>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</si>
  <si>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</si>
  <si>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</si>
  <si>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</si>
  <si>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</si>
  <si>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</si>
  <si>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</si>
  <si>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</si>
  <si>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</si>
  <si>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</si>
  <si>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</si>
  <si>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</si>
  <si>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</si>
  <si>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</si>
  <si>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</si>
  <si>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</si>
  <si>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</si>
  <si>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の農業集落排水事業は平成7年度から供用を開始しており、古い施設では約20年が経過しているところである。管路の耐用年数を勘案すると老朽化の域にはまだ達していないが、R2年度以降は、機能保全対策調査を基に策定した更新計画を基に、計画的に施設の更新、改修を実施する。</t>
    <rPh sb="86" eb="88">
      <t>ネンド</t>
    </rPh>
    <rPh sb="88" eb="90">
      <t>イコウ</t>
    </rPh>
    <rPh sb="92" eb="94">
      <t>キノウ</t>
    </rPh>
    <rPh sb="94" eb="96">
      <t>ホゼン</t>
    </rPh>
    <rPh sb="96" eb="98">
      <t>タイサク</t>
    </rPh>
    <rPh sb="98" eb="100">
      <t>チョウサ</t>
    </rPh>
    <rPh sb="107" eb="109">
      <t>コウシン</t>
    </rPh>
    <rPh sb="109" eb="111">
      <t>ケイカク</t>
    </rPh>
    <rPh sb="112" eb="113">
      <t>モト</t>
    </rPh>
    <rPh sb="115" eb="117">
      <t>ケイカク</t>
    </rPh>
    <rPh sb="117" eb="118">
      <t>テキ</t>
    </rPh>
    <rPh sb="119" eb="121">
      <t>シセツ</t>
    </rPh>
    <rPh sb="122" eb="124">
      <t>コウシン</t>
    </rPh>
    <rPh sb="125" eb="127">
      <t>カイシュウ</t>
    </rPh>
    <rPh sb="128" eb="130">
      <t>ジッシ</t>
    </rPh>
    <phoneticPr fontId="4"/>
  </si>
  <si>
    <t>　概ねの指標において類似団体の平均値に達していない、あるいはほぼ同様の数値となりはしたが、全体的に改善傾向にあると言える。今後は引き続き起債残高の縮減及び維持管理費の抑制に努める。
　その一方で、依然として一般会計からの繰出金に依存している体質であることから、下水道料金については、R2年4月に料金改定を実施。今後も引き続き将来の処理区域内人口の減少を見据えた収益と費用の将来予測を立て、適正な料金を検討していくことが重要である。
　さらに、引き続き水洗化率の向上に努めることで、施設利用率の向上や汚水処理原価の減少を図るとともに、R4年度以降一部公共下水道へ統合を計画しており、経営の健全化・効率化を目指していく。</t>
    <rPh sb="143" eb="144">
      <t>ネン</t>
    </rPh>
    <rPh sb="145" eb="146">
      <t>ガツ</t>
    </rPh>
    <rPh sb="147" eb="151">
      <t>リョウキンカイテイ</t>
    </rPh>
    <rPh sb="152" eb="154">
      <t>ジッシ</t>
    </rPh>
    <rPh sb="155" eb="157">
      <t>コンゴ</t>
    </rPh>
    <rPh sb="158" eb="159">
      <t>ヒ</t>
    </rPh>
    <rPh sb="160" eb="161">
      <t>ツヅ</t>
    </rPh>
    <rPh sb="272" eb="274">
      <t>イチブ</t>
    </rPh>
    <phoneticPr fontId="4"/>
  </si>
  <si>
    <r>
      <rPr>
        <sz val="11"/>
        <rFont val="ＭＳ ゴシック"/>
        <family val="3"/>
        <charset val="128"/>
      </rPr>
      <t>①経営の健全性について</t>
    </r>
    <r>
      <rPr>
        <sz val="11"/>
        <rFont val="ＭＳ Ｐゴシック"/>
        <family val="3"/>
        <charset val="128"/>
      </rPr>
      <t xml:space="preserve">
　収益的収支比率は、年々改善傾向にある。特にH28年度においては減少に転じたが、H26年度と比べると大きく改善していることから、経営健全化に向けた取り組みが成果を上げてきていると言える。
　企業債残高対事業規模比率については、類似団体の平均値を大きく上回る数値となっており依然として厳しい状況にあるが、年々減少傾向にある。
　今後も、老朽化対策や施設更新の際には、適正な施設規模の把握に努め必要最小限の更新、繰上償還の実施など起債残高を増加させないような取り組みが必要である。
　また、経費回収率については、H29年度以降において平均値を大きく上回る結果となっており、この数値にも経営健全化に向けた取り組みの成果が表れてきていると言える。
</t>
    </r>
    <r>
      <rPr>
        <sz val="11"/>
        <rFont val="ＭＳ ゴシック"/>
        <family val="3"/>
        <charset val="128"/>
      </rPr>
      <t>②経営の効率化について</t>
    </r>
    <r>
      <rPr>
        <sz val="11"/>
        <rFont val="ＭＳ Ｐゴシック"/>
        <family val="3"/>
        <charset val="128"/>
      </rPr>
      <t xml:space="preserve">
　水洗化率については、毎年数件の新規接続や新規加入者があり、年々増加傾向にあるが、類似団体の平均値を下回る結果となっているため、今後も引き続き水洗化率の向上に努めていく。
　施設利用率についても、水洗化率と同様であり、今後は将来の人口動態を勘案した適正な施設規模の把握に努め、経営の効率化を図ることが必要である。
　また、汚水処理原価についても、Ｈ27年度以降で数値は減少したものの、今後とも維持管理費の抑制を図るなど経営の効率化に向けた取り組みが依然として必要である。</t>
    </r>
    <rPh sb="44" eb="46">
      <t>ゲンショウ</t>
    </rPh>
    <rPh sb="47" eb="48">
      <t>テン</t>
    </rPh>
    <rPh sb="55" eb="57">
      <t>ネンド</t>
    </rPh>
    <rPh sb="58" eb="59">
      <t>クラ</t>
    </rPh>
    <rPh sb="163" eb="165">
      <t>ネンネン</t>
    </rPh>
    <rPh sb="165" eb="167">
      <t>ゲンショウ</t>
    </rPh>
    <rPh sb="167" eb="169">
      <t>ケイコウ</t>
    </rPh>
    <rPh sb="216" eb="218">
      <t>クリアゲ</t>
    </rPh>
    <rPh sb="218" eb="220">
      <t>ショウカン</t>
    </rPh>
    <rPh sb="221" eb="223">
      <t>ジッシ</t>
    </rPh>
    <rPh sb="271" eb="273">
      <t>イコウ</t>
    </rPh>
    <rPh sb="281" eb="282">
      <t>オオ</t>
    </rPh>
    <rPh sb="376" eb="378">
      <t>ゾウカ</t>
    </rPh>
    <rPh sb="442" eb="445">
      <t>スイセンカ</t>
    </rPh>
    <rPh sb="445" eb="446">
      <t>リツ</t>
    </rPh>
    <rPh sb="447" eb="449">
      <t>ドウヨウ</t>
    </rPh>
    <rPh sb="522" eb="52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</si>
</sst>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BD-4928-B31F-58C0E4198A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F8BD-4928-B31F-58C0E4198A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43.08</c:v>
                </c:pt>
                <c:pt idx="1">
                  <c:v>42.31</c:v>
                </c:pt>
                <c:pt idx="2">
                  <c:v>47.52</c:v>
                </c:pt>
                <c:pt idx="3">
                  <c:v>47.72</c:v>
                </c:pt>
                <c:pt idx="4">
                  <c:v>45.98</c:v>
                </c:pt>
              </c:numCache>
            </c:numRef>
          </c:val>
          <c:extLst>
            <c:ext xmlns:c16="http://schemas.microsoft.com/office/drawing/2014/chart" uri="{C3380CC4-5D6E-409C-BE32-E72D297353CC}">
              <c16:uniqueId val="{00000000-930F-4FC1-A42A-983E620CBE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30F-4FC1-A42A-983E620CBE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74.209999999999994</c:v>
                </c:pt>
                <c:pt idx="1">
                  <c:v>78.56</c:v>
                </c:pt>
                <c:pt idx="2">
                  <c:v>79.95</c:v>
                </c:pt>
                <c:pt idx="3">
                  <c:v>81.37</c:v>
                </c:pt>
                <c:pt idx="4">
                  <c:v>81.819999999999993</c:v>
                </c:pt>
              </c:numCache>
            </c:numRef>
          </c:val>
          <c:extLst>
            <c:ext xmlns:c16="http://schemas.microsoft.com/office/drawing/2014/chart" uri="{C3380CC4-5D6E-409C-BE32-E72D297353CC}">
              <c16:uniqueId val="{00000000-334C-4682-8F69-0F7269C286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34C-4682-8F69-0F7269C286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64.260000000000005</c:v>
                </c:pt>
                <c:pt idx="1">
                  <c:v>63.03</c:v>
                </c:pt>
                <c:pt idx="2">
                  <c:v>63.95</c:v>
                </c:pt>
                <c:pt idx="3">
                  <c:v>70.59</c:v>
                </c:pt>
                <c:pt idx="4">
                  <c:v>67.28</c:v>
                </c:pt>
              </c:numCache>
            </c:numRef>
          </c:val>
          <c:extLst>
            <c:ext xmlns:c16="http://schemas.microsoft.com/office/drawing/2014/chart" uri="{C3380CC4-5D6E-409C-BE32-E72D297353CC}">
              <c16:uniqueId val="{00000000-467B-48E8-8EED-A401A6B9C3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B-48E8-8EED-A401A6B9C3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7D-4D56-A679-F449827BAFB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7D-4D56-A679-F449827BAFB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D-45B4-8BF1-D700B18087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D-45B4-8BF1-D700B18087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5-4AD8-8971-BE8D5AA364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5-4AD8-8971-BE8D5AA364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91-4497-B859-26DB1619DD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1-4497-B859-26DB1619DD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4836.3599999999997</c:v>
                </c:pt>
                <c:pt idx="1">
                  <c:v>4125.7700000000004</c:v>
                </c:pt>
                <c:pt idx="2">
                  <c:v>3319.88</c:v>
                </c:pt>
                <c:pt idx="3">
                  <c:v>2215.54</c:v>
                </c:pt>
                <c:pt idx="4">
                  <c:v>2110.4299999999998</c:v>
                </c:pt>
              </c:numCache>
            </c:numRef>
          </c:val>
          <c:extLst>
            <c:ext xmlns:c16="http://schemas.microsoft.com/office/drawing/2014/chart" uri="{C3380CC4-5D6E-409C-BE32-E72D297353CC}">
              <c16:uniqueId val="{00000000-62EF-4DEA-9AB5-8E9980BD18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2EF-4DEA-9AB5-8E9980BD18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54.13</c:v>
                </c:pt>
                <c:pt idx="1">
                  <c:v>56.52</c:v>
                </c:pt>
                <c:pt idx="2">
                  <c:v>69.44</c:v>
                </c:pt>
                <c:pt idx="3">
                  <c:v>71.599999999999994</c:v>
                </c:pt>
                <c:pt idx="4">
                  <c:v>74.38</c:v>
                </c:pt>
              </c:numCache>
            </c:numRef>
          </c:val>
          <c:extLst>
            <c:ext xmlns:c16="http://schemas.microsoft.com/office/drawing/2014/chart" uri="{C3380CC4-5D6E-409C-BE32-E72D297353CC}">
              <c16:uniqueId val="{00000000-926E-4E4F-A1D8-0482AA55DD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26E-4E4F-A1D8-0482AA55DD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315.17</c:v>
                </c:pt>
                <c:pt idx="1">
                  <c:v>308.17</c:v>
                </c:pt>
                <c:pt idx="2">
                  <c:v>246.5</c:v>
                </c:pt>
                <c:pt idx="3">
                  <c:v>243.81</c:v>
                </c:pt>
                <c:pt idx="4">
                  <c:v>243.88</c:v>
                </c:pt>
              </c:numCache>
            </c:numRef>
          </c:val>
          <c:extLst>
            <c:ext xmlns:c16="http://schemas.microsoft.com/office/drawing/2014/chart" uri="{C3380CC4-5D6E-409C-BE32-E72D297353CC}">
              <c16:uniqueId val="{00000000-0D12-49AC-AB6D-F165065ACF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D12-49AC-AB6D-F165065ACF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島根県　奥出雲町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12475</v>
      </c>
      <c r="AM8" s="51"/>
      <c r="AN8" s="51"/>
      <c r="AO8" s="51"/>
      <c r="AP8" s="51"/>
      <c r="AQ8" s="51"/>
      <c r="AR8" s="51"/>
      <c r="AS8" s="51"/>
      <c r="AT8" s="46">
        <f>データ!T6</f>
        <v>368.01</v>
      </c>
      <c r="AU8" s="46"/>
      <c r="AV8" s="46"/>
      <c r="AW8" s="46"/>
      <c r="AX8" s="46"/>
      <c r="AY8" s="46"/>
      <c r="AZ8" s="46"/>
      <c r="BA8" s="46"/>
      <c r="BB8" s="46">
        <f>データ!U6</f>
        <v>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37.81</v>
      </c>
      <c r="Q10" s="46"/>
      <c r="R10" s="46"/>
      <c r="S10" s="46"/>
      <c r="T10" s="46"/>
      <c r="U10" s="46"/>
      <c r="V10" s="46"/>
      <c r="W10" s="46">
        <f>データ!Q6</f>
        <v>99.62</v>
      </c>
      <c r="X10" s="46"/>
      <c r="Y10" s="46"/>
      <c r="Z10" s="46"/>
      <c r="AA10" s="46"/>
      <c r="AB10" s="46"/>
      <c r="AC10" s="46"/>
      <c r="AD10" s="51">
        <f>データ!R6</f>
        <v>3450</v>
      </c>
      <c r="AE10" s="51"/>
      <c r="AF10" s="51"/>
      <c r="AG10" s="51"/>
      <c r="AH10" s="51"/>
      <c r="AI10" s="51"/>
      <c r="AJ10" s="51"/>
      <c r="AK10" s="2"/>
      <c r="AL10" s="51">
        <f>データ!V6</f>
        <v>4660</v>
      </c>
      <c r="AM10" s="51"/>
      <c r="AN10" s="51"/>
      <c r="AO10" s="51"/>
      <c r="AP10" s="51"/>
      <c r="AQ10" s="51"/>
      <c r="AR10" s="51"/>
      <c r="AS10" s="51"/>
      <c r="AT10" s="46">
        <f>データ!W6</f>
        <v>2.34</v>
      </c>
      <c r="AU10" s="46"/>
      <c r="AV10" s="46"/>
      <c r="AW10" s="46"/>
      <c r="AX10" s="46"/>
      <c r="AY10" s="46"/>
      <c r="AZ10" s="46"/>
      <c r="BA10" s="46"/>
      <c r="BB10" s="46">
        <f>データ!X6</f>
        <v>1991.45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3IUXWHBNwcqvXOMwqxilnWlfjwV+p8Zih061ZwQLE+Ii2rsCtBBLwWOT9a2GroFsoS2eAEr/HLW1xcRPmBxbOQ==" saltValue="P9dadwLaGFf8XruS3gL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323438</v>
      </c>
      <c r="D6" s="33">
        <f t="shared" si="3"/>
        <v>47</v>
      </c>
      <c r="E6" s="33">
        <f t="shared" si="3"/>
        <v>17</v>
      </c>
      <c r="F6" s="33">
        <f t="shared" si="3"/>
        <v>5</v>
      </c>
      <c r="G6" s="33">
        <f t="shared" si="3"/>
        <v>0</v>
      </c>
      <c r="H6" s="33" t="str">
        <f t="shared" si="3"/>
        <v>島根県　奥出雲町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37.81</v>
      </c>
      <c r="Q6" s="34">
        <f t="shared" si="3"/>
        <v>99.62</v>
      </c>
      <c r="R6" s="34">
        <f t="shared" si="3"/>
        <v>3450</v>
      </c>
      <c r="S6" s="34">
        <f t="shared" si="3"/>
        <v>12475</v>
      </c>
      <c r="T6" s="34">
        <f t="shared" si="3"/>
        <v>368.01</v>
      </c>
      <c r="U6" s="34">
        <f t="shared" si="3"/>
        <v>33.9</v>
      </c>
      <c r="V6" s="34">
        <f t="shared" si="3"/>
        <v>4660</v>
      </c>
      <c r="W6" s="34">
        <f t="shared" si="3"/>
        <v>2.34</v>
      </c>
      <c r="X6" s="34">
        <f t="shared" si="3"/>
        <v>1991.45</v>
      </c>
      <c r="Y6" s="35">
        <f>IF(Y7="",NA(),Y7)</f>
        <v>64.260000000000005</v>
      </c>
      <c r="Z6" s="35">
        <f t="shared" ref="Z6:AH6" si="4">IF(Z7="",NA(),Z7)</f>
        <v>63.03</v>
      </c>
      <c r="AA6" s="35">
        <f t="shared" si="4"/>
        <v>63.95</v>
      </c>
      <c r="AB6" s="35">
        <f t="shared" si="4"/>
        <v>70.59</v>
      </c>
      <c r="AC6" s="35">
        <f t="shared" si="4"/>
        <v>67.28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4836.3599999999997</v>
      </c>
      <c r="BG6" s="35">
        <f t="shared" ref="BG6:BO6" si="7">IF(BG7="",NA(),BG7)</f>
        <v>4125.7700000000004</v>
      </c>
      <c r="BH6" s="35">
        <f t="shared" si="7"/>
        <v>3319.88</v>
      </c>
      <c r="BI6" s="35">
        <f t="shared" si="7"/>
        <v>2215.54</v>
      </c>
      <c r="BJ6" s="35">
        <f t="shared" si="7"/>
        <v>2110.4299999999998</v>
      </c>
      <c r="BK6" s="35">
        <f t="shared" si="7"/>
        <v>1081.8</v>
      </c>
      <c r="BL6" s="35">
        <f t="shared" si="7"/>
        <v>974.93</v>
      </c>
      <c r="BM6" s="35">
        <f t="shared" si="7"/>
        <v>855.8</v>
      </c>
      <c r="BN6" s="35">
        <f t="shared" si="7"/>
        <v>789.46</v>
      </c>
      <c r="BO6" s="35">
        <f t="shared" si="7"/>
        <v>826.83</v>
      </c>
      <c r="BP6" s="34" t="str">
        <f>IF(BP7="","",IF(BP7="-","【-】","【"&amp;SUBSTITUTE(TEXT(BP7,"#,##0.00"),"-","△")&amp;"】"))</f>
        <v>【765.47】</v>
      </c>
      <c r="BQ6" s="35">
        <f>IF(BQ7="",NA(),BQ7)</f>
        <v>54.13</v>
      </c>
      <c r="BR6" s="35">
        <f t="shared" ref="BR6:BZ6" si="8">IF(BR7="",NA(),BR7)</f>
        <v>56.52</v>
      </c>
      <c r="BS6" s="35">
        <f t="shared" si="8"/>
        <v>69.44</v>
      </c>
      <c r="BT6" s="35">
        <f t="shared" si="8"/>
        <v>71.599999999999994</v>
      </c>
      <c r="BU6" s="35">
        <f t="shared" si="8"/>
        <v>74.38</v>
      </c>
      <c r="BV6" s="35">
        <f t="shared" si="8"/>
        <v>52.19</v>
      </c>
      <c r="BW6" s="35">
        <f t="shared" si="8"/>
        <v>55.32</v>
      </c>
      <c r="BX6" s="35">
        <f t="shared" si="8"/>
        <v>59.8</v>
      </c>
      <c r="BY6" s="35">
        <f t="shared" si="8"/>
        <v>57.77</v>
      </c>
      <c r="BZ6" s="35">
        <f t="shared" si="8"/>
        <v>57.31</v>
      </c>
      <c r="CA6" s="34" t="str">
        <f>IF(CA7="","",IF(CA7="-","【-】","【"&amp;SUBSTITUTE(TEXT(CA7,"#,##0.00"),"-","△")&amp;"】"))</f>
        <v>【59.59】</v>
      </c>
      <c r="CB6" s="35">
        <f>IF(CB7="",NA(),CB7)</f>
        <v>315.17</v>
      </c>
      <c r="CC6" s="35">
        <f t="shared" ref="CC6:CK6" si="9">IF(CC7="",NA(),CC7)</f>
        <v>308.17</v>
      </c>
      <c r="CD6" s="35">
        <f t="shared" si="9"/>
        <v>246.5</v>
      </c>
      <c r="CE6" s="35">
        <f t="shared" si="9"/>
        <v>243.81</v>
      </c>
      <c r="CF6" s="35">
        <f t="shared" si="9"/>
        <v>243.88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43.08</v>
      </c>
      <c r="CN6" s="35">
        <f t="shared" ref="CN6:CV6" si="10">IF(CN7="",NA(),CN7)</f>
        <v>42.31</v>
      </c>
      <c r="CO6" s="35">
        <f t="shared" si="10"/>
        <v>47.52</v>
      </c>
      <c r="CP6" s="35">
        <f t="shared" si="10"/>
        <v>47.72</v>
      </c>
      <c r="CQ6" s="35">
        <f t="shared" si="10"/>
        <v>45.98</v>
      </c>
      <c r="CR6" s="35">
        <f t="shared" si="10"/>
        <v>52.31</v>
      </c>
      <c r="CS6" s="35">
        <f t="shared" si="10"/>
        <v>60.65</v>
      </c>
      <c r="CT6" s="35">
        <f t="shared" si="10"/>
        <v>51.75</v>
      </c>
      <c r="CU6" s="35">
        <f t="shared" si="10"/>
        <v>50.68</v>
      </c>
      <c r="CV6" s="35">
        <f t="shared" si="10"/>
        <v>50.14</v>
      </c>
      <c r="CW6" s="34" t="str">
        <f>IF(CW7="","",IF(CW7="-","【-】","【"&amp;SUBSTITUTE(TEXT(CW7,"#,##0.00"),"-","△")&amp;"】"))</f>
        <v>【51.30】</v>
      </c>
      <c r="CX6" s="35">
        <f>IF(CX7="",NA(),CX7)</f>
        <v>74.209999999999994</v>
      </c>
      <c r="CY6" s="35">
        <f t="shared" ref="CY6:DG6" si="11">IF(CY7="",NA(),CY7)</f>
        <v>78.56</v>
      </c>
      <c r="CZ6" s="35">
        <f t="shared" si="11"/>
        <v>79.95</v>
      </c>
      <c r="DA6" s="35">
        <f t="shared" si="11"/>
        <v>81.37</v>
      </c>
      <c r="DB6" s="35">
        <f t="shared" si="11"/>
        <v>81.819999999999993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323438</v>
      </c>
      <c r="D7" s="37">
        <v>47</v>
      </c>
      <c r="E7" s="37">
        <v>17</v>
      </c>
      <c r="F7" s="37">
        <v>5</v>
      </c>
      <c r="G7" s="37">
        <v>0</v>
      </c>
      <c r="H7" s="37" t="s">
        <v>98</v>
      </c>
      <c r="I7" s="37" t="s">
        <v>99</v>
      </c>
      <c r="J7" s="37" t="s">
        <v>100</v>
      </c>
      <c r="K7" s="37" t="s">
        <v>101</v>
      </c>
      <c r="L7" s="37" t="s">
        <v>102</v>
      </c>
      <c r="M7" s="37" t="s">
        <v>103</v>
      </c>
      <c r="N7" s="38" t="s">
        <v>104</v>
      </c>
      <c r="O7" s="38" t="s">
        <v>105</v>
      </c>
      <c r="P7" s="38">
        <v>37.81</v>
      </c>
      <c r="Q7" s="38">
        <v>99.62</v>
      </c>
      <c r="R7" s="38">
        <v>3450</v>
      </c>
      <c r="S7" s="38">
        <v>12475</v>
      </c>
      <c r="T7" s="38">
        <v>368.01</v>
      </c>
      <c r="U7" s="38">
        <v>33.9</v>
      </c>
      <c r="V7" s="38">
        <v>4660</v>
      </c>
      <c r="W7" s="38">
        <v>2.34</v>
      </c>
      <c r="X7" s="38">
        <v>1991.45</v>
      </c>
      <c r="Y7" s="38">
        <v>64.260000000000005</v>
      </c>
      <c r="Z7" s="38">
        <v>63.03</v>
      </c>
      <c r="AA7" s="38">
        <v>63.95</v>
      </c>
      <c r="AB7" s="38">
        <v>70.59</v>
      </c>
      <c r="AC7" s="38">
        <v>67.28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4836.3599999999997</v>
      </c>
      <c r="BG7" s="38">
        <v>4125.7700000000004</v>
      </c>
      <c r="BH7" s="38">
        <v>3319.88</v>
      </c>
      <c r="BI7" s="38">
        <v>2215.54</v>
      </c>
      <c r="BJ7" s="38">
        <v>2110.4299999999998</v>
      </c>
      <c r="BK7" s="38">
        <v>1081.8</v>
      </c>
      <c r="BL7" s="38">
        <v>974.93</v>
      </c>
      <c r="BM7" s="38">
        <v>855.8</v>
      </c>
      <c r="BN7" s="38">
        <v>789.46</v>
      </c>
      <c r="BO7" s="38">
        <v>826.83</v>
      </c>
      <c r="BP7" s="38">
        <v>765.47</v>
      </c>
      <c r="BQ7" s="38">
        <v>54.13</v>
      </c>
      <c r="BR7" s="38">
        <v>56.52</v>
      </c>
      <c r="BS7" s="38">
        <v>69.44</v>
      </c>
      <c r="BT7" s="38">
        <v>71.599999999999994</v>
      </c>
      <c r="BU7" s="38">
        <v>74.38</v>
      </c>
      <c r="BV7" s="38">
        <v>52.19</v>
      </c>
      <c r="BW7" s="38">
        <v>55.32</v>
      </c>
      <c r="BX7" s="38">
        <v>59.8</v>
      </c>
      <c r="BY7" s="38">
        <v>57.77</v>
      </c>
      <c r="BZ7" s="38">
        <v>57.31</v>
      </c>
      <c r="CA7" s="38">
        <v>59.59</v>
      </c>
      <c r="CB7" s="38">
        <v>315.17</v>
      </c>
      <c r="CC7" s="38">
        <v>308.17</v>
      </c>
      <c r="CD7" s="38">
        <v>246.5</v>
      </c>
      <c r="CE7" s="38">
        <v>243.81</v>
      </c>
      <c r="CF7" s="38">
        <v>243.88</v>
      </c>
      <c r="CG7" s="38">
        <v>296.14</v>
      </c>
      <c r="CH7" s="38">
        <v>283.17</v>
      </c>
      <c r="CI7" s="38">
        <v>263.76</v>
      </c>
      <c r="CJ7" s="38">
        <v>274.35000000000002</v>
      </c>
      <c r="CK7" s="38">
        <v>273.52</v>
      </c>
      <c r="CL7" s="38">
        <v>257.86</v>
      </c>
      <c r="CM7" s="38">
        <v>43.08</v>
      </c>
      <c r="CN7" s="38">
        <v>42.31</v>
      </c>
      <c r="CO7" s="38">
        <v>47.52</v>
      </c>
      <c r="CP7" s="38">
        <v>47.72</v>
      </c>
      <c r="CQ7" s="38">
        <v>45.98</v>
      </c>
      <c r="CR7" s="38">
        <v>52.31</v>
      </c>
      <c r="CS7" s="38">
        <v>60.65</v>
      </c>
      <c r="CT7" s="38">
        <v>51.75</v>
      </c>
      <c r="CU7" s="38">
        <v>50.68</v>
      </c>
      <c r="CV7" s="38">
        <v>50.14</v>
      </c>
      <c r="CW7" s="38">
        <v>51.3</v>
      </c>
      <c r="CX7" s="38">
        <v>74.209999999999994</v>
      </c>
      <c r="CY7" s="38">
        <v>78.56</v>
      </c>
      <c r="CZ7" s="38">
        <v>79.95</v>
      </c>
      <c r="DA7" s="38">
        <v>81.37</v>
      </c>
      <c r="DB7" s="38">
        <v>81.819999999999993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