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0003\Desktop\20210112（2_2締切）公営企業に係る「経営比較分析表」分析等について\2　企業局依頼・回答（0202〆切）\【経営比較分析表】上下水道局（水道・下水道）\"/>
    </mc:Choice>
  </mc:AlternateContent>
  <workbookProtection workbookAlgorithmName="SHA-512" workbookHashValue="qFJveDJLZmfFgKMg5ywbPADKf52UxnHcDeDqcxLif8/M3adghjM5gjAA97GKgpCPF2oHuGwDwJ1TyFBnAin+2Q==" workbookSaltValue="yJfDvnhr5Dol/FICv9tm4g==" workbookSpinCount="100000" lockStructure="1"/>
  <bookViews>
    <workbookView xWindow="-120" yWindow="-120" windowWidth="20730" windowHeight="11160"/>
  </bookViews>
  <sheets>
    <sheet name="法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R6" i="5"/>
  <c r="AD10" i="4" s="1"/>
  <c r="Q6" i="5"/>
  <c r="W10" i="4" s="1"/>
  <c r="P6" i="5"/>
  <c r="O6" i="5"/>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E85" i="4"/>
  <c r="BB10" i="4"/>
  <c r="AT10" i="4"/>
  <c r="P10" i="4"/>
  <c r="I10" i="4"/>
  <c r="AT8" i="4"/>
  <c r="AL8" i="4"/>
  <c r="W8" i="4"/>
  <c r="P8" i="4"/>
  <c r="B6" i="4"/>
</calcChain>
</file>

<file path=xl/sharedStrings.xml><?xml version="1.0" encoding="utf-8"?>
<sst xmlns="http://schemas.openxmlformats.org/spreadsheetml/2006/main" count="236" uniqueCount="116">
  <si>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</si>
  <si>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</si>
  <si>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</si>
  <si>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</si>
  <si>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</si>
  <si>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</si>
  <si>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</si>
  <si>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</si>
  <si>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</si>
  <si>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</si>
  <si>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</si>
  <si>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</si>
  <si>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</si>
  <si>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</si>
  <si>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</si>
  <si>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</si>
  <si>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</si>
  <si>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</si>
  <si>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</si>
  <si>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</si>
  <si>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</si>
  <si>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</si>
  <si>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</si>
  <si>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</si>
  <si>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</si>
  <si>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</si>
  <si>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</si>
  <si>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</si>
  <si>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</si>
  <si>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</si>
  <si>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</si>
  <si>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</si>
  <si>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</si>
  <si>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</si>
  <si>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</si>
  <si>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</si>
  <si>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</si>
  <si>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</si>
  <si>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</si>
  <si>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</si>
  <si>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</si>
  <si>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</si>
  <si>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</si>
  <si>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</si>
  <si>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</si>
  <si>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</si>
  <si>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</si>
  <si>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</si>
  <si>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</si>
  <si>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</si>
  <si>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</si>
  <si>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</si>
  <si>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</si>
  <si>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</si>
  <si>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</si>
  <si>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</si>
  <si>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</si>
  <si>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</si>
  <si>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</si>
  <si>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</si>
  <si>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</si>
  <si>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</si>
  <si>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</si>
  <si>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</si>
  <si>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</si>
  <si>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</si>
  <si>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</si>
  <si>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</si>
  <si>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</si>
  <si>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</si>
  <si>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</si>
  <si>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</si>
  <si>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</si>
  <si>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</si>
  <si>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</si>
  <si>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</si>
  <si>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</si>
  <si>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</si>
  <si>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</si>
  <si>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</si>
  <si>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</si>
  <si>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</si>
  <si>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</si>
  <si>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</si>
  <si>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</si>
  <si>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</si>
  <si>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</si>
  <si>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</si>
  <si>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</si>
  <si>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</si>
  <si>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</si>
  <si>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</si>
  <si>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</si>
  <si>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</si>
  <si>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</si>
  <si>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松江市</t>
  </si>
  <si>
    <t>法適用</t>
  </si>
  <si>
    <t>下水道事業</t>
  </si>
  <si>
    <t>公共下水道</t>
  </si>
  <si>
    <t>Ad</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</si>
  <si>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</si>
  <si>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</si>
  <si>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</si>
  <si>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</si>
  <si>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</si>
  <si>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</si>
  <si>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</si>
  <si>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</si>
  <si>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</si>
  <si>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</si>
  <si>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</si>
  <si>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</si>
  <si>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</si>
  <si>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r>
      <t>　当事業は、平成26年度に面整備事業が完了している。
　償却資産の大半を占める管渠は現時点で老朽化の度合は低いが、ポンプ場の機器等については、法定耐用年数を超えるものもある。
　①有形固定資産減価償却率は、類似団体に比べ低い状況であるが、年々上昇している。また、今後も上昇するものと見込んでいる。
　②管渠老朽化率は、法定耐用年数に達したものがないことから0%となっているが、過去、一定期間に集中的に事業を実施した期間もあり、将来その当時の施設が一斉に耐用年数に達する状況となるため、事業の平準化も考慮した計画的な更新計画を策定する必要がある。
　③管渠改善率
　一部の管渠において改修を実施しているが、</t>
    </r>
    <r>
      <rPr>
        <sz val="9"/>
        <rFont val="ＭＳ ゴシック"/>
        <family val="3"/>
        <charset val="128"/>
      </rPr>
      <t>これは土質条件等で局所的に破損した管渠を改修したものである。現時点では計画的な改修の予定はない。
　なお、当事業の汚水は、すべて島根県管理の流域下水道に接続して処理しており、処理場は有していない。</t>
    </r>
    <rPh sb="282" eb="284">
      <t>イチブ</t>
    </rPh>
    <rPh sb="285" eb="287">
      <t>カンキョ</t>
    </rPh>
    <rPh sb="291" eb="293">
      <t>カイシュウ</t>
    </rPh>
    <rPh sb="294" eb="296">
      <t>ジッシ</t>
    </rPh>
    <rPh sb="305" eb="307">
      <t>ドシツ</t>
    </rPh>
    <rPh sb="307" eb="309">
      <t>ジョウケン</t>
    </rPh>
    <rPh sb="309" eb="310">
      <t>トウ</t>
    </rPh>
    <rPh sb="311" eb="314">
      <t>キョクショテキ</t>
    </rPh>
    <rPh sb="315" eb="317">
      <t>ハソン</t>
    </rPh>
    <rPh sb="319" eb="321">
      <t>カンキョ</t>
    </rPh>
    <rPh sb="322" eb="324">
      <t>カイシュウ</t>
    </rPh>
    <phoneticPr fontId="15"/>
  </si>
  <si>
    <t>　当事業は、一般会計からの繰入れや長期前受金戻入など、使用料以外の収入も含めて、経営の健全性・効率性を保つことを前提としている。
　①経常収支比率が100%以上で、②累積欠損金も発生していないが、総収益のうち下水道使用料の占める割合は50%であり、繰出基準に基づく一般会計繰入金など使用料以外の収入を含めて費用を賄っている。
　③流動比率は、30%前後と低い値で推移している。これは流動負債に次年度償還する建設改良等に充てた企業債を含むためであるが、その財源は次年度の使用料及び一般会計繰入金を予定している。
　④企業債残高対事業規模比率は、企業債残高の減少に伴って前年度に比べ低下している。
　⑤経費回収率・⑥汚水処理原価は、減価償却費や支払利息等の費用のうち、一般会計繰入金など使用料以外の収入を充てる費用を除いて算定したものである。経費回収率は100％を上回っており、汚水処理原価は類似団体並となった。今後も更なる経費削減に努める。
　⑦施設利用率については、処理場を有していないため算定できない。
　⑧水洗化率は、類似団体と比較して1pt程度高い。H26年度に面整備が概成しており、大幅な上昇は見込めない状況であるが、接続勧奨や排水設備の戸別調査を行い、未接続世帯の接続促進を引き続き行う。</t>
    <rPh sb="174" eb="176">
      <t>ゼンゴ</t>
    </rPh>
    <phoneticPr fontId="4"/>
  </si>
  <si>
    <t>　公共下水道のほか、集落排水事業や公設浄化槽事業を含めた下水道事業全体として、概ね健全な経営であり、今後も、上下水道事業経営の指針となる経営計画にある施策に関し、毎年度、PDCAサイクルによる進行管理を通じて事業全般の実効性を高めていく。
　下水道事業では、この計画に基づき、接続促進等による収益確保、農業集落排水施設の公共下水道接続等による費用縮減や人材育成による経営基盤の整備をするとともに、適切な修繕・更新による施設設備の長寿命化や維持運用に努めていく。
　また、令和10年代に到来する下水道施設管渠の更新改築期を見据えて、従来の普及整備、日常管理のための計画から、更新改築計画と料金、収支見通し、事業担当の人材育成を含む「事業管理計画」へ下水道事業を再構築を図ることで、将来にわたり事業を健全に運営できる体制を構築していく。</t>
    <rPh sb="75" eb="77">
      <t>シサク</t>
    </rPh>
    <rPh sb="78" eb="79">
      <t>カン</t>
    </rPh>
    <rPh sb="101" eb="102">
      <t>ツウ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</si>
</sst>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8">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b/>
      <sz val="15"/>
      <color theme="3"/>
      <name val="Yu Gothic"/>
      <family val="2"/>
      <charset val="128"/>
    </font>
    <font>
      <sz val="9"/>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7" fillId="0" borderId="6"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0.05</c:v>
                </c:pt>
                <c:pt idx="1">
                  <c:v>0.02</c:v>
                </c:pt>
                <c:pt idx="2" formatCode="#,##0.00;&quot;△&quot;#,##0.00">
                  <c:v>0</c:v>
                </c:pt>
                <c:pt idx="3">
                  <c:v>0.04</c:v>
                </c:pt>
                <c:pt idx="4">
                  <c:v>0.04</c:v>
                </c:pt>
              </c:numCache>
            </c:numRef>
          </c:val>
          <c:extLst>
            <c:ext xmlns:c16="http://schemas.microsoft.com/office/drawing/2014/chart" uri="{C3380CC4-5D6E-409C-BE32-E72D297353CC}">
              <c16:uniqueId val="{00000000-2C23-4E9C-A010-8AFD51BCA95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0.22</c:v>
                </c:pt>
                <c:pt idx="1">
                  <c:v>0.28000000000000003</c:v>
                </c:pt>
                <c:pt idx="2">
                  <c:v>0.21</c:v>
                </c:pt>
                <c:pt idx="3">
                  <c:v>0.25</c:v>
                </c:pt>
                <c:pt idx="4">
                  <c:v>0.21</c:v>
                </c:pt>
              </c:numCache>
            </c:numRef>
          </c:val>
          <c:smooth val="0"/>
          <c:extLst>
            <c:ext xmlns:c16="http://schemas.microsoft.com/office/drawing/2014/chart" uri="{C3380CC4-5D6E-409C-BE32-E72D297353CC}">
              <c16:uniqueId val="{00000001-2C23-4E9C-A010-8AFD51BCA95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116.63</c:v>
                </c:pt>
                <c:pt idx="1">
                  <c:v>116.5</c:v>
                </c:pt>
                <c:pt idx="2">
                  <c:v>117.24</c:v>
                </c:pt>
                <c:pt idx="3">
                  <c:v>119.78</c:v>
                </c:pt>
                <c:pt idx="4">
                  <c:v>119.63</c:v>
                </c:pt>
              </c:numCache>
            </c:numRef>
          </c:val>
          <c:extLst>
            <c:ext xmlns:c16="http://schemas.microsoft.com/office/drawing/2014/chart" uri="{C3380CC4-5D6E-409C-BE32-E72D297353CC}">
              <c16:uniqueId val="{00000000-B1FB-46DB-AF8D-0C710872EDE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108.52</c:v>
                </c:pt>
                <c:pt idx="1">
                  <c:v>109.12</c:v>
                </c:pt>
                <c:pt idx="2">
                  <c:v>110.22</c:v>
                </c:pt>
                <c:pt idx="3">
                  <c:v>110.01</c:v>
                </c:pt>
                <c:pt idx="4">
                  <c:v>111.12</c:v>
                </c:pt>
              </c:numCache>
            </c:numRef>
          </c:val>
          <c:smooth val="0"/>
          <c:extLst>
            <c:ext xmlns:c16="http://schemas.microsoft.com/office/drawing/2014/chart" uri="{C3380CC4-5D6E-409C-BE32-E72D297353CC}">
              <c16:uniqueId val="{00000001-B1FB-46DB-AF8D-0C710872EDE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8.7799999999999994</c:v>
                </c:pt>
                <c:pt idx="1">
                  <c:v>11.65</c:v>
                </c:pt>
                <c:pt idx="2">
                  <c:v>14.52</c:v>
                </c:pt>
                <c:pt idx="3">
                  <c:v>17.34</c:v>
                </c:pt>
                <c:pt idx="4">
                  <c:v>20.12</c:v>
                </c:pt>
              </c:numCache>
            </c:numRef>
          </c:val>
          <c:extLst>
            <c:ext xmlns:c16="http://schemas.microsoft.com/office/drawing/2014/chart" uri="{C3380CC4-5D6E-409C-BE32-E72D297353CC}">
              <c16:uniqueId val="{00000000-3BFD-4F8B-A500-FC727750F5C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27.96</c:v>
                </c:pt>
                <c:pt idx="1">
                  <c:v>28.81</c:v>
                </c:pt>
                <c:pt idx="2">
                  <c:v>31.19</c:v>
                </c:pt>
                <c:pt idx="3">
                  <c:v>33.090000000000003</c:v>
                </c:pt>
                <c:pt idx="4">
                  <c:v>34.33</c:v>
                </c:pt>
              </c:numCache>
            </c:numRef>
          </c:val>
          <c:smooth val="0"/>
          <c:extLst>
            <c:ext xmlns:c16="http://schemas.microsoft.com/office/drawing/2014/chart" uri="{C3380CC4-5D6E-409C-BE32-E72D297353CC}">
              <c16:uniqueId val="{00000001-3BFD-4F8B-A500-FC727750F5C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B41-49EB-82ED-EC37A663358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3.4</c:v>
                </c:pt>
                <c:pt idx="1">
                  <c:v>3.84</c:v>
                </c:pt>
                <c:pt idx="2">
                  <c:v>4.3099999999999996</c:v>
                </c:pt>
                <c:pt idx="3">
                  <c:v>5.04</c:v>
                </c:pt>
                <c:pt idx="4">
                  <c:v>5.1100000000000003</c:v>
                </c:pt>
              </c:numCache>
            </c:numRef>
          </c:val>
          <c:smooth val="0"/>
          <c:extLst>
            <c:ext xmlns:c16="http://schemas.microsoft.com/office/drawing/2014/chart" uri="{C3380CC4-5D6E-409C-BE32-E72D297353CC}">
              <c16:uniqueId val="{00000001-7B41-49EB-82ED-EC37A663358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4BE-45EF-82FC-A52AC2DB218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4.87</c:v>
                </c:pt>
                <c:pt idx="1">
                  <c:v>3.8</c:v>
                </c:pt>
                <c:pt idx="2">
                  <c:v>3.21</c:v>
                </c:pt>
                <c:pt idx="3">
                  <c:v>2.36</c:v>
                </c:pt>
                <c:pt idx="4">
                  <c:v>2.0699999999999998</c:v>
                </c:pt>
              </c:numCache>
            </c:numRef>
          </c:val>
          <c:smooth val="0"/>
          <c:extLst>
            <c:ext xmlns:c16="http://schemas.microsoft.com/office/drawing/2014/chart" uri="{C3380CC4-5D6E-409C-BE32-E72D297353CC}">
              <c16:uniqueId val="{00000001-54BE-45EF-82FC-A52AC2DB218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24.93</c:v>
                </c:pt>
                <c:pt idx="1">
                  <c:v>26.45</c:v>
                </c:pt>
                <c:pt idx="2">
                  <c:v>35.479999999999997</c:v>
                </c:pt>
                <c:pt idx="3">
                  <c:v>37.92</c:v>
                </c:pt>
                <c:pt idx="4">
                  <c:v>23.6</c:v>
                </c:pt>
              </c:numCache>
            </c:numRef>
          </c:val>
          <c:extLst>
            <c:ext xmlns:c16="http://schemas.microsoft.com/office/drawing/2014/chart" uri="{C3380CC4-5D6E-409C-BE32-E72D297353CC}">
              <c16:uniqueId val="{00000000-E684-422C-B3B1-D58B2873D33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47.32</c:v>
                </c:pt>
                <c:pt idx="1">
                  <c:v>49.96</c:v>
                </c:pt>
                <c:pt idx="2">
                  <c:v>58.04</c:v>
                </c:pt>
                <c:pt idx="3">
                  <c:v>62.12</c:v>
                </c:pt>
                <c:pt idx="4">
                  <c:v>61.57</c:v>
                </c:pt>
              </c:numCache>
            </c:numRef>
          </c:val>
          <c:smooth val="0"/>
          <c:extLst>
            <c:ext xmlns:c16="http://schemas.microsoft.com/office/drawing/2014/chart" uri="{C3380CC4-5D6E-409C-BE32-E72D297353CC}">
              <c16:uniqueId val="{00000001-E684-422C-B3B1-D58B2873D33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486.96</c:v>
                </c:pt>
                <c:pt idx="1">
                  <c:v>447.5</c:v>
                </c:pt>
                <c:pt idx="2">
                  <c:v>399.53</c:v>
                </c:pt>
                <c:pt idx="3">
                  <c:v>357.8</c:v>
                </c:pt>
                <c:pt idx="4">
                  <c:v>352.74</c:v>
                </c:pt>
              </c:numCache>
            </c:numRef>
          </c:val>
          <c:extLst>
            <c:ext xmlns:c16="http://schemas.microsoft.com/office/drawing/2014/chart" uri="{C3380CC4-5D6E-409C-BE32-E72D297353CC}">
              <c16:uniqueId val="{00000000-89EA-48BA-9BF7-E111496B3D3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1017.47</c:v>
                </c:pt>
                <c:pt idx="1">
                  <c:v>970.35</c:v>
                </c:pt>
                <c:pt idx="2">
                  <c:v>917.29</c:v>
                </c:pt>
                <c:pt idx="3">
                  <c:v>875.53</c:v>
                </c:pt>
                <c:pt idx="4">
                  <c:v>867.39</c:v>
                </c:pt>
              </c:numCache>
            </c:numRef>
          </c:val>
          <c:smooth val="0"/>
          <c:extLst>
            <c:ext xmlns:c16="http://schemas.microsoft.com/office/drawing/2014/chart" uri="{C3380CC4-5D6E-409C-BE32-E72D297353CC}">
              <c16:uniqueId val="{00000001-89EA-48BA-9BF7-E111496B3D3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141.99</c:v>
                </c:pt>
                <c:pt idx="1">
                  <c:v>140.79</c:v>
                </c:pt>
                <c:pt idx="2">
                  <c:v>104.72</c:v>
                </c:pt>
                <c:pt idx="3">
                  <c:v>106.11</c:v>
                </c:pt>
                <c:pt idx="4">
                  <c:v>113.97</c:v>
                </c:pt>
              </c:numCache>
            </c:numRef>
          </c:val>
          <c:extLst>
            <c:ext xmlns:c16="http://schemas.microsoft.com/office/drawing/2014/chart" uri="{C3380CC4-5D6E-409C-BE32-E72D297353CC}">
              <c16:uniqueId val="{00000000-161F-4FA4-87C3-19B811FFD88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96.37</c:v>
                </c:pt>
                <c:pt idx="1">
                  <c:v>99.26</c:v>
                </c:pt>
                <c:pt idx="2">
                  <c:v>99.67</c:v>
                </c:pt>
                <c:pt idx="3">
                  <c:v>99.83</c:v>
                </c:pt>
                <c:pt idx="4">
                  <c:v>100.91</c:v>
                </c:pt>
              </c:numCache>
            </c:numRef>
          </c:val>
          <c:smooth val="0"/>
          <c:extLst>
            <c:ext xmlns:c16="http://schemas.microsoft.com/office/drawing/2014/chart" uri="{C3380CC4-5D6E-409C-BE32-E72D297353CC}">
              <c16:uniqueId val="{00000001-161F-4FA4-87C3-19B811FFD88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127.15</c:v>
                </c:pt>
                <c:pt idx="1">
                  <c:v>128.19999999999999</c:v>
                </c:pt>
                <c:pt idx="2">
                  <c:v>173.46</c:v>
                </c:pt>
                <c:pt idx="3">
                  <c:v>171.5</c:v>
                </c:pt>
                <c:pt idx="4">
                  <c:v>159.21</c:v>
                </c:pt>
              </c:numCache>
            </c:numRef>
          </c:val>
          <c:extLst>
            <c:ext xmlns:c16="http://schemas.microsoft.com/office/drawing/2014/chart" uri="{C3380CC4-5D6E-409C-BE32-E72D297353CC}">
              <c16:uniqueId val="{00000000-DC7A-4692-876B-868E38C6F56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162.65</c:v>
                </c:pt>
                <c:pt idx="1">
                  <c:v>159.53</c:v>
                </c:pt>
                <c:pt idx="2">
                  <c:v>159.6</c:v>
                </c:pt>
                <c:pt idx="3">
                  <c:v>158.94</c:v>
                </c:pt>
                <c:pt idx="4">
                  <c:v>158.04</c:v>
                </c:pt>
              </c:numCache>
            </c:numRef>
          </c:val>
          <c:smooth val="0"/>
          <c:extLst>
            <c:ext xmlns:c16="http://schemas.microsoft.com/office/drawing/2014/chart" uri="{C3380CC4-5D6E-409C-BE32-E72D297353CC}">
              <c16:uniqueId val="{00000001-DC7A-4692-876B-868E38C6F56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BA2-4C42-A5A6-0DD621A3E5C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66.63</c:v>
                </c:pt>
                <c:pt idx="1">
                  <c:v>67.040000000000006</c:v>
                </c:pt>
                <c:pt idx="2">
                  <c:v>66.34</c:v>
                </c:pt>
                <c:pt idx="3">
                  <c:v>67.069999999999993</c:v>
                </c:pt>
                <c:pt idx="4">
                  <c:v>66.78</c:v>
                </c:pt>
              </c:numCache>
            </c:numRef>
          </c:val>
          <c:smooth val="0"/>
          <c:extLst>
            <c:ext xmlns:c16="http://schemas.microsoft.com/office/drawing/2014/chart" uri="{C3380CC4-5D6E-409C-BE32-E72D297353CC}">
              <c16:uniqueId val="{00000001-4BA2-4C42-A5A6-0DD621A3E5C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94.22</c:v>
                </c:pt>
                <c:pt idx="1">
                  <c:v>94.62</c:v>
                </c:pt>
                <c:pt idx="2">
                  <c:v>94.68</c:v>
                </c:pt>
                <c:pt idx="3">
                  <c:v>94.8</c:v>
                </c:pt>
                <c:pt idx="4">
                  <c:v>94.86</c:v>
                </c:pt>
              </c:numCache>
            </c:numRef>
          </c:val>
          <c:extLst>
            <c:ext xmlns:c16="http://schemas.microsoft.com/office/drawing/2014/chart" uri="{C3380CC4-5D6E-409C-BE32-E72D297353CC}">
              <c16:uniqueId val="{00000000-CFF2-48BB-9ED2-BE5B96A89E9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93.38</c:v>
                </c:pt>
                <c:pt idx="1">
                  <c:v>93.5</c:v>
                </c:pt>
                <c:pt idx="2">
                  <c:v>93.86</c:v>
                </c:pt>
                <c:pt idx="3">
                  <c:v>93.96</c:v>
                </c:pt>
                <c:pt idx="4">
                  <c:v>94.06</c:v>
                </c:pt>
              </c:numCache>
            </c:numRef>
          </c:val>
          <c:smooth val="0"/>
          <c:extLst>
            <c:ext xmlns:c16="http://schemas.microsoft.com/office/drawing/2014/chart" uri="{C3380CC4-5D6E-409C-BE32-E72D297353CC}">
              <c16:uniqueId val="{00000001-CFF2-48BB-9ED2-BE5B96A89E9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4" t="str">
        <f>データ!H6</f>
        <v>島根県　松江市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Ad</v>
      </c>
      <c r="X8" s="49"/>
      <c r="Y8" s="49"/>
      <c r="Z8" s="49"/>
      <c r="AA8" s="49"/>
      <c r="AB8" s="49"/>
      <c r="AC8" s="49"/>
      <c r="AD8" s="50" t="str">
        <f>データ!$M$6</f>
        <v>自治体職員</v>
      </c>
      <c r="AE8" s="50"/>
      <c r="AF8" s="50"/>
      <c r="AG8" s="50"/>
      <c r="AH8" s="50"/>
      <c r="AI8" s="50"/>
      <c r="AJ8" s="50"/>
      <c r="AK8" s="3"/>
      <c r="AL8" s="51">
        <f>データ!S6</f>
        <v>201981</v>
      </c>
      <c r="AM8" s="51"/>
      <c r="AN8" s="51"/>
      <c r="AO8" s="51"/>
      <c r="AP8" s="51"/>
      <c r="AQ8" s="51"/>
      <c r="AR8" s="51"/>
      <c r="AS8" s="51"/>
      <c r="AT8" s="46">
        <f>データ!T6</f>
        <v>572.99</v>
      </c>
      <c r="AU8" s="46"/>
      <c r="AV8" s="46"/>
      <c r="AW8" s="46"/>
      <c r="AX8" s="46"/>
      <c r="AY8" s="46"/>
      <c r="AZ8" s="46"/>
      <c r="BA8" s="46"/>
      <c r="BB8" s="46">
        <f>データ!U6</f>
        <v>352.5</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c r="A10" s="2"/>
      <c r="B10" s="46" t="str">
        <f>データ!N6</f>
        <v>-</v>
      </c>
      <c r="C10" s="46"/>
      <c r="D10" s="46"/>
      <c r="E10" s="46"/>
      <c r="F10" s="46"/>
      <c r="G10" s="46"/>
      <c r="H10" s="46"/>
      <c r="I10" s="46">
        <f>データ!O6</f>
        <v>59.85</v>
      </c>
      <c r="J10" s="46"/>
      <c r="K10" s="46"/>
      <c r="L10" s="46"/>
      <c r="M10" s="46"/>
      <c r="N10" s="46"/>
      <c r="O10" s="46"/>
      <c r="P10" s="46">
        <f>データ!P6</f>
        <v>77.66</v>
      </c>
      <c r="Q10" s="46"/>
      <c r="R10" s="46"/>
      <c r="S10" s="46"/>
      <c r="T10" s="46"/>
      <c r="U10" s="46"/>
      <c r="V10" s="46"/>
      <c r="W10" s="46">
        <f>データ!Q6</f>
        <v>92.62</v>
      </c>
      <c r="X10" s="46"/>
      <c r="Y10" s="46"/>
      <c r="Z10" s="46"/>
      <c r="AA10" s="46"/>
      <c r="AB10" s="46"/>
      <c r="AC10" s="46"/>
      <c r="AD10" s="51">
        <f>データ!R6</f>
        <v>3080</v>
      </c>
      <c r="AE10" s="51"/>
      <c r="AF10" s="51"/>
      <c r="AG10" s="51"/>
      <c r="AH10" s="51"/>
      <c r="AI10" s="51"/>
      <c r="AJ10" s="51"/>
      <c r="AK10" s="2"/>
      <c r="AL10" s="51">
        <f>データ!V6</f>
        <v>155981</v>
      </c>
      <c r="AM10" s="51"/>
      <c r="AN10" s="51"/>
      <c r="AO10" s="51"/>
      <c r="AP10" s="51"/>
      <c r="AQ10" s="51"/>
      <c r="AR10" s="51"/>
      <c r="AS10" s="51"/>
      <c r="AT10" s="46">
        <f>データ!W6</f>
        <v>43.78</v>
      </c>
      <c r="AU10" s="46"/>
      <c r="AV10" s="46"/>
      <c r="AW10" s="46"/>
      <c r="AX10" s="46"/>
      <c r="AY10" s="46"/>
      <c r="AZ10" s="46"/>
      <c r="BA10" s="46"/>
      <c r="BB10" s="46">
        <f>データ!X6</f>
        <v>3562.84</v>
      </c>
      <c r="BC10" s="46"/>
      <c r="BD10" s="46"/>
      <c r="BE10" s="46"/>
      <c r="BF10" s="46"/>
      <c r="BG10" s="46"/>
      <c r="BH10" s="46"/>
      <c r="BI10" s="46"/>
      <c r="BJ10" s="2"/>
      <c r="BK10" s="2"/>
      <c r="BL10" s="75" t="s">
        <v>22</v>
      </c>
      <c r="BM10" s="76"/>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7" t="s">
        <v>24</v>
      </c>
      <c r="BM11" s="77"/>
      <c r="BN11" s="77"/>
      <c r="BO11" s="77"/>
      <c r="BP11" s="77"/>
      <c r="BQ11" s="77"/>
      <c r="BR11" s="77"/>
      <c r="BS11" s="77"/>
      <c r="BT11" s="77"/>
      <c r="BU11" s="77"/>
      <c r="BV11" s="77"/>
      <c r="BW11" s="77"/>
      <c r="BX11" s="77"/>
      <c r="BY11" s="77"/>
      <c r="BZ11" s="7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7"/>
      <c r="BM12" s="77"/>
      <c r="BN12" s="77"/>
      <c r="BO12" s="77"/>
      <c r="BP12" s="77"/>
      <c r="BQ12" s="77"/>
      <c r="BR12" s="77"/>
      <c r="BS12" s="77"/>
      <c r="BT12" s="77"/>
      <c r="BU12" s="77"/>
      <c r="BV12" s="77"/>
      <c r="BW12" s="77"/>
      <c r="BX12" s="77"/>
      <c r="BY12" s="77"/>
      <c r="BZ12" s="7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8"/>
      <c r="BM13" s="78"/>
      <c r="BN13" s="78"/>
      <c r="BO13" s="78"/>
      <c r="BP13" s="78"/>
      <c r="BQ13" s="78"/>
      <c r="BR13" s="78"/>
      <c r="BS13" s="78"/>
      <c r="BT13" s="78"/>
      <c r="BU13" s="78"/>
      <c r="BV13" s="78"/>
      <c r="BW13" s="78"/>
      <c r="BX13" s="78"/>
      <c r="BY13" s="78"/>
      <c r="BZ13" s="78"/>
    </row>
    <row r="14" spans="1:78" ht="13.5" customHeight="1">
      <c r="A14" s="2"/>
      <c r="B14" s="79" t="s">
        <v>25</v>
      </c>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1"/>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2" t="s">
        <v>114</v>
      </c>
      <c r="BM16" s="83"/>
      <c r="BN16" s="83"/>
      <c r="BO16" s="83"/>
      <c r="BP16" s="83"/>
      <c r="BQ16" s="83"/>
      <c r="BR16" s="83"/>
      <c r="BS16" s="83"/>
      <c r="BT16" s="83"/>
      <c r="BU16" s="83"/>
      <c r="BV16" s="83"/>
      <c r="BW16" s="83"/>
      <c r="BX16" s="83"/>
      <c r="BY16" s="83"/>
      <c r="BZ16" s="84"/>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2"/>
      <c r="BM17" s="83"/>
      <c r="BN17" s="83"/>
      <c r="BO17" s="83"/>
      <c r="BP17" s="83"/>
      <c r="BQ17" s="83"/>
      <c r="BR17" s="83"/>
      <c r="BS17" s="83"/>
      <c r="BT17" s="83"/>
      <c r="BU17" s="83"/>
      <c r="BV17" s="83"/>
      <c r="BW17" s="83"/>
      <c r="BX17" s="83"/>
      <c r="BY17" s="83"/>
      <c r="BZ17" s="84"/>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2"/>
      <c r="BM18" s="83"/>
      <c r="BN18" s="83"/>
      <c r="BO18" s="83"/>
      <c r="BP18" s="83"/>
      <c r="BQ18" s="83"/>
      <c r="BR18" s="83"/>
      <c r="BS18" s="83"/>
      <c r="BT18" s="83"/>
      <c r="BU18" s="83"/>
      <c r="BV18" s="83"/>
      <c r="BW18" s="83"/>
      <c r="BX18" s="83"/>
      <c r="BY18" s="83"/>
      <c r="BZ18" s="84"/>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2"/>
      <c r="BM19" s="83"/>
      <c r="BN19" s="83"/>
      <c r="BO19" s="83"/>
      <c r="BP19" s="83"/>
      <c r="BQ19" s="83"/>
      <c r="BR19" s="83"/>
      <c r="BS19" s="83"/>
      <c r="BT19" s="83"/>
      <c r="BU19" s="83"/>
      <c r="BV19" s="83"/>
      <c r="BW19" s="83"/>
      <c r="BX19" s="83"/>
      <c r="BY19" s="83"/>
      <c r="BZ19" s="84"/>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2"/>
      <c r="BM20" s="83"/>
      <c r="BN20" s="83"/>
      <c r="BO20" s="83"/>
      <c r="BP20" s="83"/>
      <c r="BQ20" s="83"/>
      <c r="BR20" s="83"/>
      <c r="BS20" s="83"/>
      <c r="BT20" s="83"/>
      <c r="BU20" s="83"/>
      <c r="BV20" s="83"/>
      <c r="BW20" s="83"/>
      <c r="BX20" s="83"/>
      <c r="BY20" s="83"/>
      <c r="BZ20" s="84"/>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2"/>
      <c r="BM21" s="83"/>
      <c r="BN21" s="83"/>
      <c r="BO21" s="83"/>
      <c r="BP21" s="83"/>
      <c r="BQ21" s="83"/>
      <c r="BR21" s="83"/>
      <c r="BS21" s="83"/>
      <c r="BT21" s="83"/>
      <c r="BU21" s="83"/>
      <c r="BV21" s="83"/>
      <c r="BW21" s="83"/>
      <c r="BX21" s="83"/>
      <c r="BY21" s="83"/>
      <c r="BZ21" s="84"/>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2"/>
      <c r="BM22" s="83"/>
      <c r="BN22" s="83"/>
      <c r="BO22" s="83"/>
      <c r="BP22" s="83"/>
      <c r="BQ22" s="83"/>
      <c r="BR22" s="83"/>
      <c r="BS22" s="83"/>
      <c r="BT22" s="83"/>
      <c r="BU22" s="83"/>
      <c r="BV22" s="83"/>
      <c r="BW22" s="83"/>
      <c r="BX22" s="83"/>
      <c r="BY22" s="83"/>
      <c r="BZ22" s="84"/>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2"/>
      <c r="BM23" s="83"/>
      <c r="BN23" s="83"/>
      <c r="BO23" s="83"/>
      <c r="BP23" s="83"/>
      <c r="BQ23" s="83"/>
      <c r="BR23" s="83"/>
      <c r="BS23" s="83"/>
      <c r="BT23" s="83"/>
      <c r="BU23" s="83"/>
      <c r="BV23" s="83"/>
      <c r="BW23" s="83"/>
      <c r="BX23" s="83"/>
      <c r="BY23" s="83"/>
      <c r="BZ23" s="84"/>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2"/>
      <c r="BM24" s="83"/>
      <c r="BN24" s="83"/>
      <c r="BO24" s="83"/>
      <c r="BP24" s="83"/>
      <c r="BQ24" s="83"/>
      <c r="BR24" s="83"/>
      <c r="BS24" s="83"/>
      <c r="BT24" s="83"/>
      <c r="BU24" s="83"/>
      <c r="BV24" s="83"/>
      <c r="BW24" s="83"/>
      <c r="BX24" s="83"/>
      <c r="BY24" s="83"/>
      <c r="BZ24" s="84"/>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2"/>
      <c r="BM25" s="83"/>
      <c r="BN25" s="83"/>
      <c r="BO25" s="83"/>
      <c r="BP25" s="83"/>
      <c r="BQ25" s="83"/>
      <c r="BR25" s="83"/>
      <c r="BS25" s="83"/>
      <c r="BT25" s="83"/>
      <c r="BU25" s="83"/>
      <c r="BV25" s="83"/>
      <c r="BW25" s="83"/>
      <c r="BX25" s="83"/>
      <c r="BY25" s="83"/>
      <c r="BZ25" s="84"/>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2"/>
      <c r="BM26" s="83"/>
      <c r="BN26" s="83"/>
      <c r="BO26" s="83"/>
      <c r="BP26" s="83"/>
      <c r="BQ26" s="83"/>
      <c r="BR26" s="83"/>
      <c r="BS26" s="83"/>
      <c r="BT26" s="83"/>
      <c r="BU26" s="83"/>
      <c r="BV26" s="83"/>
      <c r="BW26" s="83"/>
      <c r="BX26" s="83"/>
      <c r="BY26" s="83"/>
      <c r="BZ26" s="84"/>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2"/>
      <c r="BM27" s="83"/>
      <c r="BN27" s="83"/>
      <c r="BO27" s="83"/>
      <c r="BP27" s="83"/>
      <c r="BQ27" s="83"/>
      <c r="BR27" s="83"/>
      <c r="BS27" s="83"/>
      <c r="BT27" s="83"/>
      <c r="BU27" s="83"/>
      <c r="BV27" s="83"/>
      <c r="BW27" s="83"/>
      <c r="BX27" s="83"/>
      <c r="BY27" s="83"/>
      <c r="BZ27" s="84"/>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2"/>
      <c r="BM28" s="83"/>
      <c r="BN28" s="83"/>
      <c r="BO28" s="83"/>
      <c r="BP28" s="83"/>
      <c r="BQ28" s="83"/>
      <c r="BR28" s="83"/>
      <c r="BS28" s="83"/>
      <c r="BT28" s="83"/>
      <c r="BU28" s="83"/>
      <c r="BV28" s="83"/>
      <c r="BW28" s="83"/>
      <c r="BX28" s="83"/>
      <c r="BY28" s="83"/>
      <c r="BZ28" s="84"/>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2"/>
      <c r="BM29" s="83"/>
      <c r="BN29" s="83"/>
      <c r="BO29" s="83"/>
      <c r="BP29" s="83"/>
      <c r="BQ29" s="83"/>
      <c r="BR29" s="83"/>
      <c r="BS29" s="83"/>
      <c r="BT29" s="83"/>
      <c r="BU29" s="83"/>
      <c r="BV29" s="83"/>
      <c r="BW29" s="83"/>
      <c r="BX29" s="83"/>
      <c r="BY29" s="83"/>
      <c r="BZ29" s="84"/>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2"/>
      <c r="BM30" s="83"/>
      <c r="BN30" s="83"/>
      <c r="BO30" s="83"/>
      <c r="BP30" s="83"/>
      <c r="BQ30" s="83"/>
      <c r="BR30" s="83"/>
      <c r="BS30" s="83"/>
      <c r="BT30" s="83"/>
      <c r="BU30" s="83"/>
      <c r="BV30" s="83"/>
      <c r="BW30" s="83"/>
      <c r="BX30" s="83"/>
      <c r="BY30" s="83"/>
      <c r="BZ30" s="84"/>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2"/>
      <c r="BM31" s="83"/>
      <c r="BN31" s="83"/>
      <c r="BO31" s="83"/>
      <c r="BP31" s="83"/>
      <c r="BQ31" s="83"/>
      <c r="BR31" s="83"/>
      <c r="BS31" s="83"/>
      <c r="BT31" s="83"/>
      <c r="BU31" s="83"/>
      <c r="BV31" s="83"/>
      <c r="BW31" s="83"/>
      <c r="BX31" s="83"/>
      <c r="BY31" s="83"/>
      <c r="BZ31" s="84"/>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2"/>
      <c r="BM32" s="83"/>
      <c r="BN32" s="83"/>
      <c r="BO32" s="83"/>
      <c r="BP32" s="83"/>
      <c r="BQ32" s="83"/>
      <c r="BR32" s="83"/>
      <c r="BS32" s="83"/>
      <c r="BT32" s="83"/>
      <c r="BU32" s="83"/>
      <c r="BV32" s="83"/>
      <c r="BW32" s="83"/>
      <c r="BX32" s="83"/>
      <c r="BY32" s="83"/>
      <c r="BZ32" s="84"/>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2"/>
      <c r="BM33" s="83"/>
      <c r="BN33" s="83"/>
      <c r="BO33" s="83"/>
      <c r="BP33" s="83"/>
      <c r="BQ33" s="83"/>
      <c r="BR33" s="83"/>
      <c r="BS33" s="83"/>
      <c r="BT33" s="83"/>
      <c r="BU33" s="83"/>
      <c r="BV33" s="83"/>
      <c r="BW33" s="83"/>
      <c r="BX33" s="83"/>
      <c r="BY33" s="83"/>
      <c r="BZ33" s="84"/>
    </row>
    <row r="34" spans="1:78" ht="13.5" customHeight="1">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2"/>
      <c r="BM34" s="83"/>
      <c r="BN34" s="83"/>
      <c r="BO34" s="83"/>
      <c r="BP34" s="83"/>
      <c r="BQ34" s="83"/>
      <c r="BR34" s="83"/>
      <c r="BS34" s="83"/>
      <c r="BT34" s="83"/>
      <c r="BU34" s="83"/>
      <c r="BV34" s="83"/>
      <c r="BW34" s="83"/>
      <c r="BX34" s="83"/>
      <c r="BY34" s="83"/>
      <c r="BZ34" s="84"/>
    </row>
    <row r="35" spans="1:78" ht="13.5" customHeight="1">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2"/>
      <c r="BM35" s="83"/>
      <c r="BN35" s="83"/>
      <c r="BO35" s="83"/>
      <c r="BP35" s="83"/>
      <c r="BQ35" s="83"/>
      <c r="BR35" s="83"/>
      <c r="BS35" s="83"/>
      <c r="BT35" s="83"/>
      <c r="BU35" s="83"/>
      <c r="BV35" s="83"/>
      <c r="BW35" s="83"/>
      <c r="BX35" s="83"/>
      <c r="BY35" s="83"/>
      <c r="BZ35" s="84"/>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2"/>
      <c r="BM36" s="83"/>
      <c r="BN36" s="83"/>
      <c r="BO36" s="83"/>
      <c r="BP36" s="83"/>
      <c r="BQ36" s="83"/>
      <c r="BR36" s="83"/>
      <c r="BS36" s="83"/>
      <c r="BT36" s="83"/>
      <c r="BU36" s="83"/>
      <c r="BV36" s="83"/>
      <c r="BW36" s="83"/>
      <c r="BX36" s="83"/>
      <c r="BY36" s="83"/>
      <c r="BZ36" s="84"/>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2"/>
      <c r="BM37" s="83"/>
      <c r="BN37" s="83"/>
      <c r="BO37" s="83"/>
      <c r="BP37" s="83"/>
      <c r="BQ37" s="83"/>
      <c r="BR37" s="83"/>
      <c r="BS37" s="83"/>
      <c r="BT37" s="83"/>
      <c r="BU37" s="83"/>
      <c r="BV37" s="83"/>
      <c r="BW37" s="83"/>
      <c r="BX37" s="83"/>
      <c r="BY37" s="83"/>
      <c r="BZ37" s="84"/>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2"/>
      <c r="BM38" s="83"/>
      <c r="BN38" s="83"/>
      <c r="BO38" s="83"/>
      <c r="BP38" s="83"/>
      <c r="BQ38" s="83"/>
      <c r="BR38" s="83"/>
      <c r="BS38" s="83"/>
      <c r="BT38" s="83"/>
      <c r="BU38" s="83"/>
      <c r="BV38" s="83"/>
      <c r="BW38" s="83"/>
      <c r="BX38" s="83"/>
      <c r="BY38" s="83"/>
      <c r="BZ38" s="84"/>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2"/>
      <c r="BM39" s="83"/>
      <c r="BN39" s="83"/>
      <c r="BO39" s="83"/>
      <c r="BP39" s="83"/>
      <c r="BQ39" s="83"/>
      <c r="BR39" s="83"/>
      <c r="BS39" s="83"/>
      <c r="BT39" s="83"/>
      <c r="BU39" s="83"/>
      <c r="BV39" s="83"/>
      <c r="BW39" s="83"/>
      <c r="BX39" s="83"/>
      <c r="BY39" s="83"/>
      <c r="BZ39" s="84"/>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2"/>
      <c r="BM40" s="83"/>
      <c r="BN40" s="83"/>
      <c r="BO40" s="83"/>
      <c r="BP40" s="83"/>
      <c r="BQ40" s="83"/>
      <c r="BR40" s="83"/>
      <c r="BS40" s="83"/>
      <c r="BT40" s="83"/>
      <c r="BU40" s="83"/>
      <c r="BV40" s="83"/>
      <c r="BW40" s="83"/>
      <c r="BX40" s="83"/>
      <c r="BY40" s="83"/>
      <c r="BZ40" s="84"/>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2"/>
      <c r="BM41" s="83"/>
      <c r="BN41" s="83"/>
      <c r="BO41" s="83"/>
      <c r="BP41" s="83"/>
      <c r="BQ41" s="83"/>
      <c r="BR41" s="83"/>
      <c r="BS41" s="83"/>
      <c r="BT41" s="83"/>
      <c r="BU41" s="83"/>
      <c r="BV41" s="83"/>
      <c r="BW41" s="83"/>
      <c r="BX41" s="83"/>
      <c r="BY41" s="83"/>
      <c r="BZ41" s="84"/>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2"/>
      <c r="BM42" s="83"/>
      <c r="BN42" s="83"/>
      <c r="BO42" s="83"/>
      <c r="BP42" s="83"/>
      <c r="BQ42" s="83"/>
      <c r="BR42" s="83"/>
      <c r="BS42" s="83"/>
      <c r="BT42" s="83"/>
      <c r="BU42" s="83"/>
      <c r="BV42" s="83"/>
      <c r="BW42" s="83"/>
      <c r="BX42" s="83"/>
      <c r="BY42" s="83"/>
      <c r="BZ42" s="84"/>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2"/>
      <c r="BM43" s="83"/>
      <c r="BN43" s="83"/>
      <c r="BO43" s="83"/>
      <c r="BP43" s="83"/>
      <c r="BQ43" s="83"/>
      <c r="BR43" s="83"/>
      <c r="BS43" s="83"/>
      <c r="BT43" s="83"/>
      <c r="BU43" s="83"/>
      <c r="BV43" s="83"/>
      <c r="BW43" s="83"/>
      <c r="BX43" s="83"/>
      <c r="BY43" s="83"/>
      <c r="BZ43" s="84"/>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5"/>
      <c r="BM44" s="86"/>
      <c r="BN44" s="86"/>
      <c r="BO44" s="86"/>
      <c r="BP44" s="86"/>
      <c r="BQ44" s="86"/>
      <c r="BR44" s="86"/>
      <c r="BS44" s="86"/>
      <c r="BT44" s="86"/>
      <c r="BU44" s="86"/>
      <c r="BV44" s="86"/>
      <c r="BW44" s="86"/>
      <c r="BX44" s="86"/>
      <c r="BY44" s="86"/>
      <c r="BZ44" s="87"/>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113</v>
      </c>
      <c r="BM47" s="55"/>
      <c r="BN47" s="55"/>
      <c r="BO47" s="55"/>
      <c r="BP47" s="55"/>
      <c r="BQ47" s="55"/>
      <c r="BR47" s="55"/>
      <c r="BS47" s="55"/>
      <c r="BT47" s="55"/>
      <c r="BU47" s="55"/>
      <c r="BV47" s="55"/>
      <c r="BW47" s="55"/>
      <c r="BX47" s="55"/>
      <c r="BY47" s="55"/>
      <c r="BZ47" s="56"/>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115</v>
      </c>
      <c r="BM66" s="70"/>
      <c r="BN66" s="70"/>
      <c r="BO66" s="70"/>
      <c r="BP66" s="70"/>
      <c r="BQ66" s="70"/>
      <c r="BR66" s="70"/>
      <c r="BS66" s="70"/>
      <c r="BT66" s="70"/>
      <c r="BU66" s="70"/>
      <c r="BV66" s="70"/>
      <c r="BW66" s="70"/>
      <c r="BX66" s="70"/>
      <c r="BY66" s="70"/>
      <c r="BZ66" s="71"/>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9"/>
      <c r="BM79" s="70"/>
      <c r="BN79" s="70"/>
      <c r="BO79" s="70"/>
      <c r="BP79" s="70"/>
      <c r="BQ79" s="70"/>
      <c r="BR79" s="70"/>
      <c r="BS79" s="70"/>
      <c r="BT79" s="70"/>
      <c r="BU79" s="70"/>
      <c r="BV79" s="70"/>
      <c r="BW79" s="70"/>
      <c r="BX79" s="70"/>
      <c r="BY79" s="70"/>
      <c r="BZ79" s="71"/>
    </row>
    <row r="80" spans="1:78" ht="13.5" customHeight="1">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9"/>
      <c r="BM80" s="70"/>
      <c r="BN80" s="70"/>
      <c r="BO80" s="70"/>
      <c r="BP80" s="70"/>
      <c r="BQ80" s="70"/>
      <c r="BR80" s="70"/>
      <c r="BS80" s="70"/>
      <c r="BT80" s="70"/>
      <c r="BU80" s="70"/>
      <c r="BV80" s="70"/>
      <c r="BW80" s="70"/>
      <c r="BX80" s="70"/>
      <c r="BY80" s="70"/>
      <c r="BZ80" s="71"/>
    </row>
    <row r="81" spans="1:78" ht="13.5" customHeight="1">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30</v>
      </c>
    </row>
    <row r="84" spans="1:78" hidden="1">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j9uX66W87igN1GvjN8g08nLXYE3TsP6O/8B3AXJqfd/bpiBW9Z4vBnWrUaptRnBUD8E9udCwunnf8vO/TmRL4Q==" saltValue="Vd5G3dTfvY9+SBucp5zrn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cols>
    <col min="2" max="144" width="11.875" customWidth="1"/>
  </cols>
  <sheetData>
    <row r="1" spans="1:148">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c r="A3" s="28" t="s">
        <v>45</v>
      </c>
      <c r="B3" s="29" t="s">
        <v>46</v>
      </c>
      <c r="C3" s="29" t="s">
        <v>47</v>
      </c>
      <c r="D3" s="29" t="s">
        <v>48</v>
      </c>
      <c r="E3" s="29" t="s">
        <v>49</v>
      </c>
      <c r="F3" s="29" t="s">
        <v>50</v>
      </c>
      <c r="G3" s="29" t="s">
        <v>51</v>
      </c>
      <c r="H3" s="89" t="s">
        <v>52</v>
      </c>
      <c r="I3" s="90"/>
      <c r="J3" s="90"/>
      <c r="K3" s="90"/>
      <c r="L3" s="90"/>
      <c r="M3" s="90"/>
      <c r="N3" s="90"/>
      <c r="O3" s="90"/>
      <c r="P3" s="90"/>
      <c r="Q3" s="90"/>
      <c r="R3" s="90"/>
      <c r="S3" s="90"/>
      <c r="T3" s="90"/>
      <c r="U3" s="90"/>
      <c r="V3" s="90"/>
      <c r="W3" s="90"/>
      <c r="X3" s="91"/>
      <c r="Y3" s="95" t="s">
        <v>53</v>
      </c>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t="s">
        <v>28</v>
      </c>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c r="EO3" s="88"/>
    </row>
    <row r="4" spans="1:148">
      <c r="A4" s="28" t="s">
        <v>54</v>
      </c>
      <c r="B4" s="30"/>
      <c r="C4" s="30"/>
      <c r="D4" s="30"/>
      <c r="E4" s="30"/>
      <c r="F4" s="30"/>
      <c r="G4" s="30"/>
      <c r="H4" s="92"/>
      <c r="I4" s="93"/>
      <c r="J4" s="93"/>
      <c r="K4" s="93"/>
      <c r="L4" s="93"/>
      <c r="M4" s="93"/>
      <c r="N4" s="93"/>
      <c r="O4" s="93"/>
      <c r="P4" s="93"/>
      <c r="Q4" s="93"/>
      <c r="R4" s="93"/>
      <c r="S4" s="93"/>
      <c r="T4" s="93"/>
      <c r="U4" s="93"/>
      <c r="V4" s="93"/>
      <c r="W4" s="93"/>
      <c r="X4" s="94"/>
      <c r="Y4" s="88" t="s">
        <v>55</v>
      </c>
      <c r="Z4" s="88"/>
      <c r="AA4" s="88"/>
      <c r="AB4" s="88"/>
      <c r="AC4" s="88"/>
      <c r="AD4" s="88"/>
      <c r="AE4" s="88"/>
      <c r="AF4" s="88"/>
      <c r="AG4" s="88"/>
      <c r="AH4" s="88"/>
      <c r="AI4" s="88"/>
      <c r="AJ4" s="88" t="s">
        <v>56</v>
      </c>
      <c r="AK4" s="88"/>
      <c r="AL4" s="88"/>
      <c r="AM4" s="88"/>
      <c r="AN4" s="88"/>
      <c r="AO4" s="88"/>
      <c r="AP4" s="88"/>
      <c r="AQ4" s="88"/>
      <c r="AR4" s="88"/>
      <c r="AS4" s="88"/>
      <c r="AT4" s="88"/>
      <c r="AU4" s="88" t="s">
        <v>57</v>
      </c>
      <c r="AV4" s="88"/>
      <c r="AW4" s="88"/>
      <c r="AX4" s="88"/>
      <c r="AY4" s="88"/>
      <c r="AZ4" s="88"/>
      <c r="BA4" s="88"/>
      <c r="BB4" s="88"/>
      <c r="BC4" s="88"/>
      <c r="BD4" s="88"/>
      <c r="BE4" s="88"/>
      <c r="BF4" s="88" t="s">
        <v>58</v>
      </c>
      <c r="BG4" s="88"/>
      <c r="BH4" s="88"/>
      <c r="BI4" s="88"/>
      <c r="BJ4" s="88"/>
      <c r="BK4" s="88"/>
      <c r="BL4" s="88"/>
      <c r="BM4" s="88"/>
      <c r="BN4" s="88"/>
      <c r="BO4" s="88"/>
      <c r="BP4" s="88"/>
      <c r="BQ4" s="88" t="s">
        <v>59</v>
      </c>
      <c r="BR4" s="88"/>
      <c r="BS4" s="88"/>
      <c r="BT4" s="88"/>
      <c r="BU4" s="88"/>
      <c r="BV4" s="88"/>
      <c r="BW4" s="88"/>
      <c r="BX4" s="88"/>
      <c r="BY4" s="88"/>
      <c r="BZ4" s="88"/>
      <c r="CA4" s="88"/>
      <c r="CB4" s="88" t="s">
        <v>60</v>
      </c>
      <c r="CC4" s="88"/>
      <c r="CD4" s="88"/>
      <c r="CE4" s="88"/>
      <c r="CF4" s="88"/>
      <c r="CG4" s="88"/>
      <c r="CH4" s="88"/>
      <c r="CI4" s="88"/>
      <c r="CJ4" s="88"/>
      <c r="CK4" s="88"/>
      <c r="CL4" s="88"/>
      <c r="CM4" s="88" t="s">
        <v>61</v>
      </c>
      <c r="CN4" s="88"/>
      <c r="CO4" s="88"/>
      <c r="CP4" s="88"/>
      <c r="CQ4" s="88"/>
      <c r="CR4" s="88"/>
      <c r="CS4" s="88"/>
      <c r="CT4" s="88"/>
      <c r="CU4" s="88"/>
      <c r="CV4" s="88"/>
      <c r="CW4" s="88"/>
      <c r="CX4" s="88" t="s">
        <v>62</v>
      </c>
      <c r="CY4" s="88"/>
      <c r="CZ4" s="88"/>
      <c r="DA4" s="88"/>
      <c r="DB4" s="88"/>
      <c r="DC4" s="88"/>
      <c r="DD4" s="88"/>
      <c r="DE4" s="88"/>
      <c r="DF4" s="88"/>
      <c r="DG4" s="88"/>
      <c r="DH4" s="88"/>
      <c r="DI4" s="88" t="s">
        <v>63</v>
      </c>
      <c r="DJ4" s="88"/>
      <c r="DK4" s="88"/>
      <c r="DL4" s="88"/>
      <c r="DM4" s="88"/>
      <c r="DN4" s="88"/>
      <c r="DO4" s="88"/>
      <c r="DP4" s="88"/>
      <c r="DQ4" s="88"/>
      <c r="DR4" s="88"/>
      <c r="DS4" s="88"/>
      <c r="DT4" s="88" t="s">
        <v>64</v>
      </c>
      <c r="DU4" s="88"/>
      <c r="DV4" s="88"/>
      <c r="DW4" s="88"/>
      <c r="DX4" s="88"/>
      <c r="DY4" s="88"/>
      <c r="DZ4" s="88"/>
      <c r="EA4" s="88"/>
      <c r="EB4" s="88"/>
      <c r="EC4" s="88"/>
      <c r="ED4" s="88"/>
      <c r="EE4" s="88" t="s">
        <v>65</v>
      </c>
      <c r="EF4" s="88"/>
      <c r="EG4" s="88"/>
      <c r="EH4" s="88"/>
      <c r="EI4" s="88"/>
      <c r="EJ4" s="88"/>
      <c r="EK4" s="88"/>
      <c r="EL4" s="88"/>
      <c r="EM4" s="88"/>
      <c r="EN4" s="88"/>
      <c r="EO4" s="88"/>
    </row>
    <row r="5" spans="1:148">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c r="A6" s="28" t="s">
        <v>94</v>
      </c>
      <c r="B6" s="33">
        <f>B7</f>
        <v>2019</v>
      </c>
      <c r="C6" s="33">
        <f t="shared" ref="C6:X6" si="3">C7</f>
        <v>322016</v>
      </c>
      <c r="D6" s="33">
        <f t="shared" si="3"/>
        <v>46</v>
      </c>
      <c r="E6" s="33">
        <f t="shared" si="3"/>
        <v>17</v>
      </c>
      <c r="F6" s="33">
        <f t="shared" si="3"/>
        <v>1</v>
      </c>
      <c r="G6" s="33">
        <f t="shared" si="3"/>
        <v>0</v>
      </c>
      <c r="H6" s="33" t="str">
        <f t="shared" si="3"/>
        <v>島根県　松江市</v>
      </c>
      <c r="I6" s="33" t="str">
        <f t="shared" si="3"/>
        <v>法適用</v>
      </c>
      <c r="J6" s="33" t="str">
        <f t="shared" si="3"/>
        <v>下水道事業</v>
      </c>
      <c r="K6" s="33" t="str">
        <f t="shared" si="3"/>
        <v>公共下水道</v>
      </c>
      <c r="L6" s="33" t="str">
        <f t="shared" si="3"/>
        <v>Ad</v>
      </c>
      <c r="M6" s="33" t="str">
        <f t="shared" si="3"/>
        <v>自治体職員</v>
      </c>
      <c r="N6" s="34" t="str">
        <f t="shared" si="3"/>
        <v>-</v>
      </c>
      <c r="O6" s="34">
        <f t="shared" si="3"/>
        <v>59.85</v>
      </c>
      <c r="P6" s="34">
        <f t="shared" si="3"/>
        <v>77.66</v>
      </c>
      <c r="Q6" s="34">
        <f t="shared" si="3"/>
        <v>92.62</v>
      </c>
      <c r="R6" s="34">
        <f t="shared" si="3"/>
        <v>3080</v>
      </c>
      <c r="S6" s="34">
        <f t="shared" si="3"/>
        <v>201981</v>
      </c>
      <c r="T6" s="34">
        <f t="shared" si="3"/>
        <v>572.99</v>
      </c>
      <c r="U6" s="34">
        <f t="shared" si="3"/>
        <v>352.5</v>
      </c>
      <c r="V6" s="34">
        <f t="shared" si="3"/>
        <v>155981</v>
      </c>
      <c r="W6" s="34">
        <f t="shared" si="3"/>
        <v>43.78</v>
      </c>
      <c r="X6" s="34">
        <f t="shared" si="3"/>
        <v>3562.84</v>
      </c>
      <c r="Y6" s="35">
        <f>IF(Y7="",NA(),Y7)</f>
        <v>116.63</v>
      </c>
      <c r="Z6" s="35">
        <f t="shared" ref="Z6:AH6" si="4">IF(Z7="",NA(),Z7)</f>
        <v>116.5</v>
      </c>
      <c r="AA6" s="35">
        <f t="shared" si="4"/>
        <v>117.24</v>
      </c>
      <c r="AB6" s="35">
        <f t="shared" si="4"/>
        <v>119.78</v>
      </c>
      <c r="AC6" s="35">
        <f t="shared" si="4"/>
        <v>119.63</v>
      </c>
      <c r="AD6" s="35">
        <f t="shared" si="4"/>
        <v>108.52</v>
      </c>
      <c r="AE6" s="35">
        <f t="shared" si="4"/>
        <v>109.12</v>
      </c>
      <c r="AF6" s="35">
        <f t="shared" si="4"/>
        <v>110.22</v>
      </c>
      <c r="AG6" s="35">
        <f t="shared" si="4"/>
        <v>110.01</v>
      </c>
      <c r="AH6" s="35">
        <f t="shared" si="4"/>
        <v>111.12</v>
      </c>
      <c r="AI6" s="34" t="str">
        <f>IF(AI7="","",IF(AI7="-","【-】","【"&amp;SUBSTITUTE(TEXT(AI7,"#,##0.00"),"-","△")&amp;"】"))</f>
        <v>【108.07】</v>
      </c>
      <c r="AJ6" s="34">
        <f>IF(AJ7="",NA(),AJ7)</f>
        <v>0</v>
      </c>
      <c r="AK6" s="34">
        <f t="shared" ref="AK6:AS6" si="5">IF(AK7="",NA(),AK7)</f>
        <v>0</v>
      </c>
      <c r="AL6" s="34">
        <f t="shared" si="5"/>
        <v>0</v>
      </c>
      <c r="AM6" s="34">
        <f t="shared" si="5"/>
        <v>0</v>
      </c>
      <c r="AN6" s="34">
        <f t="shared" si="5"/>
        <v>0</v>
      </c>
      <c r="AO6" s="35">
        <f t="shared" si="5"/>
        <v>4.87</v>
      </c>
      <c r="AP6" s="35">
        <f t="shared" si="5"/>
        <v>3.8</v>
      </c>
      <c r="AQ6" s="35">
        <f t="shared" si="5"/>
        <v>3.21</v>
      </c>
      <c r="AR6" s="35">
        <f t="shared" si="5"/>
        <v>2.36</v>
      </c>
      <c r="AS6" s="35">
        <f t="shared" si="5"/>
        <v>2.0699999999999998</v>
      </c>
      <c r="AT6" s="34" t="str">
        <f>IF(AT7="","",IF(AT7="-","【-】","【"&amp;SUBSTITUTE(TEXT(AT7,"#,##0.00"),"-","△")&amp;"】"))</f>
        <v>【3.09】</v>
      </c>
      <c r="AU6" s="35">
        <f>IF(AU7="",NA(),AU7)</f>
        <v>24.93</v>
      </c>
      <c r="AV6" s="35">
        <f t="shared" ref="AV6:BD6" si="6">IF(AV7="",NA(),AV7)</f>
        <v>26.45</v>
      </c>
      <c r="AW6" s="35">
        <f t="shared" si="6"/>
        <v>35.479999999999997</v>
      </c>
      <c r="AX6" s="35">
        <f t="shared" si="6"/>
        <v>37.92</v>
      </c>
      <c r="AY6" s="35">
        <f t="shared" si="6"/>
        <v>23.6</v>
      </c>
      <c r="AZ6" s="35">
        <f t="shared" si="6"/>
        <v>47.32</v>
      </c>
      <c r="BA6" s="35">
        <f t="shared" si="6"/>
        <v>49.96</v>
      </c>
      <c r="BB6" s="35">
        <f t="shared" si="6"/>
        <v>58.04</v>
      </c>
      <c r="BC6" s="35">
        <f t="shared" si="6"/>
        <v>62.12</v>
      </c>
      <c r="BD6" s="35">
        <f t="shared" si="6"/>
        <v>61.57</v>
      </c>
      <c r="BE6" s="34" t="str">
        <f>IF(BE7="","",IF(BE7="-","【-】","【"&amp;SUBSTITUTE(TEXT(BE7,"#,##0.00"),"-","△")&amp;"】"))</f>
        <v>【69.54】</v>
      </c>
      <c r="BF6" s="35">
        <f>IF(BF7="",NA(),BF7)</f>
        <v>486.96</v>
      </c>
      <c r="BG6" s="35">
        <f t="shared" ref="BG6:BO6" si="7">IF(BG7="",NA(),BG7)</f>
        <v>447.5</v>
      </c>
      <c r="BH6" s="35">
        <f t="shared" si="7"/>
        <v>399.53</v>
      </c>
      <c r="BI6" s="35">
        <f t="shared" si="7"/>
        <v>357.8</v>
      </c>
      <c r="BJ6" s="35">
        <f t="shared" si="7"/>
        <v>352.74</v>
      </c>
      <c r="BK6" s="35">
        <f t="shared" si="7"/>
        <v>1017.47</v>
      </c>
      <c r="BL6" s="35">
        <f t="shared" si="7"/>
        <v>970.35</v>
      </c>
      <c r="BM6" s="35">
        <f t="shared" si="7"/>
        <v>917.29</v>
      </c>
      <c r="BN6" s="35">
        <f t="shared" si="7"/>
        <v>875.53</v>
      </c>
      <c r="BO6" s="35">
        <f t="shared" si="7"/>
        <v>867.39</v>
      </c>
      <c r="BP6" s="34" t="str">
        <f>IF(BP7="","",IF(BP7="-","【-】","【"&amp;SUBSTITUTE(TEXT(BP7,"#,##0.00"),"-","△")&amp;"】"))</f>
        <v>【682.51】</v>
      </c>
      <c r="BQ6" s="35">
        <f>IF(BQ7="",NA(),BQ7)</f>
        <v>141.99</v>
      </c>
      <c r="BR6" s="35">
        <f t="shared" ref="BR6:BZ6" si="8">IF(BR7="",NA(),BR7)</f>
        <v>140.79</v>
      </c>
      <c r="BS6" s="35">
        <f t="shared" si="8"/>
        <v>104.72</v>
      </c>
      <c r="BT6" s="35">
        <f t="shared" si="8"/>
        <v>106.11</v>
      </c>
      <c r="BU6" s="35">
        <f t="shared" si="8"/>
        <v>113.97</v>
      </c>
      <c r="BV6" s="35">
        <f t="shared" si="8"/>
        <v>96.37</v>
      </c>
      <c r="BW6" s="35">
        <f t="shared" si="8"/>
        <v>99.26</v>
      </c>
      <c r="BX6" s="35">
        <f t="shared" si="8"/>
        <v>99.67</v>
      </c>
      <c r="BY6" s="35">
        <f t="shared" si="8"/>
        <v>99.83</v>
      </c>
      <c r="BZ6" s="35">
        <f t="shared" si="8"/>
        <v>100.91</v>
      </c>
      <c r="CA6" s="34" t="str">
        <f>IF(CA7="","",IF(CA7="-","【-】","【"&amp;SUBSTITUTE(TEXT(CA7,"#,##0.00"),"-","△")&amp;"】"))</f>
        <v>【100.34】</v>
      </c>
      <c r="CB6" s="35">
        <f>IF(CB7="",NA(),CB7)</f>
        <v>127.15</v>
      </c>
      <c r="CC6" s="35">
        <f t="shared" ref="CC6:CK6" si="9">IF(CC7="",NA(),CC7)</f>
        <v>128.19999999999999</v>
      </c>
      <c r="CD6" s="35">
        <f t="shared" si="9"/>
        <v>173.46</v>
      </c>
      <c r="CE6" s="35">
        <f t="shared" si="9"/>
        <v>171.5</v>
      </c>
      <c r="CF6" s="35">
        <f t="shared" si="9"/>
        <v>159.21</v>
      </c>
      <c r="CG6" s="35">
        <f t="shared" si="9"/>
        <v>162.65</v>
      </c>
      <c r="CH6" s="35">
        <f t="shared" si="9"/>
        <v>159.53</v>
      </c>
      <c r="CI6" s="35">
        <f t="shared" si="9"/>
        <v>159.6</v>
      </c>
      <c r="CJ6" s="35">
        <f t="shared" si="9"/>
        <v>158.94</v>
      </c>
      <c r="CK6" s="35">
        <f t="shared" si="9"/>
        <v>158.04</v>
      </c>
      <c r="CL6" s="34" t="str">
        <f>IF(CL7="","",IF(CL7="-","【-】","【"&amp;SUBSTITUTE(TEXT(CL7,"#,##0.00"),"-","△")&amp;"】"))</f>
        <v>【136.15】</v>
      </c>
      <c r="CM6" s="35" t="str">
        <f>IF(CM7="",NA(),CM7)</f>
        <v>-</v>
      </c>
      <c r="CN6" s="35" t="str">
        <f t="shared" ref="CN6:CV6" si="10">IF(CN7="",NA(),CN7)</f>
        <v>-</v>
      </c>
      <c r="CO6" s="35" t="str">
        <f t="shared" si="10"/>
        <v>-</v>
      </c>
      <c r="CP6" s="35" t="str">
        <f t="shared" si="10"/>
        <v>-</v>
      </c>
      <c r="CQ6" s="35" t="str">
        <f t="shared" si="10"/>
        <v>-</v>
      </c>
      <c r="CR6" s="35">
        <f t="shared" si="10"/>
        <v>66.63</v>
      </c>
      <c r="CS6" s="35">
        <f t="shared" si="10"/>
        <v>67.040000000000006</v>
      </c>
      <c r="CT6" s="35">
        <f t="shared" si="10"/>
        <v>66.34</v>
      </c>
      <c r="CU6" s="35">
        <f t="shared" si="10"/>
        <v>67.069999999999993</v>
      </c>
      <c r="CV6" s="35">
        <f t="shared" si="10"/>
        <v>66.78</v>
      </c>
      <c r="CW6" s="34" t="str">
        <f>IF(CW7="","",IF(CW7="-","【-】","【"&amp;SUBSTITUTE(TEXT(CW7,"#,##0.00"),"-","△")&amp;"】"))</f>
        <v>【59.64】</v>
      </c>
      <c r="CX6" s="35">
        <f>IF(CX7="",NA(),CX7)</f>
        <v>94.22</v>
      </c>
      <c r="CY6" s="35">
        <f t="shared" ref="CY6:DG6" si="11">IF(CY7="",NA(),CY7)</f>
        <v>94.62</v>
      </c>
      <c r="CZ6" s="35">
        <f t="shared" si="11"/>
        <v>94.68</v>
      </c>
      <c r="DA6" s="35">
        <f t="shared" si="11"/>
        <v>94.8</v>
      </c>
      <c r="DB6" s="35">
        <f t="shared" si="11"/>
        <v>94.86</v>
      </c>
      <c r="DC6" s="35">
        <f t="shared" si="11"/>
        <v>93.38</v>
      </c>
      <c r="DD6" s="35">
        <f t="shared" si="11"/>
        <v>93.5</v>
      </c>
      <c r="DE6" s="35">
        <f t="shared" si="11"/>
        <v>93.86</v>
      </c>
      <c r="DF6" s="35">
        <f t="shared" si="11"/>
        <v>93.96</v>
      </c>
      <c r="DG6" s="35">
        <f t="shared" si="11"/>
        <v>94.06</v>
      </c>
      <c r="DH6" s="34" t="str">
        <f>IF(DH7="","",IF(DH7="-","【-】","【"&amp;SUBSTITUTE(TEXT(DH7,"#,##0.00"),"-","△")&amp;"】"))</f>
        <v>【95.35】</v>
      </c>
      <c r="DI6" s="35">
        <f>IF(DI7="",NA(),DI7)</f>
        <v>8.7799999999999994</v>
      </c>
      <c r="DJ6" s="35">
        <f t="shared" ref="DJ6:DR6" si="12">IF(DJ7="",NA(),DJ7)</f>
        <v>11.65</v>
      </c>
      <c r="DK6" s="35">
        <f t="shared" si="12"/>
        <v>14.52</v>
      </c>
      <c r="DL6" s="35">
        <f t="shared" si="12"/>
        <v>17.34</v>
      </c>
      <c r="DM6" s="35">
        <f t="shared" si="12"/>
        <v>20.12</v>
      </c>
      <c r="DN6" s="35">
        <f t="shared" si="12"/>
        <v>27.96</v>
      </c>
      <c r="DO6" s="35">
        <f t="shared" si="12"/>
        <v>28.81</v>
      </c>
      <c r="DP6" s="35">
        <f t="shared" si="12"/>
        <v>31.19</v>
      </c>
      <c r="DQ6" s="35">
        <f t="shared" si="12"/>
        <v>33.090000000000003</v>
      </c>
      <c r="DR6" s="35">
        <f t="shared" si="12"/>
        <v>34.33</v>
      </c>
      <c r="DS6" s="34" t="str">
        <f>IF(DS7="","",IF(DS7="-","【-】","【"&amp;SUBSTITUTE(TEXT(DS7,"#,##0.00"),"-","△")&amp;"】"))</f>
        <v>【38.57】</v>
      </c>
      <c r="DT6" s="34">
        <f>IF(DT7="",NA(),DT7)</f>
        <v>0</v>
      </c>
      <c r="DU6" s="34">
        <f t="shared" ref="DU6:EC6" si="13">IF(DU7="",NA(),DU7)</f>
        <v>0</v>
      </c>
      <c r="DV6" s="34">
        <f t="shared" si="13"/>
        <v>0</v>
      </c>
      <c r="DW6" s="34">
        <f t="shared" si="13"/>
        <v>0</v>
      </c>
      <c r="DX6" s="34">
        <f t="shared" si="13"/>
        <v>0</v>
      </c>
      <c r="DY6" s="35">
        <f t="shared" si="13"/>
        <v>3.4</v>
      </c>
      <c r="DZ6" s="35">
        <f t="shared" si="13"/>
        <v>3.84</v>
      </c>
      <c r="EA6" s="35">
        <f t="shared" si="13"/>
        <v>4.3099999999999996</v>
      </c>
      <c r="EB6" s="35">
        <f t="shared" si="13"/>
        <v>5.04</v>
      </c>
      <c r="EC6" s="35">
        <f t="shared" si="13"/>
        <v>5.1100000000000003</v>
      </c>
      <c r="ED6" s="34" t="str">
        <f>IF(ED7="","",IF(ED7="-","【-】","【"&amp;SUBSTITUTE(TEXT(ED7,"#,##0.00"),"-","△")&amp;"】"))</f>
        <v>【5.90】</v>
      </c>
      <c r="EE6" s="35">
        <f>IF(EE7="",NA(),EE7)</f>
        <v>0.05</v>
      </c>
      <c r="EF6" s="35">
        <f t="shared" ref="EF6:EN6" si="14">IF(EF7="",NA(),EF7)</f>
        <v>0.02</v>
      </c>
      <c r="EG6" s="34">
        <f t="shared" si="14"/>
        <v>0</v>
      </c>
      <c r="EH6" s="35">
        <f t="shared" si="14"/>
        <v>0.04</v>
      </c>
      <c r="EI6" s="35">
        <f t="shared" si="14"/>
        <v>0.04</v>
      </c>
      <c r="EJ6" s="35">
        <f t="shared" si="14"/>
        <v>0.22</v>
      </c>
      <c r="EK6" s="35">
        <f t="shared" si="14"/>
        <v>0.28000000000000003</v>
      </c>
      <c r="EL6" s="35">
        <f t="shared" si="14"/>
        <v>0.21</v>
      </c>
      <c r="EM6" s="35">
        <f t="shared" si="14"/>
        <v>0.25</v>
      </c>
      <c r="EN6" s="35">
        <f t="shared" si="14"/>
        <v>0.21</v>
      </c>
      <c r="EO6" s="34" t="str">
        <f>IF(EO7="","",IF(EO7="-","【-】","【"&amp;SUBSTITUTE(TEXT(EO7,"#,##0.00"),"-","△")&amp;"】"))</f>
        <v>【0.22】</v>
      </c>
    </row>
    <row r="7" spans="1:148" s="36" customFormat="1">
      <c r="A7" s="28"/>
      <c r="B7" s="37">
        <v>2019</v>
      </c>
      <c r="C7" s="37">
        <v>322016</v>
      </c>
      <c r="D7" s="37">
        <v>46</v>
      </c>
      <c r="E7" s="37">
        <v>17</v>
      </c>
      <c r="F7" s="37">
        <v>1</v>
      </c>
      <c r="G7" s="37">
        <v>0</v>
      </c>
      <c r="H7" s="37" t="s">
        <v>95</v>
      </c>
      <c r="I7" s="37" t="s">
        <v>96</v>
      </c>
      <c r="J7" s="37" t="s">
        <v>97</v>
      </c>
      <c r="K7" s="37" t="s">
        <v>98</v>
      </c>
      <c r="L7" s="37" t="s">
        <v>99</v>
      </c>
      <c r="M7" s="37" t="s">
        <v>100</v>
      </c>
      <c r="N7" s="38" t="s">
        <v>101</v>
      </c>
      <c r="O7" s="38">
        <v>59.85</v>
      </c>
      <c r="P7" s="38">
        <v>77.66</v>
      </c>
      <c r="Q7" s="38">
        <v>92.62</v>
      </c>
      <c r="R7" s="38">
        <v>3080</v>
      </c>
      <c r="S7" s="38">
        <v>201981</v>
      </c>
      <c r="T7" s="38">
        <v>572.99</v>
      </c>
      <c r="U7" s="38">
        <v>352.5</v>
      </c>
      <c r="V7" s="38">
        <v>155981</v>
      </c>
      <c r="W7" s="38">
        <v>43.78</v>
      </c>
      <c r="X7" s="38">
        <v>3562.84</v>
      </c>
      <c r="Y7" s="38">
        <v>116.63</v>
      </c>
      <c r="Z7" s="38">
        <v>116.5</v>
      </c>
      <c r="AA7" s="38">
        <v>117.24</v>
      </c>
      <c r="AB7" s="38">
        <v>119.78</v>
      </c>
      <c r="AC7" s="38">
        <v>119.63</v>
      </c>
      <c r="AD7" s="38">
        <v>108.52</v>
      </c>
      <c r="AE7" s="38">
        <v>109.12</v>
      </c>
      <c r="AF7" s="38">
        <v>110.22</v>
      </c>
      <c r="AG7" s="38">
        <v>110.01</v>
      </c>
      <c r="AH7" s="38">
        <v>111.12</v>
      </c>
      <c r="AI7" s="38">
        <v>108.07</v>
      </c>
      <c r="AJ7" s="38">
        <v>0</v>
      </c>
      <c r="AK7" s="38">
        <v>0</v>
      </c>
      <c r="AL7" s="38">
        <v>0</v>
      </c>
      <c r="AM7" s="38">
        <v>0</v>
      </c>
      <c r="AN7" s="38">
        <v>0</v>
      </c>
      <c r="AO7" s="38">
        <v>4.87</v>
      </c>
      <c r="AP7" s="38">
        <v>3.8</v>
      </c>
      <c r="AQ7" s="38">
        <v>3.21</v>
      </c>
      <c r="AR7" s="38">
        <v>2.36</v>
      </c>
      <c r="AS7" s="38">
        <v>2.0699999999999998</v>
      </c>
      <c r="AT7" s="38">
        <v>3.09</v>
      </c>
      <c r="AU7" s="38">
        <v>24.93</v>
      </c>
      <c r="AV7" s="38">
        <v>26.45</v>
      </c>
      <c r="AW7" s="38">
        <v>35.479999999999997</v>
      </c>
      <c r="AX7" s="38">
        <v>37.92</v>
      </c>
      <c r="AY7" s="38">
        <v>23.6</v>
      </c>
      <c r="AZ7" s="38">
        <v>47.32</v>
      </c>
      <c r="BA7" s="38">
        <v>49.96</v>
      </c>
      <c r="BB7" s="38">
        <v>58.04</v>
      </c>
      <c r="BC7" s="38">
        <v>62.12</v>
      </c>
      <c r="BD7" s="38">
        <v>61.57</v>
      </c>
      <c r="BE7" s="38">
        <v>69.540000000000006</v>
      </c>
      <c r="BF7" s="38">
        <v>486.96</v>
      </c>
      <c r="BG7" s="38">
        <v>447.5</v>
      </c>
      <c r="BH7" s="38">
        <v>399.53</v>
      </c>
      <c r="BI7" s="38">
        <v>357.8</v>
      </c>
      <c r="BJ7" s="38">
        <v>352.74</v>
      </c>
      <c r="BK7" s="38">
        <v>1017.47</v>
      </c>
      <c r="BL7" s="38">
        <v>970.35</v>
      </c>
      <c r="BM7" s="38">
        <v>917.29</v>
      </c>
      <c r="BN7" s="38">
        <v>875.53</v>
      </c>
      <c r="BO7" s="38">
        <v>867.39</v>
      </c>
      <c r="BP7" s="38">
        <v>682.51</v>
      </c>
      <c r="BQ7" s="38">
        <v>141.99</v>
      </c>
      <c r="BR7" s="38">
        <v>140.79</v>
      </c>
      <c r="BS7" s="38">
        <v>104.72</v>
      </c>
      <c r="BT7" s="38">
        <v>106.11</v>
      </c>
      <c r="BU7" s="38">
        <v>113.97</v>
      </c>
      <c r="BV7" s="38">
        <v>96.37</v>
      </c>
      <c r="BW7" s="38">
        <v>99.26</v>
      </c>
      <c r="BX7" s="38">
        <v>99.67</v>
      </c>
      <c r="BY7" s="38">
        <v>99.83</v>
      </c>
      <c r="BZ7" s="38">
        <v>100.91</v>
      </c>
      <c r="CA7" s="38">
        <v>100.34</v>
      </c>
      <c r="CB7" s="38">
        <v>127.15</v>
      </c>
      <c r="CC7" s="38">
        <v>128.19999999999999</v>
      </c>
      <c r="CD7" s="38">
        <v>173.46</v>
      </c>
      <c r="CE7" s="38">
        <v>171.5</v>
      </c>
      <c r="CF7" s="38">
        <v>159.21</v>
      </c>
      <c r="CG7" s="38">
        <v>162.65</v>
      </c>
      <c r="CH7" s="38">
        <v>159.53</v>
      </c>
      <c r="CI7" s="38">
        <v>159.6</v>
      </c>
      <c r="CJ7" s="38">
        <v>158.94</v>
      </c>
      <c r="CK7" s="38">
        <v>158.04</v>
      </c>
      <c r="CL7" s="38">
        <v>136.15</v>
      </c>
      <c r="CM7" s="38" t="s">
        <v>101</v>
      </c>
      <c r="CN7" s="38" t="s">
        <v>101</v>
      </c>
      <c r="CO7" s="38" t="s">
        <v>101</v>
      </c>
      <c r="CP7" s="38" t="s">
        <v>101</v>
      </c>
      <c r="CQ7" s="38" t="s">
        <v>101</v>
      </c>
      <c r="CR7" s="38">
        <v>66.63</v>
      </c>
      <c r="CS7" s="38">
        <v>67.040000000000006</v>
      </c>
      <c r="CT7" s="38">
        <v>66.34</v>
      </c>
      <c r="CU7" s="38">
        <v>67.069999999999993</v>
      </c>
      <c r="CV7" s="38">
        <v>66.78</v>
      </c>
      <c r="CW7" s="38">
        <v>59.64</v>
      </c>
      <c r="CX7" s="38">
        <v>94.22</v>
      </c>
      <c r="CY7" s="38">
        <v>94.62</v>
      </c>
      <c r="CZ7" s="38">
        <v>94.68</v>
      </c>
      <c r="DA7" s="38">
        <v>94.8</v>
      </c>
      <c r="DB7" s="38">
        <v>94.86</v>
      </c>
      <c r="DC7" s="38">
        <v>93.38</v>
      </c>
      <c r="DD7" s="38">
        <v>93.5</v>
      </c>
      <c r="DE7" s="38">
        <v>93.86</v>
      </c>
      <c r="DF7" s="38">
        <v>93.96</v>
      </c>
      <c r="DG7" s="38">
        <v>94.06</v>
      </c>
      <c r="DH7" s="38">
        <v>95.35</v>
      </c>
      <c r="DI7" s="38">
        <v>8.7799999999999994</v>
      </c>
      <c r="DJ7" s="38">
        <v>11.65</v>
      </c>
      <c r="DK7" s="38">
        <v>14.52</v>
      </c>
      <c r="DL7" s="38">
        <v>17.34</v>
      </c>
      <c r="DM7" s="38">
        <v>20.12</v>
      </c>
      <c r="DN7" s="38">
        <v>27.96</v>
      </c>
      <c r="DO7" s="38">
        <v>28.81</v>
      </c>
      <c r="DP7" s="38">
        <v>31.19</v>
      </c>
      <c r="DQ7" s="38">
        <v>33.090000000000003</v>
      </c>
      <c r="DR7" s="38">
        <v>34.33</v>
      </c>
      <c r="DS7" s="38">
        <v>38.57</v>
      </c>
      <c r="DT7" s="38">
        <v>0</v>
      </c>
      <c r="DU7" s="38">
        <v>0</v>
      </c>
      <c r="DV7" s="38">
        <v>0</v>
      </c>
      <c r="DW7" s="38">
        <v>0</v>
      </c>
      <c r="DX7" s="38">
        <v>0</v>
      </c>
      <c r="DY7" s="38">
        <v>3.4</v>
      </c>
      <c r="DZ7" s="38">
        <v>3.84</v>
      </c>
      <c r="EA7" s="38">
        <v>4.3099999999999996</v>
      </c>
      <c r="EB7" s="38">
        <v>5.04</v>
      </c>
      <c r="EC7" s="38">
        <v>5.1100000000000003</v>
      </c>
      <c r="ED7" s="38">
        <v>5.9</v>
      </c>
      <c r="EE7" s="38">
        <v>0.05</v>
      </c>
      <c r="EF7" s="38">
        <v>0.02</v>
      </c>
      <c r="EG7" s="38">
        <v>0</v>
      </c>
      <c r="EH7" s="38">
        <v>0.04</v>
      </c>
      <c r="EI7" s="38">
        <v>0.04</v>
      </c>
      <c r="EJ7" s="38">
        <v>0.22</v>
      </c>
      <c r="EK7" s="38">
        <v>0.28000000000000003</v>
      </c>
      <c r="EL7" s="38">
        <v>0.21</v>
      </c>
      <c r="EM7" s="38">
        <v>0.25</v>
      </c>
      <c r="EN7" s="38">
        <v>0.21</v>
      </c>
      <c r="EO7" s="38">
        <v>0.22</v>
      </c>
    </row>
    <row r="8" spans="1:148">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c r="A10" s="40" t="s">
        <v>46</v>
      </c>
      <c r="B10" s="41">
        <f t="shared" ref="B10:E10" si="15">DATEVALUE($B7+12-B11&amp;"/1/"&amp;B12)</f>
        <v>46388</v>
      </c>
      <c r="C10" s="41">
        <f t="shared" si="15"/>
        <v>46753</v>
      </c>
      <c r="D10" s="41">
        <f t="shared" si="15"/>
        <v>47119</v>
      </c>
      <c r="E10" s="41">
        <f t="shared" si="15"/>
        <v>47484</v>
      </c>
      <c r="F10" s="42">
        <f>DATEVALUE($B7+12-F11&amp;"/1/"&amp;F12)</f>
        <v>47849</v>
      </c>
    </row>
    <row r="11" spans="1:148">
      <c r="B11">
        <v>4</v>
      </c>
      <c r="C11">
        <v>3</v>
      </c>
      <c r="D11">
        <v>2</v>
      </c>
      <c r="E11">
        <v>1</v>
      </c>
      <c r="F11">
        <v>0</v>
      </c>
      <c r="G11" t="s">
        <v>107</v>
      </c>
    </row>
    <row r="12" spans="1:148">
      <c r="B12">
        <v>1</v>
      </c>
      <c r="C12">
        <v>1</v>
      </c>
      <c r="D12">
        <v>1</v>
      </c>
      <c r="E12">
        <v>1</v>
      </c>
      <c r="F12">
        <v>1</v>
      </c>
      <c r="G12" t="s">
        <v>108</v>
      </c>
    </row>
    <row r="13" spans="1:148">
      <c r="B13" t="s">
        <v>109</v>
      </c>
      <c r="C13" t="s">
        <v>109</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2021-02-02T23:29:41Z</cp:lastPrinted>
  <dcterms:modified xsi:type="dcterms:W3CDTF">2021-02-02T23:29:44Z</dcterms:modified>
</cp:coreProperties>
</file>