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1.総務課\01総務課\008財務共通全般\公営企業に係る「経営比較分析表」の策定等について\H29分\下水\"/>
    </mc:Choice>
  </mc:AlternateContent>
  <workbookProtection workbookAlgorithmName="SHA-512" workbookHashValue="+GdJWFuPMV0QkYTcVA500k4rudw/HeIbF0oRSDUssXIyBXukvAWOyXGV0tLUuDbh6ADqwU0kJB9vjAIqG32JpQ==" workbookSaltValue="pOeMrwCoLDQKnLWuxDZrM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 r="C10" i="5" l="1"/>
  <c r="D10" i="5"/>
  <c r="E10" i="5"/>
  <c r="B10" i="5"/>
</calcChain>
</file>

<file path=xl/sharedStrings.xml><?xml version="1.0" encoding="utf-8"?>
<sst xmlns="http://schemas.openxmlformats.org/spreadsheetml/2006/main" count="256" uniqueCount="124">
  <si>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</si>
  <si>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</si>
  <si>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</si>
  <si>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</si>
  <si>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</si>
  <si>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</si>
  <si>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</si>
  <si>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</si>
  <si>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</si>
  <si>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</si>
  <si>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</si>
  <si>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</si>
  <si>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</si>
  <si>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</si>
  <si>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</si>
  <si>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</si>
  <si>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</si>
  <si>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</si>
  <si>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</si>
  <si>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</si>
  <si>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</si>
  <si>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</si>
  <si>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</si>
  <si>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</si>
  <si>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</si>
  <si>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</si>
  <si>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</si>
  <si>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</si>
  <si>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</si>
  <si>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</si>
  <si>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</si>
  <si>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</si>
  <si>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</si>
  <si>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</si>
  <si>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</si>
  <si>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</si>
  <si>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</si>
  <si>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</si>
  <si>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</si>
  <si>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</si>
  <si>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</si>
  <si>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</si>
  <si>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</si>
  <si>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</si>
  <si>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</si>
  <si>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</si>
  <si>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</si>
  <si>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</si>
  <si>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</si>
  <si>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</si>
  <si>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</si>
  <si>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</si>
  <si>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</si>
  <si>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</si>
  <si>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</si>
  <si>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</si>
  <si>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</si>
  <si>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</si>
  <si>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</si>
  <si>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</si>
  <si>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</si>
  <si>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</si>
  <si>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</si>
  <si>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</si>
  <si>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</si>
  <si>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</si>
  <si>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</si>
  <si>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</si>
  <si>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</si>
  <si>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</si>
  <si>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</si>
  <si>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</si>
  <si>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</si>
  <si>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</si>
  <si>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</si>
  <si>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</si>
  <si>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</si>
  <si>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</si>
  <si>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</si>
  <si>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</si>
  <si>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</si>
  <si>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</si>
  <si>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</si>
  <si>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</si>
  <si>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</si>
  <si>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</si>
  <si>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</si>
  <si>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</si>
  <si>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</si>
  <si>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</si>
  <si>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</si>
  <si>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</si>
  <si>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</si>
  <si>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</si>
  <si>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</si>
  <si>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</si>
  <si>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</si>
  <si>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</si>
  <si>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</si>
  <si>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</si>
  <si>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</si>
  <si>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</si>
  <si>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</si>
  <si>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</si>
  <si>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</si>
  <si>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</si>
  <si>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</si>
  <si>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</si>
  <si>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</si>
  <si>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</si>
  <si>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</si>
  <si>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</si>
  <si>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</si>
  <si>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</si>
  <si>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</si>
  <si>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</si>
  <si>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</si>
  <si>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</si>
  <si>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</si>
  <si>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</si>
  <si>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</si>
  <si>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今後機器設備類の老朽化に伴い修繕費用が必要になってくると想定される</t>
    <phoneticPr fontId="4"/>
  </si>
  <si>
    <t>一層の経営健全化が求められることから、使用料収入が適正な水準より低いことにより、収入が不足しているため、適正な使用料水準に設定するよう努める必要がある。
維持管理の効率化（施設の統廃合、事業委託等による維持管理経費の削減）を検討し、経営基盤の強化を図り、持続可能な事業経営を行う必要がある。
また、経営の透明性を向上させるため公営企業会計の適用について検討を行う。</t>
    <phoneticPr fontId="4"/>
  </si>
  <si>
    <t>①収益的収支比率
　料金収入や一般会計からの繰入金等の総収益で総費用と地方債償還金を加えた費用を賄えていない。また、総収益の大半は一般会計からの繰入金に依存している状態である。
④企業債残高対事業規模比率
　料金収入に対する企業債残高の割合が下がっているものの事業規模が小さいため類似団体の平均値より上回っている。
⑤経費回収率
　使用料で回収すべき経費をほとんど使用料で賄えていない状況であるり、比率も横ばいである。
⑥汚水処理原価
　汚水処理費の増加に伴い、有収水量１㎥あたりの汚水処理費用が増加し、類似団体の平均値に対して効率的な汚水処理が実施できているといえない状態である。
⑧水洗化率
　水洗便所を設置して汚水処理している人口の割合が100％で類似団体の平均値を上回っている。</t>
    <rPh sb="121" eb="122">
      <t>サ</t>
    </rPh>
    <rPh sb="130" eb="132">
      <t>ジギョウ</t>
    </rPh>
    <rPh sb="132" eb="134">
      <t>キボ</t>
    </rPh>
    <rPh sb="135" eb="136">
      <t>チイ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</si>
</sst>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5C-4832-9A1C-EB2470AFD6F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85C-4832-9A1C-EB2470AFD6F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E7-443C-89C0-ABDD18B7113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48.69</c:v>
                </c:pt>
                <c:pt idx="1">
                  <c:v>52.52</c:v>
                </c:pt>
                <c:pt idx="2">
                  <c:v>54.14</c:v>
                </c:pt>
                <c:pt idx="3">
                  <c:v>132.99</c:v>
                </c:pt>
                <c:pt idx="4">
                  <c:v>51.71</c:v>
                </c:pt>
              </c:numCache>
            </c:numRef>
          </c:val>
          <c:smooth val="0"/>
          <c:extLst>
            <c:ext xmlns:c16="http://schemas.microsoft.com/office/drawing/2014/chart" uri="{C3380CC4-5D6E-409C-BE32-E72D297353CC}">
              <c16:uniqueId val="{00000001-03E7-443C-89C0-ABDD18B7113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A0E-42B5-870E-8CBDE3B0989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87.42</c:v>
                </c:pt>
                <c:pt idx="1">
                  <c:v>84.94</c:v>
                </c:pt>
                <c:pt idx="2">
                  <c:v>84.69</c:v>
                </c:pt>
                <c:pt idx="3">
                  <c:v>82.94</c:v>
                </c:pt>
                <c:pt idx="4">
                  <c:v>82.91</c:v>
                </c:pt>
              </c:numCache>
            </c:numRef>
          </c:val>
          <c:smooth val="0"/>
          <c:extLst>
            <c:ext xmlns:c16="http://schemas.microsoft.com/office/drawing/2014/chart" uri="{C3380CC4-5D6E-409C-BE32-E72D297353CC}">
              <c16:uniqueId val="{00000001-EA0E-42B5-870E-8CBDE3B0989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84.8</c:v>
                </c:pt>
                <c:pt idx="1">
                  <c:v>82.07</c:v>
                </c:pt>
                <c:pt idx="2">
                  <c:v>82.19</c:v>
                </c:pt>
                <c:pt idx="3">
                  <c:v>83.72</c:v>
                </c:pt>
                <c:pt idx="4">
                  <c:v>80.91</c:v>
                </c:pt>
              </c:numCache>
            </c:numRef>
          </c:val>
          <c:extLst>
            <c:ext xmlns:c16="http://schemas.microsoft.com/office/drawing/2014/chart" uri="{C3380CC4-5D6E-409C-BE32-E72D297353CC}">
              <c16:uniqueId val="{00000000-10C2-455F-875C-FCA719DBD63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C2-455F-875C-FCA719DBD63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AE-44BC-ADD8-C51D5C63510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AE-44BC-ADD8-C51D5C63510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AA-4B78-A70B-5A611C16BD2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AA-4B78-A70B-5A611C16BD2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EC-4E68-AC6F-1A49A99C87C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EC-4E68-AC6F-1A49A99C87C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C9-4338-B99A-46D3DFCBE75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C9-4338-B99A-46D3DFCBE75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1324.06</c:v>
                </c:pt>
                <c:pt idx="1">
                  <c:v>1311.28</c:v>
                </c:pt>
                <c:pt idx="2">
                  <c:v>1206.25</c:v>
                </c:pt>
                <c:pt idx="3">
                  <c:v>1193.44</c:v>
                </c:pt>
                <c:pt idx="4">
                  <c:v>966.37</c:v>
                </c:pt>
              </c:numCache>
            </c:numRef>
          </c:val>
          <c:extLst>
            <c:ext xmlns:c16="http://schemas.microsoft.com/office/drawing/2014/chart" uri="{C3380CC4-5D6E-409C-BE32-E72D297353CC}">
              <c16:uniqueId val="{00000000-A462-4455-9B5D-593C858468F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701.33</c:v>
                </c:pt>
                <c:pt idx="2">
                  <c:v>663.76</c:v>
                </c:pt>
                <c:pt idx="3">
                  <c:v>566.35</c:v>
                </c:pt>
                <c:pt idx="4">
                  <c:v>888.8</c:v>
                </c:pt>
              </c:numCache>
            </c:numRef>
          </c:val>
          <c:smooth val="0"/>
          <c:extLst>
            <c:ext xmlns:c16="http://schemas.microsoft.com/office/drawing/2014/chart" uri="{C3380CC4-5D6E-409C-BE32-E72D297353CC}">
              <c16:uniqueId val="{00000001-A462-4455-9B5D-593C858468F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35.159999999999997</c:v>
                </c:pt>
                <c:pt idx="1">
                  <c:v>32.54</c:v>
                </c:pt>
                <c:pt idx="2">
                  <c:v>39.67</c:v>
                </c:pt>
                <c:pt idx="3">
                  <c:v>34.17</c:v>
                </c:pt>
                <c:pt idx="4">
                  <c:v>40.049999999999997</c:v>
                </c:pt>
              </c:numCache>
            </c:numRef>
          </c:val>
          <c:extLst>
            <c:ext xmlns:c16="http://schemas.microsoft.com/office/drawing/2014/chart" uri="{C3380CC4-5D6E-409C-BE32-E72D297353CC}">
              <c16:uniqueId val="{00000000-28E0-48B3-995F-FF824D104DE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51.57</c:v>
                </c:pt>
                <c:pt idx="1">
                  <c:v>53.48</c:v>
                </c:pt>
                <c:pt idx="2">
                  <c:v>53.76</c:v>
                </c:pt>
                <c:pt idx="3">
                  <c:v>52.27</c:v>
                </c:pt>
                <c:pt idx="4">
                  <c:v>52.55</c:v>
                </c:pt>
              </c:numCache>
            </c:numRef>
          </c:val>
          <c:smooth val="0"/>
          <c:extLst>
            <c:ext xmlns:c16="http://schemas.microsoft.com/office/drawing/2014/chart" uri="{C3380CC4-5D6E-409C-BE32-E72D297353CC}">
              <c16:uniqueId val="{00000001-28E0-48B3-995F-FF824D104DE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501.71</c:v>
                </c:pt>
                <c:pt idx="1">
                  <c:v>450.12</c:v>
                </c:pt>
                <c:pt idx="2">
                  <c:v>378.51</c:v>
                </c:pt>
                <c:pt idx="3">
                  <c:v>439.79</c:v>
                </c:pt>
                <c:pt idx="4">
                  <c:v>376.72</c:v>
                </c:pt>
              </c:numCache>
            </c:numRef>
          </c:val>
          <c:extLst>
            <c:ext xmlns:c16="http://schemas.microsoft.com/office/drawing/2014/chart" uri="{C3380CC4-5D6E-409C-BE32-E72D297353CC}">
              <c16:uniqueId val="{00000000-D753-465C-8482-25B179F8A74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282.5</c:v>
                </c:pt>
                <c:pt idx="1">
                  <c:v>277.29000000000002</c:v>
                </c:pt>
                <c:pt idx="2">
                  <c:v>275.25</c:v>
                </c:pt>
                <c:pt idx="3">
                  <c:v>291.01</c:v>
                </c:pt>
                <c:pt idx="4">
                  <c:v>292.45</c:v>
                </c:pt>
              </c:numCache>
            </c:numRef>
          </c:val>
          <c:smooth val="0"/>
          <c:extLst>
            <c:ext xmlns:c16="http://schemas.microsoft.com/office/drawing/2014/chart" uri="{C3380CC4-5D6E-409C-BE32-E72D297353CC}">
              <c16:uniqueId val="{00000001-D753-465C-8482-25B179F8A74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D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島根県　雲南市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個別排水処理</v>
      </c>
      <c r="Q8" s="47"/>
      <c r="R8" s="47"/>
      <c r="S8" s="47"/>
      <c r="T8" s="47"/>
      <c r="U8" s="47"/>
      <c r="V8" s="47"/>
      <c r="W8" s="47" t="str">
        <f>データ!L6</f>
        <v>L2</v>
      </c>
      <c r="X8" s="47"/>
      <c r="Y8" s="47"/>
      <c r="Z8" s="47"/>
      <c r="AA8" s="47"/>
      <c r="AB8" s="47"/>
      <c r="AC8" s="47"/>
      <c r="AD8" s="48" t="str">
        <f>データ!$M$6</f>
        <v>非設置</v>
      </c>
      <c r="AE8" s="48"/>
      <c r="AF8" s="48"/>
      <c r="AG8" s="48"/>
      <c r="AH8" s="48"/>
      <c r="AI8" s="48"/>
      <c r="AJ8" s="48"/>
      <c r="AK8" s="3"/>
      <c r="AL8" s="49">
        <f>データ!S6</f>
        <v>39234</v>
      </c>
      <c r="AM8" s="49"/>
      <c r="AN8" s="49"/>
      <c r="AO8" s="49"/>
      <c r="AP8" s="49"/>
      <c r="AQ8" s="49"/>
      <c r="AR8" s="49"/>
      <c r="AS8" s="49"/>
      <c r="AT8" s="44">
        <f>データ!T6</f>
        <v>553.17999999999995</v>
      </c>
      <c r="AU8" s="44"/>
      <c r="AV8" s="44"/>
      <c r="AW8" s="44"/>
      <c r="AX8" s="44"/>
      <c r="AY8" s="44"/>
      <c r="AZ8" s="44"/>
      <c r="BA8" s="44"/>
      <c r="BB8" s="44">
        <f>データ!U6</f>
        <v>70.92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0.38</v>
      </c>
      <c r="Q10" s="44"/>
      <c r="R10" s="44"/>
      <c r="S10" s="44"/>
      <c r="T10" s="44"/>
      <c r="U10" s="44"/>
      <c r="V10" s="44"/>
      <c r="W10" s="44">
        <f>データ!Q6</f>
        <v>100</v>
      </c>
      <c r="X10" s="44"/>
      <c r="Y10" s="44"/>
      <c r="Z10" s="44"/>
      <c r="AA10" s="44"/>
      <c r="AB10" s="44"/>
      <c r="AC10" s="44"/>
      <c r="AD10" s="49">
        <f>データ!R6</f>
        <v>2678</v>
      </c>
      <c r="AE10" s="49"/>
      <c r="AF10" s="49"/>
      <c r="AG10" s="49"/>
      <c r="AH10" s="49"/>
      <c r="AI10" s="49"/>
      <c r="AJ10" s="49"/>
      <c r="AK10" s="2"/>
      <c r="AL10" s="49">
        <f>データ!V6</f>
        <v>149</v>
      </c>
      <c r="AM10" s="49"/>
      <c r="AN10" s="49"/>
      <c r="AO10" s="49"/>
      <c r="AP10" s="49"/>
      <c r="AQ10" s="49"/>
      <c r="AR10" s="49"/>
      <c r="AS10" s="49"/>
      <c r="AT10" s="44">
        <f>データ!W6</f>
        <v>0.03</v>
      </c>
      <c r="AU10" s="44"/>
      <c r="AV10" s="44"/>
      <c r="AW10" s="44"/>
      <c r="AX10" s="44"/>
      <c r="AY10" s="44"/>
      <c r="AZ10" s="44"/>
      <c r="BA10" s="44"/>
      <c r="BB10" s="44">
        <f>データ!X6</f>
        <v>4966.67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121</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【878.58】</v>
      </c>
      <c r="I86" s="25" t="str">
        <f>データ!CA6</f>
        <v>【52.62】</v>
      </c>
      <c r="J86" s="25" t="str">
        <f>データ!CL6</f>
        <v>【296.38】</v>
      </c>
      <c r="K86" s="25" t="str">
        <f>データ!CW6</f>
        <v>【51.55】</v>
      </c>
      <c r="L86" s="25" t="str">
        <f>データ!DH6</f>
        <v>【80.14】</v>
      </c>
      <c r="M86" s="25" t="s">
        <v>55</v>
      </c>
      <c r="N86" s="25" t="s">
        <v>55</v>
      </c>
      <c r="O86" s="25" t="str">
        <f>データ!EO6</f>
        <v>【-】</v>
      </c>
    </row>
  </sheetData>
  <sheetProtection algorithmName="SHA-512" hashValue="a1uIrdPLJJ4hRbHmOz523vU4B/XEFOaf0X+oFGw+8XUWQhUe7tbKlBGAQ53GFwp2qZFTWiTIIet9U2zWLESK4g==" saltValue="FF4qlZY+gD6tG0t/H6ofa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67</v>
      </c>
      <c r="B4" s="29"/>
      <c r="C4" s="29"/>
      <c r="D4" s="29"/>
      <c r="E4" s="29"/>
      <c r="F4" s="29"/>
      <c r="G4" s="29"/>
      <c r="H4" s="79"/>
      <c r="I4" s="80"/>
      <c r="J4" s="80"/>
      <c r="K4" s="80"/>
      <c r="L4" s="80"/>
      <c r="M4" s="80"/>
      <c r="N4" s="80"/>
      <c r="O4" s="80"/>
      <c r="P4" s="80"/>
      <c r="Q4" s="80"/>
      <c r="R4" s="80"/>
      <c r="S4" s="80"/>
      <c r="T4" s="80"/>
      <c r="U4" s="80"/>
      <c r="V4" s="80"/>
      <c r="W4" s="80"/>
      <c r="X4" s="81"/>
      <c r="Y4" s="75" t="s">
        <v>68</v>
      </c>
      <c r="Z4" s="75"/>
      <c r="AA4" s="75"/>
      <c r="AB4" s="75"/>
      <c r="AC4" s="75"/>
      <c r="AD4" s="75"/>
      <c r="AE4" s="75"/>
      <c r="AF4" s="75"/>
      <c r="AG4" s="75"/>
      <c r="AH4" s="75"/>
      <c r="AI4" s="75"/>
      <c r="AJ4" s="75" t="s">
        <v>69</v>
      </c>
      <c r="AK4" s="75"/>
      <c r="AL4" s="75"/>
      <c r="AM4" s="75"/>
      <c r="AN4" s="75"/>
      <c r="AO4" s="75"/>
      <c r="AP4" s="75"/>
      <c r="AQ4" s="75"/>
      <c r="AR4" s="75"/>
      <c r="AS4" s="75"/>
      <c r="AT4" s="75"/>
      <c r="AU4" s="75" t="s">
        <v>70</v>
      </c>
      <c r="AV4" s="75"/>
      <c r="AW4" s="75"/>
      <c r="AX4" s="75"/>
      <c r="AY4" s="75"/>
      <c r="AZ4" s="75"/>
      <c r="BA4" s="75"/>
      <c r="BB4" s="75"/>
      <c r="BC4" s="75"/>
      <c r="BD4" s="75"/>
      <c r="BE4" s="75"/>
      <c r="BF4" s="75" t="s">
        <v>71</v>
      </c>
      <c r="BG4" s="75"/>
      <c r="BH4" s="75"/>
      <c r="BI4" s="75"/>
      <c r="BJ4" s="75"/>
      <c r="BK4" s="75"/>
      <c r="BL4" s="75"/>
      <c r="BM4" s="75"/>
      <c r="BN4" s="75"/>
      <c r="BO4" s="75"/>
      <c r="BP4" s="75"/>
      <c r="BQ4" s="75" t="s">
        <v>72</v>
      </c>
      <c r="BR4" s="75"/>
      <c r="BS4" s="75"/>
      <c r="BT4" s="75"/>
      <c r="BU4" s="75"/>
      <c r="BV4" s="75"/>
      <c r="BW4" s="75"/>
      <c r="BX4" s="75"/>
      <c r="BY4" s="75"/>
      <c r="BZ4" s="75"/>
      <c r="CA4" s="75"/>
      <c r="CB4" s="75" t="s">
        <v>73</v>
      </c>
      <c r="CC4" s="75"/>
      <c r="CD4" s="75"/>
      <c r="CE4" s="75"/>
      <c r="CF4" s="75"/>
      <c r="CG4" s="75"/>
      <c r="CH4" s="75"/>
      <c r="CI4" s="75"/>
      <c r="CJ4" s="75"/>
      <c r="CK4" s="75"/>
      <c r="CL4" s="75"/>
      <c r="CM4" s="75" t="s">
        <v>74</v>
      </c>
      <c r="CN4" s="75"/>
      <c r="CO4" s="75"/>
      <c r="CP4" s="75"/>
      <c r="CQ4" s="75"/>
      <c r="CR4" s="75"/>
      <c r="CS4" s="75"/>
      <c r="CT4" s="75"/>
      <c r="CU4" s="75"/>
      <c r="CV4" s="75"/>
      <c r="CW4" s="75"/>
      <c r="CX4" s="75" t="s">
        <v>75</v>
      </c>
      <c r="CY4" s="75"/>
      <c r="CZ4" s="75"/>
      <c r="DA4" s="75"/>
      <c r="DB4" s="75"/>
      <c r="DC4" s="75"/>
      <c r="DD4" s="75"/>
      <c r="DE4" s="75"/>
      <c r="DF4" s="75"/>
      <c r="DG4" s="75"/>
      <c r="DH4" s="75"/>
      <c r="DI4" s="75" t="s">
        <v>76</v>
      </c>
      <c r="DJ4" s="75"/>
      <c r="DK4" s="75"/>
      <c r="DL4" s="75"/>
      <c r="DM4" s="75"/>
      <c r="DN4" s="75"/>
      <c r="DO4" s="75"/>
      <c r="DP4" s="75"/>
      <c r="DQ4" s="75"/>
      <c r="DR4" s="75"/>
      <c r="DS4" s="75"/>
      <c r="DT4" s="75" t="s">
        <v>77</v>
      </c>
      <c r="DU4" s="75"/>
      <c r="DV4" s="75"/>
      <c r="DW4" s="75"/>
      <c r="DX4" s="75"/>
      <c r="DY4" s="75"/>
      <c r="DZ4" s="75"/>
      <c r="EA4" s="75"/>
      <c r="EB4" s="75"/>
      <c r="EC4" s="75"/>
      <c r="ED4" s="75"/>
      <c r="EE4" s="75" t="s">
        <v>78</v>
      </c>
      <c r="EF4" s="75"/>
      <c r="EG4" s="75"/>
      <c r="EH4" s="75"/>
      <c r="EI4" s="75"/>
      <c r="EJ4" s="75"/>
      <c r="EK4" s="75"/>
      <c r="EL4" s="75"/>
      <c r="EM4" s="75"/>
      <c r="EN4" s="75"/>
      <c r="EO4" s="75"/>
    </row>
    <row r="5" spans="1:145" x14ac:dyDescent="0.1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15">
      <c r="A6" s="27" t="s">
        <v>107</v>
      </c>
      <c r="B6" s="32">
        <f>B7</f>
        <v>2017</v>
      </c>
      <c r="C6" s="32">
        <f t="shared" ref="C6:X6" si="3">C7</f>
        <v>322091</v>
      </c>
      <c r="D6" s="32">
        <f t="shared" si="3"/>
        <v>47</v>
      </c>
      <c r="E6" s="32">
        <f t="shared" si="3"/>
        <v>18</v>
      </c>
      <c r="F6" s="32">
        <f t="shared" si="3"/>
        <v>1</v>
      </c>
      <c r="G6" s="32">
        <f t="shared" si="3"/>
        <v>0</v>
      </c>
      <c r="H6" s="32" t="str">
        <f t="shared" si="3"/>
        <v>島根県　雲南市</v>
      </c>
      <c r="I6" s="32" t="str">
        <f t="shared" si="3"/>
        <v>法非適用</v>
      </c>
      <c r="J6" s="32" t="str">
        <f t="shared" si="3"/>
        <v>下水道事業</v>
      </c>
      <c r="K6" s="32" t="str">
        <f t="shared" si="3"/>
        <v>個別排水処理</v>
      </c>
      <c r="L6" s="32" t="str">
        <f t="shared" si="3"/>
        <v>L2</v>
      </c>
      <c r="M6" s="32" t="str">
        <f t="shared" si="3"/>
        <v>非設置</v>
      </c>
      <c r="N6" s="33" t="str">
        <f t="shared" si="3"/>
        <v>-</v>
      </c>
      <c r="O6" s="33" t="str">
        <f t="shared" si="3"/>
        <v>該当数値なし</v>
      </c>
      <c r="P6" s="33">
        <f t="shared" si="3"/>
        <v>0.38</v>
      </c>
      <c r="Q6" s="33">
        <f t="shared" si="3"/>
        <v>100</v>
      </c>
      <c r="R6" s="33">
        <f t="shared" si="3"/>
        <v>2678</v>
      </c>
      <c r="S6" s="33">
        <f t="shared" si="3"/>
        <v>39234</v>
      </c>
      <c r="T6" s="33">
        <f t="shared" si="3"/>
        <v>553.17999999999995</v>
      </c>
      <c r="U6" s="33">
        <f t="shared" si="3"/>
        <v>70.92</v>
      </c>
      <c r="V6" s="33">
        <f t="shared" si="3"/>
        <v>149</v>
      </c>
      <c r="W6" s="33">
        <f t="shared" si="3"/>
        <v>0.03</v>
      </c>
      <c r="X6" s="33">
        <f t="shared" si="3"/>
        <v>4966.67</v>
      </c>
      <c r="Y6" s="34">
        <f>IF(Y7="",NA(),Y7)</f>
        <v>84.8</v>
      </c>
      <c r="Z6" s="34">
        <f t="shared" ref="Z6:AH6" si="4">IF(Z7="",NA(),Z7)</f>
        <v>82.07</v>
      </c>
      <c r="AA6" s="34">
        <f t="shared" si="4"/>
        <v>82.19</v>
      </c>
      <c r="AB6" s="34">
        <f t="shared" si="4"/>
        <v>83.72</v>
      </c>
      <c r="AC6" s="34">
        <f t="shared" si="4"/>
        <v>80.91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1324.06</v>
      </c>
      <c r="BG6" s="34">
        <f t="shared" ref="BG6:BO6" si="7">IF(BG7="",NA(),BG7)</f>
        <v>1311.28</v>
      </c>
      <c r="BH6" s="34">
        <f t="shared" si="7"/>
        <v>1206.25</v>
      </c>
      <c r="BI6" s="34">
        <f t="shared" si="7"/>
        <v>1193.44</v>
      </c>
      <c r="BJ6" s="34">
        <f t="shared" si="7"/>
        <v>966.37</v>
      </c>
      <c r="BK6" s="34">
        <f t="shared" si="7"/>
        <v>799.41</v>
      </c>
      <c r="BL6" s="34">
        <f t="shared" si="7"/>
        <v>701.33</v>
      </c>
      <c r="BM6" s="34">
        <f t="shared" si="7"/>
        <v>663.76</v>
      </c>
      <c r="BN6" s="34">
        <f t="shared" si="7"/>
        <v>566.35</v>
      </c>
      <c r="BO6" s="34">
        <f t="shared" si="7"/>
        <v>888.8</v>
      </c>
      <c r="BP6" s="33" t="str">
        <f>IF(BP7="","",IF(BP7="-","【-】","【"&amp;SUBSTITUTE(TEXT(BP7,"#,##0.00"),"-","△")&amp;"】"))</f>
        <v>【878.58】</v>
      </c>
      <c r="BQ6" s="34">
        <f>IF(BQ7="",NA(),BQ7)</f>
        <v>35.159999999999997</v>
      </c>
      <c r="BR6" s="34">
        <f t="shared" ref="BR6:BZ6" si="8">IF(BR7="",NA(),BR7)</f>
        <v>32.54</v>
      </c>
      <c r="BS6" s="34">
        <f t="shared" si="8"/>
        <v>39.67</v>
      </c>
      <c r="BT6" s="34">
        <f t="shared" si="8"/>
        <v>34.17</v>
      </c>
      <c r="BU6" s="34">
        <f t="shared" si="8"/>
        <v>40.049999999999997</v>
      </c>
      <c r="BV6" s="34">
        <f t="shared" si="8"/>
        <v>51.57</v>
      </c>
      <c r="BW6" s="34">
        <f t="shared" si="8"/>
        <v>53.48</v>
      </c>
      <c r="BX6" s="34">
        <f t="shared" si="8"/>
        <v>53.76</v>
      </c>
      <c r="BY6" s="34">
        <f t="shared" si="8"/>
        <v>52.27</v>
      </c>
      <c r="BZ6" s="34">
        <f t="shared" si="8"/>
        <v>52.55</v>
      </c>
      <c r="CA6" s="33" t="str">
        <f>IF(CA7="","",IF(CA7="-","【-】","【"&amp;SUBSTITUTE(TEXT(CA7,"#,##0.00"),"-","△")&amp;"】"))</f>
        <v>【52.62】</v>
      </c>
      <c r="CB6" s="34">
        <f>IF(CB7="",NA(),CB7)</f>
        <v>501.71</v>
      </c>
      <c r="CC6" s="34">
        <f t="shared" ref="CC6:CK6" si="9">IF(CC7="",NA(),CC7)</f>
        <v>450.12</v>
      </c>
      <c r="CD6" s="34">
        <f t="shared" si="9"/>
        <v>378.51</v>
      </c>
      <c r="CE6" s="34">
        <f t="shared" si="9"/>
        <v>439.79</v>
      </c>
      <c r="CF6" s="34">
        <f t="shared" si="9"/>
        <v>376.72</v>
      </c>
      <c r="CG6" s="34">
        <f t="shared" si="9"/>
        <v>282.5</v>
      </c>
      <c r="CH6" s="34">
        <f t="shared" si="9"/>
        <v>277.29000000000002</v>
      </c>
      <c r="CI6" s="34">
        <f t="shared" si="9"/>
        <v>275.25</v>
      </c>
      <c r="CJ6" s="34">
        <f t="shared" si="9"/>
        <v>291.01</v>
      </c>
      <c r="CK6" s="34">
        <f t="shared" si="9"/>
        <v>292.45</v>
      </c>
      <c r="CL6" s="33" t="str">
        <f>IF(CL7="","",IF(CL7="-","【-】","【"&amp;SUBSTITUTE(TEXT(CL7,"#,##0.00"),"-","△")&amp;"】"))</f>
        <v>【296.38】</v>
      </c>
      <c r="CM6" s="34" t="str">
        <f>IF(CM7="",NA(),CM7)</f>
        <v>-</v>
      </c>
      <c r="CN6" s="34" t="str">
        <f t="shared" ref="CN6:CV6" si="10">IF(CN7="",NA(),CN7)</f>
        <v>-</v>
      </c>
      <c r="CO6" s="34" t="str">
        <f t="shared" si="10"/>
        <v>-</v>
      </c>
      <c r="CP6" s="34" t="str">
        <f t="shared" si="10"/>
        <v>-</v>
      </c>
      <c r="CQ6" s="34" t="str">
        <f t="shared" si="10"/>
        <v>-</v>
      </c>
      <c r="CR6" s="34">
        <f t="shared" si="10"/>
        <v>48.69</v>
      </c>
      <c r="CS6" s="34">
        <f t="shared" si="10"/>
        <v>52.52</v>
      </c>
      <c r="CT6" s="34">
        <f t="shared" si="10"/>
        <v>54.14</v>
      </c>
      <c r="CU6" s="34">
        <f t="shared" si="10"/>
        <v>132.99</v>
      </c>
      <c r="CV6" s="34">
        <f t="shared" si="10"/>
        <v>51.71</v>
      </c>
      <c r="CW6" s="33" t="str">
        <f>IF(CW7="","",IF(CW7="-","【-】","【"&amp;SUBSTITUTE(TEXT(CW7,"#,##0.00"),"-","△")&amp;"】"))</f>
        <v>【51.55】</v>
      </c>
      <c r="CX6" s="34">
        <f>IF(CX7="",NA(),CX7)</f>
        <v>100</v>
      </c>
      <c r="CY6" s="34">
        <f t="shared" ref="CY6:DG6" si="11">IF(CY7="",NA(),CY7)</f>
        <v>100</v>
      </c>
      <c r="CZ6" s="34">
        <f t="shared" si="11"/>
        <v>100</v>
      </c>
      <c r="DA6" s="34">
        <f t="shared" si="11"/>
        <v>100</v>
      </c>
      <c r="DB6" s="34">
        <f t="shared" si="11"/>
        <v>100</v>
      </c>
      <c r="DC6" s="34">
        <f t="shared" si="11"/>
        <v>87.42</v>
      </c>
      <c r="DD6" s="34">
        <f t="shared" si="11"/>
        <v>84.94</v>
      </c>
      <c r="DE6" s="34">
        <f t="shared" si="11"/>
        <v>84.69</v>
      </c>
      <c r="DF6" s="34">
        <f t="shared" si="11"/>
        <v>82.94</v>
      </c>
      <c r="DG6" s="34">
        <f t="shared" si="11"/>
        <v>82.91</v>
      </c>
      <c r="DH6" s="33" t="str">
        <f>IF(DH7="","",IF(DH7="-","【-】","【"&amp;SUBSTITUTE(TEXT(DH7,"#,##0.00"),"-","△")&amp;"】"))</f>
        <v>【80.14】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322091</v>
      </c>
      <c r="D7" s="36">
        <v>47</v>
      </c>
      <c r="E7" s="36">
        <v>18</v>
      </c>
      <c r="F7" s="36">
        <v>1</v>
      </c>
      <c r="G7" s="36">
        <v>0</v>
      </c>
      <c r="H7" s="36" t="s">
        <v>108</v>
      </c>
      <c r="I7" s="36" t="s">
        <v>109</v>
      </c>
      <c r="J7" s="36" t="s">
        <v>110</v>
      </c>
      <c r="K7" s="36" t="s">
        <v>111</v>
      </c>
      <c r="L7" s="36" t="s">
        <v>112</v>
      </c>
      <c r="M7" s="36" t="s">
        <v>113</v>
      </c>
      <c r="N7" s="37" t="s">
        <v>114</v>
      </c>
      <c r="O7" s="37" t="s">
        <v>115</v>
      </c>
      <c r="P7" s="37">
        <v>0.38</v>
      </c>
      <c r="Q7" s="37">
        <v>100</v>
      </c>
      <c r="R7" s="37">
        <v>2678</v>
      </c>
      <c r="S7" s="37">
        <v>39234</v>
      </c>
      <c r="T7" s="37">
        <v>553.17999999999995</v>
      </c>
      <c r="U7" s="37">
        <v>70.92</v>
      </c>
      <c r="V7" s="37">
        <v>149</v>
      </c>
      <c r="W7" s="37">
        <v>0.03</v>
      </c>
      <c r="X7" s="37">
        <v>4966.67</v>
      </c>
      <c r="Y7" s="37">
        <v>84.8</v>
      </c>
      <c r="Z7" s="37">
        <v>82.07</v>
      </c>
      <c r="AA7" s="37">
        <v>82.19</v>
      </c>
      <c r="AB7" s="37">
        <v>83.72</v>
      </c>
      <c r="AC7" s="37">
        <v>80.91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1324.06</v>
      </c>
      <c r="BG7" s="37">
        <v>1311.28</v>
      </c>
      <c r="BH7" s="37">
        <v>1206.25</v>
      </c>
      <c r="BI7" s="37">
        <v>1193.44</v>
      </c>
      <c r="BJ7" s="37">
        <v>966.37</v>
      </c>
      <c r="BK7" s="37">
        <v>799.41</v>
      </c>
      <c r="BL7" s="37">
        <v>701.33</v>
      </c>
      <c r="BM7" s="37">
        <v>663.76</v>
      </c>
      <c r="BN7" s="37">
        <v>566.35</v>
      </c>
      <c r="BO7" s="37">
        <v>888.8</v>
      </c>
      <c r="BP7" s="37">
        <v>878.58</v>
      </c>
      <c r="BQ7" s="37">
        <v>35.159999999999997</v>
      </c>
      <c r="BR7" s="37">
        <v>32.54</v>
      </c>
      <c r="BS7" s="37">
        <v>39.67</v>
      </c>
      <c r="BT7" s="37">
        <v>34.17</v>
      </c>
      <c r="BU7" s="37">
        <v>40.049999999999997</v>
      </c>
      <c r="BV7" s="37">
        <v>51.57</v>
      </c>
      <c r="BW7" s="37">
        <v>53.48</v>
      </c>
      <c r="BX7" s="37">
        <v>53.76</v>
      </c>
      <c r="BY7" s="37">
        <v>52.27</v>
      </c>
      <c r="BZ7" s="37">
        <v>52.55</v>
      </c>
      <c r="CA7" s="37">
        <v>52.62</v>
      </c>
      <c r="CB7" s="37">
        <v>501.71</v>
      </c>
      <c r="CC7" s="37">
        <v>450.12</v>
      </c>
      <c r="CD7" s="37">
        <v>378.51</v>
      </c>
      <c r="CE7" s="37">
        <v>439.79</v>
      </c>
      <c r="CF7" s="37">
        <v>376.72</v>
      </c>
      <c r="CG7" s="37">
        <v>282.5</v>
      </c>
      <c r="CH7" s="37">
        <v>277.29000000000002</v>
      </c>
      <c r="CI7" s="37">
        <v>275.25</v>
      </c>
      <c r="CJ7" s="37">
        <v>291.01</v>
      </c>
      <c r="CK7" s="37">
        <v>292.45</v>
      </c>
      <c r="CL7" s="37">
        <v>296.38</v>
      </c>
      <c r="CM7" s="37" t="s">
        <v>114</v>
      </c>
      <c r="CN7" s="37" t="s">
        <v>114</v>
      </c>
      <c r="CO7" s="37" t="s">
        <v>114</v>
      </c>
      <c r="CP7" s="37" t="s">
        <v>114</v>
      </c>
      <c r="CQ7" s="37" t="s">
        <v>114</v>
      </c>
      <c r="CR7" s="37">
        <v>48.69</v>
      </c>
      <c r="CS7" s="37">
        <v>52.52</v>
      </c>
      <c r="CT7" s="37">
        <v>54.14</v>
      </c>
      <c r="CU7" s="37">
        <v>132.99</v>
      </c>
      <c r="CV7" s="37">
        <v>51.71</v>
      </c>
      <c r="CW7" s="37">
        <v>51.55</v>
      </c>
      <c r="CX7" s="37">
        <v>100</v>
      </c>
      <c r="CY7" s="37">
        <v>100</v>
      </c>
      <c r="CZ7" s="37">
        <v>100</v>
      </c>
      <c r="DA7" s="37">
        <v>100</v>
      </c>
      <c r="DB7" s="37">
        <v>100</v>
      </c>
      <c r="DC7" s="37">
        <v>87.42</v>
      </c>
      <c r="DD7" s="37">
        <v>84.94</v>
      </c>
      <c r="DE7" s="37">
        <v>84.69</v>
      </c>
      <c r="DF7" s="37">
        <v>82.94</v>
      </c>
      <c r="DG7" s="37">
        <v>82.91</v>
      </c>
      <c r="DH7" s="37">
        <v>80.14</v>
      </c>
      <c r="DI7" s="37"/>
      <c r="DJ7" s="37"/>
      <c r="DK7" s="37"/>
      <c r="DL7" s="37"/>
      <c r="DM7" s="37"/>
      <c r="DN7" s="37"/>
      <c r="DO7" s="37"/>
      <c r="DP7" s="37"/>
      <c r="DQ7" s="37"/>
      <c r="DR7" s="37"/>
      <c r="DS7" s="37"/>
      <c r="DT7" s="37"/>
      <c r="DU7" s="37"/>
      <c r="DV7" s="37"/>
      <c r="DW7" s="37"/>
      <c r="DX7" s="37"/>
      <c r="DY7" s="37"/>
      <c r="DZ7" s="37"/>
      <c r="EA7" s="37"/>
      <c r="EB7" s="37"/>
      <c r="EC7" s="37"/>
      <c r="ED7" s="37"/>
      <c r="EE7" s="37" t="s">
        <v>114</v>
      </c>
      <c r="EF7" s="37" t="s">
        <v>114</v>
      </c>
      <c r="EG7" s="37" t="s">
        <v>114</v>
      </c>
      <c r="EH7" s="37" t="s">
        <v>114</v>
      </c>
      <c r="EI7" s="37" t="s">
        <v>114</v>
      </c>
      <c r="EJ7" s="37" t="s">
        <v>114</v>
      </c>
      <c r="EK7" s="37" t="s">
        <v>114</v>
      </c>
      <c r="EL7" s="37" t="s">
        <v>114</v>
      </c>
      <c r="EM7" s="37" t="s">
        <v>114</v>
      </c>
      <c r="EN7" s="37" t="s">
        <v>114</v>
      </c>
      <c r="EO7" s="37" t="s">
        <v>114</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dcterms:created xsi:type="dcterms:W3CDTF">2018-12-03T09:44:16Z</dcterms:created>
  <dcterms:modified xsi:type="dcterms:W3CDTF">2019-01-25T05:15:14Z</dcterms:modified>
  <cp:category/>
</cp:coreProperties>
</file>