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20" windowWidth="20520" windowHeight="3060" activeTab="4"/>
  </bookViews>
  <sheets>
    <sheet name="利用関係" sheetId="1" r:id="rId1"/>
    <sheet name="資金別" sheetId="2" r:id="rId2"/>
    <sheet name="構造別" sheetId="3" r:id="rId3"/>
    <sheet name="持家（木造・非木造別）" sheetId="4" r:id="rId4"/>
    <sheet name="分譲（マンション・その他別）" sheetId="5" r:id="rId5"/>
  </sheets>
  <definedNames>
    <definedName name="_xlnm.Print_Area" localSheetId="1">'資金別'!$A$1:$S$35</definedName>
    <definedName name="_xlnm.Print_Area" localSheetId="0">'利用関係'!$A$1:$Q$35</definedName>
  </definedNames>
  <calcPr fullCalcOnLoad="1"/>
</workbook>
</file>

<file path=xl/sharedStrings.xml><?xml version="1.0" encoding="utf-8"?>
<sst xmlns="http://schemas.openxmlformats.org/spreadsheetml/2006/main" count="180" uniqueCount="60">
  <si>
    <t>　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</si>
  <si>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</si>
  <si>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</si>
  <si>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</si>
  <si>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</si>
  <si>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</si>
  <si>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</si>
  <si>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</si>
  <si>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</si>
  <si>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</si>
  <si>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</si>
  <si>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給与住宅</t>
  </si>
  <si>
    <t>分譲住宅</t>
  </si>
  <si>
    <t>対前年比</t>
  </si>
  <si>
    <t>計</t>
  </si>
  <si>
    <t>5月</t>
  </si>
  <si>
    <t>　</t>
  </si>
  <si>
    <t>総　　計</t>
  </si>
  <si>
    <t>対前年比</t>
  </si>
  <si>
    <t>4月</t>
  </si>
  <si>
    <t>5月</t>
  </si>
  <si>
    <t>その他</t>
  </si>
  <si>
    <t>非木造</t>
  </si>
  <si>
    <t>その他</t>
  </si>
  <si>
    <t>木造</t>
  </si>
  <si>
    <t>民　間</t>
  </si>
  <si>
    <t>公　営</t>
  </si>
  <si>
    <t>総　計</t>
  </si>
  <si>
    <t>持　家</t>
  </si>
  <si>
    <t>貸　家</t>
  </si>
  <si>
    <t>6月</t>
  </si>
  <si>
    <t>4月</t>
  </si>
  <si>
    <t>都市再生機構</t>
  </si>
  <si>
    <t>住宅金融支援機構</t>
  </si>
  <si>
    <t>持　　家　　計</t>
  </si>
  <si>
    <t>分　譲　計</t>
  </si>
  <si>
    <t>持家（木造）</t>
  </si>
  <si>
    <t>持家（非木造）</t>
  </si>
  <si>
    <t>分譲（マンション）</t>
  </si>
  <si>
    <t>分譲（その他）</t>
  </si>
  <si>
    <t>鉄骨鉄筋コンクリート造</t>
  </si>
  <si>
    <t>鉄筋コンクリート造</t>
  </si>
  <si>
    <t>鉄骨造</t>
  </si>
  <si>
    <t>コンクリートブロック造</t>
  </si>
  <si>
    <t>※「マンション」とは、利用関係が分譲住宅、構造が鉄骨鉄筋コンクリート・鉄筋コンクリート・鉄骨、建て方が共同住宅のものです。</t>
  </si>
  <si>
    <t>４月</t>
  </si>
  <si>
    <t xml:space="preserve"> </t>
  </si>
  <si>
    <t xml:space="preserve"> </t>
  </si>
  <si>
    <t>27年度</t>
  </si>
  <si>
    <t>28年度</t>
  </si>
  <si>
    <t>新設住宅着工戸数の28年度・27年度比較表（資金別）</t>
  </si>
  <si>
    <t>新設住宅着工戸数の28年度・27年度比較表（利用関係）</t>
  </si>
  <si>
    <t>新設住宅着工戸数の28年度・27年度比較表（構造別）</t>
  </si>
  <si>
    <t>新設住宅着工戸数の28年度・27年度比較表（持家・構造別）</t>
  </si>
  <si>
    <t>新設住宅着工戸数の28年度・27年度比較表（分譲・マンション別）</t>
  </si>
  <si>
    <t>確認用</t>
  </si>
  <si>
    <t>29年度</t>
  </si>
  <si>
    <t>29年度</t>
  </si>
  <si>
    <t>28年度</t>
  </si>
  <si>
    <t>29年度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</si>
</sst>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;&quot;▲ &quot;#,##0.0"/>
  </numFmts>
  <fonts count="69"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9"/>
      <color indexed="8"/>
      <name val="ＭＳ ゴシック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.25"/>
      <color indexed="8"/>
      <name val="HG丸ｺﾞｼｯｸM-PRO"/>
      <family val="3"/>
    </font>
    <font>
      <sz val="9.25"/>
      <color indexed="8"/>
      <name val="ＭＳ ゴシック"/>
      <family val="3"/>
    </font>
    <font>
      <sz val="8.75"/>
      <color indexed="8"/>
      <name val="HG丸ｺﾞｼｯｸM-PRO"/>
      <family val="3"/>
    </font>
    <font>
      <sz val="8.5"/>
      <color indexed="8"/>
      <name val="HG丸ｺﾞｼｯｸM-PRO"/>
      <family val="3"/>
    </font>
    <font>
      <sz val="9.5"/>
      <color indexed="8"/>
      <name val="ＭＳ ゴシック"/>
      <family val="3"/>
    </font>
    <font>
      <sz val="8.7"/>
      <color indexed="8"/>
      <name val="HG丸ｺﾞｼｯｸM-PRO"/>
      <family val="3"/>
    </font>
    <font>
      <sz val="11"/>
      <color indexed="8"/>
      <name val="ＭＳ ゴシック"/>
      <family val="3"/>
    </font>
    <font>
      <sz val="10.75"/>
      <color indexed="8"/>
      <name val="ＭＳ ゴシック"/>
      <family val="3"/>
    </font>
    <font>
      <sz val="10.1"/>
      <color indexed="8"/>
      <name val="HG丸ｺﾞｼｯｸM-PRO"/>
      <family val="3"/>
    </font>
    <font>
      <sz val="11.25"/>
      <color indexed="8"/>
      <name val="ＭＳ ゴシック"/>
      <family val="3"/>
    </font>
    <font>
      <sz val="10.35"/>
      <color indexed="8"/>
      <name val="HG丸ｺﾞｼｯｸM-PRO"/>
      <family val="3"/>
    </font>
    <font>
      <sz val="11.75"/>
      <color indexed="8"/>
      <name val="ＭＳ ゴシック"/>
      <family val="3"/>
    </font>
    <font>
      <sz val="10.8"/>
      <color indexed="8"/>
      <name val="HG丸ｺﾞｼｯｸM-PRO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color indexed="10"/>
      <name val="HG丸ｺﾞｼｯｸM-PRO"/>
      <family val="3"/>
    </font>
    <font>
      <sz val="6"/>
      <color indexed="8"/>
      <name val="HG丸ｺﾞｼｯｸM-PRO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ＭＳ ゴシック"/>
      <family val="3"/>
    </font>
    <font>
      <sz val="11.25"/>
      <color indexed="8"/>
      <name val="HG丸ｺﾞｼｯｸM-PRO"/>
      <family val="3"/>
    </font>
    <font>
      <sz val="11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6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7" fontId="4" fillId="0" borderId="12" xfId="0" applyNumberFormat="1" applyFont="1" applyBorder="1" applyAlignment="1" applyProtection="1">
      <alignment vertical="center" shrinkToFit="1"/>
      <protection locked="0"/>
    </xf>
    <xf numFmtId="177" fontId="4" fillId="0" borderId="13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7" fontId="4" fillId="0" borderId="20" xfId="0" applyNumberFormat="1" applyFont="1" applyBorder="1" applyAlignment="1">
      <alignment vertical="center" shrinkToFit="1"/>
    </xf>
    <xf numFmtId="176" fontId="4" fillId="0" borderId="2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22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23" xfId="0" applyNumberFormat="1" applyFont="1" applyBorder="1" applyAlignment="1">
      <alignment vertical="center" shrinkToFit="1"/>
    </xf>
    <xf numFmtId="176" fontId="4" fillId="0" borderId="15" xfId="0" applyNumberFormat="1" applyFont="1" applyBorder="1" applyAlignment="1">
      <alignment vertical="center" shrinkToFit="1"/>
    </xf>
    <xf numFmtId="176" fontId="4" fillId="0" borderId="19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vertical="center" shrinkToFit="1"/>
      <protection locked="0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 applyProtection="1">
      <alignment vertical="center"/>
      <protection locked="0"/>
    </xf>
    <xf numFmtId="177" fontId="4" fillId="0" borderId="20" xfId="0" applyNumberFormat="1" applyFont="1" applyBorder="1" applyAlignment="1" applyProtection="1">
      <alignment vertical="center" shrinkToFit="1"/>
      <protection locked="0"/>
    </xf>
    <xf numFmtId="177" fontId="4" fillId="0" borderId="25" xfId="0" applyNumberFormat="1" applyFont="1" applyBorder="1" applyAlignment="1" applyProtection="1">
      <alignment vertical="center" shrinkToFit="1"/>
      <protection locked="0"/>
    </xf>
    <xf numFmtId="177" fontId="4" fillId="0" borderId="26" xfId="0" applyNumberFormat="1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>
      <alignment horizontal="center" vertical="center" shrinkToFit="1"/>
    </xf>
    <xf numFmtId="176" fontId="4" fillId="0" borderId="24" xfId="0" applyNumberFormat="1" applyFont="1" applyBorder="1" applyAlignment="1">
      <alignment vertical="center" shrinkToFit="1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176" fontId="4" fillId="0" borderId="16" xfId="0" applyNumberFormat="1" applyFont="1" applyBorder="1" applyAlignment="1">
      <alignment vertical="center" shrinkToFit="1"/>
    </xf>
    <xf numFmtId="177" fontId="4" fillId="0" borderId="23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176" fontId="4" fillId="0" borderId="21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177" fontId="4" fillId="0" borderId="32" xfId="0" applyNumberFormat="1" applyFont="1" applyBorder="1" applyAlignment="1" applyProtection="1">
      <alignment vertical="center"/>
      <protection locked="0"/>
    </xf>
    <xf numFmtId="176" fontId="4" fillId="0" borderId="16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vertical="center"/>
    </xf>
    <xf numFmtId="177" fontId="27" fillId="0" borderId="0" xfId="0" applyNumberFormat="1" applyFont="1" applyBorder="1" applyAlignment="1" applyProtection="1">
      <alignment vertical="center" shrinkToFit="1"/>
      <protection locked="0"/>
    </xf>
    <xf numFmtId="177" fontId="4" fillId="0" borderId="13" xfId="0" applyNumberFormat="1" applyFont="1" applyBorder="1" applyAlignment="1" applyProtection="1">
      <alignment vertical="center"/>
      <protection locked="0"/>
    </xf>
    <xf numFmtId="177" fontId="4" fillId="0" borderId="33" xfId="0" applyNumberFormat="1" applyFont="1" applyBorder="1" applyAlignment="1" applyProtection="1">
      <alignment vertical="center" shrinkToFit="1"/>
      <protection locked="0"/>
    </xf>
    <xf numFmtId="177" fontId="4" fillId="0" borderId="33" xfId="0" applyNumberFormat="1" applyFont="1" applyBorder="1" applyAlignment="1">
      <alignment vertical="center" shrinkToFit="1"/>
    </xf>
    <xf numFmtId="177" fontId="4" fillId="0" borderId="13" xfId="0" applyNumberFormat="1" applyFont="1" applyBorder="1" applyAlignment="1">
      <alignment vertical="center" shrinkToFit="1"/>
    </xf>
    <xf numFmtId="177" fontId="4" fillId="0" borderId="34" xfId="0" applyNumberFormat="1" applyFont="1" applyBorder="1" applyAlignment="1">
      <alignment vertical="center" shrinkToFit="1"/>
    </xf>
    <xf numFmtId="177" fontId="4" fillId="0" borderId="35" xfId="0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34" xfId="0" applyNumberFormat="1" applyFont="1" applyBorder="1" applyAlignment="1" applyProtection="1">
      <alignment vertical="center" shrinkToFit="1"/>
      <protection locked="0"/>
    </xf>
    <xf numFmtId="177" fontId="4" fillId="0" borderId="36" xfId="0" applyNumberFormat="1" applyFont="1" applyBorder="1" applyAlignment="1" applyProtection="1">
      <alignment vertical="center" shrinkToFit="1"/>
      <protection locked="0"/>
    </xf>
    <xf numFmtId="177" fontId="4" fillId="0" borderId="37" xfId="0" applyNumberFormat="1" applyFont="1" applyBorder="1" applyAlignment="1">
      <alignment vertical="center" shrinkToFit="1"/>
    </xf>
    <xf numFmtId="177" fontId="4" fillId="0" borderId="38" xfId="0" applyNumberFormat="1" applyFont="1" applyBorder="1" applyAlignment="1">
      <alignment vertical="center" shrinkToFit="1"/>
    </xf>
    <xf numFmtId="177" fontId="4" fillId="0" borderId="39" xfId="0" applyNumberFormat="1" applyFont="1" applyBorder="1" applyAlignment="1">
      <alignment vertical="center" shrinkToFit="1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177" fontId="4" fillId="0" borderId="34" xfId="0" applyNumberFormat="1" applyFont="1" applyBorder="1" applyAlignment="1" applyProtection="1">
      <alignment vertical="center"/>
      <protection locked="0"/>
    </xf>
    <xf numFmtId="177" fontId="4" fillId="0" borderId="36" xfId="0" applyNumberFormat="1" applyFont="1" applyBorder="1" applyAlignment="1" applyProtection="1">
      <alignment vertical="center"/>
      <protection locked="0"/>
    </xf>
    <xf numFmtId="177" fontId="4" fillId="0" borderId="35" xfId="0" applyNumberFormat="1" applyFont="1" applyBorder="1" applyAlignment="1">
      <alignment vertical="center"/>
    </xf>
    <xf numFmtId="177" fontId="4" fillId="0" borderId="33" xfId="0" applyNumberFormat="1" applyFont="1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Border="1" applyAlignment="1" applyProtection="1">
      <alignment vertical="center" shrinkToFit="1"/>
      <protection locked="0"/>
    </xf>
    <xf numFmtId="177" fontId="4" fillId="0" borderId="38" xfId="0" applyNumberFormat="1" applyFont="1" applyBorder="1" applyAlignment="1" applyProtection="1">
      <alignment vertical="center" shrinkToFit="1"/>
      <protection locked="0"/>
    </xf>
    <xf numFmtId="177" fontId="4" fillId="0" borderId="39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177" fontId="4" fillId="0" borderId="13" xfId="0" applyNumberFormat="1" applyFont="1" applyFill="1" applyBorder="1" applyAlignment="1">
      <alignment vertical="center" shrinkToFit="1"/>
    </xf>
    <xf numFmtId="177" fontId="4" fillId="0" borderId="37" xfId="0" applyNumberFormat="1" applyFont="1" applyFill="1" applyBorder="1" applyAlignment="1">
      <alignment vertical="center" shrinkToFit="1"/>
    </xf>
    <xf numFmtId="177" fontId="29" fillId="0" borderId="0" xfId="0" applyNumberFormat="1" applyFont="1" applyAlignment="1">
      <alignment vertical="center"/>
    </xf>
    <xf numFmtId="177" fontId="4" fillId="0" borderId="40" xfId="0" applyNumberFormat="1" applyFont="1" applyBorder="1" applyAlignment="1" applyProtection="1">
      <alignment vertical="center"/>
      <protection locked="0"/>
    </xf>
    <xf numFmtId="177" fontId="4" fillId="0" borderId="41" xfId="0" applyNumberFormat="1" applyFont="1" applyBorder="1" applyAlignment="1" applyProtection="1">
      <alignment vertical="center"/>
      <protection locked="0"/>
    </xf>
    <xf numFmtId="177" fontId="4" fillId="0" borderId="12" xfId="0" applyNumberFormat="1" applyFont="1" applyBorder="1" applyAlignment="1" applyProtection="1">
      <alignment vertical="center"/>
      <protection locked="0"/>
    </xf>
    <xf numFmtId="177" fontId="4" fillId="0" borderId="26" xfId="0" applyNumberFormat="1" applyFont="1" applyBorder="1" applyAlignment="1" applyProtection="1">
      <alignment vertical="center"/>
      <protection locked="0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0.0065"/>
          <c:y val="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30675"/>
          <c:w val="0.97425"/>
          <c:h val="0.6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'利用関係'!$B$22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'利用関係'!$B$23:$B$34</c:f>
              <c:numCache/>
            </c:numRef>
          </c:val>
        </c:ser>
        <c:ser>
          <c:idx val="1"/>
          <c:order val="1"/>
          <c:tx>
            <c:strRef>
              <c:f>'利用関係'!$C$22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'利用関係'!$C$23:$C$34</c:f>
              <c:numCache/>
            </c:numRef>
          </c:val>
        </c:ser>
        <c:axId val="17619220"/>
        <c:axId val="14502661"/>
      </c:barChart>
      <c:catAx>
        <c:axId val="17619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4502661"/>
        <c:crosses val="autoZero"/>
        <c:auto val="1"/>
        <c:lblOffset val="100"/>
        <c:tickLblSkip val="1"/>
        <c:noMultiLvlLbl val="0"/>
      </c:catAx>
      <c:valAx>
        <c:axId val="14502661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7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192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595"/>
          <c:y val="0.23925"/>
          <c:w val="0.4082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非木造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25975"/>
          <c:w val="0.9265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'構造別'!$H$23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'構造別'!$H$24:$H$35</c:f>
              <c:numCache/>
            </c:numRef>
          </c:val>
        </c:ser>
        <c:ser>
          <c:idx val="1"/>
          <c:order val="1"/>
          <c:tx>
            <c:strRef>
              <c:f>'構造別'!$I$23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'構造別'!$I$24:$I$35</c:f>
              <c:numCache/>
            </c:numRef>
          </c:val>
        </c:ser>
        <c:axId val="26762418"/>
        <c:axId val="47440267"/>
      </c:barChart>
      <c:catAx>
        <c:axId val="26762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440267"/>
        <c:crosses val="autoZero"/>
        <c:auto val="1"/>
        <c:lblOffset val="100"/>
        <c:tickLblSkip val="1"/>
        <c:noMultiLvlLbl val="0"/>
      </c:catAx>
      <c:valAx>
        <c:axId val="47440267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67624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375"/>
          <c:y val="0.19075"/>
          <c:w val="0.386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持　家　計</a:t>
            </a:r>
          </a:p>
        </c:rich>
      </c:tx>
      <c:layout>
        <c:manualLayout>
          <c:xMode val="factor"/>
          <c:yMode val="factor"/>
          <c:x val="0.002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276"/>
          <c:w val="0.979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'持家（木造・非木造別）'!$B$22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'持家（木造・非木造別）'!$B$23:$B$34</c:f>
              <c:numCache/>
            </c:numRef>
          </c:val>
        </c:ser>
        <c:ser>
          <c:idx val="1"/>
          <c:order val="1"/>
          <c:tx>
            <c:strRef>
              <c:f>'持家（木造・非木造別）'!$C$22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'持家（木造・非木造別）'!$C$23:$C$34</c:f>
              <c:numCache/>
            </c:numRef>
          </c:val>
        </c:ser>
        <c:axId val="29021904"/>
        <c:axId val="20094097"/>
      </c:barChart>
      <c:catAx>
        <c:axId val="29021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094097"/>
        <c:crosses val="autoZero"/>
        <c:auto val="1"/>
        <c:lblOffset val="100"/>
        <c:tickLblSkip val="1"/>
        <c:noMultiLvlLbl val="0"/>
      </c:catAx>
      <c:valAx>
        <c:axId val="200940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90219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"/>
          <c:y val="0.21175"/>
          <c:w val="0.355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持家（木造）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61"/>
          <c:w val="0.96075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'持家（木造・非木造別）'!$E$22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'持家（木造・非木造別）'!$E$23:$E$34</c:f>
              <c:numCache/>
            </c:numRef>
          </c:val>
        </c:ser>
        <c:ser>
          <c:idx val="1"/>
          <c:order val="1"/>
          <c:tx>
            <c:strRef>
              <c:f>'持家（木造・非木造別）'!$F$22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'持家（木造・非木造別）'!$F$23:$F$34</c:f>
              <c:numCache/>
            </c:numRef>
          </c:val>
        </c:ser>
        <c:axId val="3741598"/>
        <c:axId val="19667591"/>
      </c:barChart>
      <c:catAx>
        <c:axId val="37415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9667591"/>
        <c:crosses val="autoZero"/>
        <c:auto val="1"/>
        <c:lblOffset val="100"/>
        <c:tickLblSkip val="1"/>
        <c:noMultiLvlLbl val="0"/>
      </c:catAx>
      <c:valAx>
        <c:axId val="19667591"/>
        <c:scaling>
          <c:orientation val="minMax"/>
          <c:max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7415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025"/>
          <c:y val="0.19025"/>
          <c:w val="0.3297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持家（非木造）</a:t>
            </a:r>
          </a:p>
        </c:rich>
      </c:tx>
      <c:layout>
        <c:manualLayout>
          <c:xMode val="factor"/>
          <c:yMode val="factor"/>
          <c:x val="0.05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24825"/>
          <c:w val="0.937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'持家（木造・非木造別）'!$H$22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'持家（木造・非木造別）'!$H$23:$H$34</c:f>
              <c:numCache/>
            </c:numRef>
          </c:val>
        </c:ser>
        <c:ser>
          <c:idx val="1"/>
          <c:order val="1"/>
          <c:tx>
            <c:strRef>
              <c:f>'持家（木造・非木造別）'!$I$22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'持家（木造・非木造別）'!$I$23:$I$34</c:f>
              <c:numCache/>
            </c:numRef>
          </c:val>
        </c:ser>
        <c:axId val="38009500"/>
        <c:axId val="41050349"/>
      </c:barChart>
      <c:catAx>
        <c:axId val="38009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050349"/>
        <c:crosses val="autoZero"/>
        <c:auto val="1"/>
        <c:lblOffset val="100"/>
        <c:tickLblSkip val="1"/>
        <c:noMultiLvlLbl val="0"/>
      </c:catAx>
      <c:valAx>
        <c:axId val="41050349"/>
        <c:scaling>
          <c:orientation val="minMax"/>
          <c:max val="1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80095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1"/>
          <c:y val="0.191"/>
          <c:w val="0.3535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分　譲　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78"/>
          <c:w val="0.964"/>
          <c:h val="0.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'分譲（マンション・その他別）'!$B$22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'分譲（マンション・その他別）'!$B$23:$B$34</c:f>
              <c:numCache/>
            </c:numRef>
          </c:val>
        </c:ser>
        <c:ser>
          <c:idx val="1"/>
          <c:order val="1"/>
          <c:tx>
            <c:strRef>
              <c:f>'分譲（マンション・その他別）'!$C$22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'分譲（マンション・その他別）'!$C$23:$C$34</c:f>
              <c:numCache/>
            </c:numRef>
          </c:val>
        </c:ser>
        <c:axId val="6760266"/>
        <c:axId val="50778435"/>
      </c:barChart>
      <c:catAx>
        <c:axId val="6760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78435"/>
        <c:crosses val="autoZero"/>
        <c:auto val="1"/>
        <c:lblOffset val="100"/>
        <c:tickLblSkip val="1"/>
        <c:noMultiLvlLbl val="0"/>
      </c:catAx>
      <c:valAx>
        <c:axId val="507784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4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7602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"/>
          <c:y val="0.2135"/>
          <c:w val="0.340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分譲（マンション）</a:t>
            </a:r>
          </a:p>
        </c:rich>
      </c:tx>
      <c:layout>
        <c:manualLayout>
          <c:xMode val="factor"/>
          <c:yMode val="factor"/>
          <c:x val="0.0222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4475"/>
          <c:w val="0.95925"/>
          <c:h val="0.7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'分譲（マンション・その他別）'!$E$22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'分譲（マンション・その他別）'!$E$23:$E$34</c:f>
              <c:numCache/>
            </c:numRef>
          </c:val>
        </c:ser>
        <c:ser>
          <c:idx val="1"/>
          <c:order val="1"/>
          <c:tx>
            <c:strRef>
              <c:f>'分譲（マンション・その他別）'!$F$22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'分譲（マンション・その他別）'!$F$23:$F$34</c:f>
              <c:numCache/>
            </c:numRef>
          </c:val>
        </c:ser>
        <c:axId val="17625384"/>
        <c:axId val="14977289"/>
      </c:barChart>
      <c:catAx>
        <c:axId val="17625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4977289"/>
        <c:crosses val="autoZero"/>
        <c:auto val="1"/>
        <c:lblOffset val="100"/>
        <c:tickLblSkip val="1"/>
        <c:noMultiLvlLbl val="0"/>
      </c:catAx>
      <c:valAx>
        <c:axId val="14977289"/>
        <c:scaling>
          <c:orientation val="minMax"/>
          <c:max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76253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191"/>
          <c:w val="0.34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分譲（その他）</a:t>
            </a:r>
          </a:p>
        </c:rich>
      </c:tx>
      <c:layout>
        <c:manualLayout>
          <c:xMode val="factor"/>
          <c:yMode val="factor"/>
          <c:x val="0.041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24325"/>
          <c:w val="0.941"/>
          <c:h val="0.7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'分譲（マンション・その他別）'!$H$22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'分譲（マンション・その他別）'!$H$23:$H$34</c:f>
              <c:numCache/>
            </c:numRef>
          </c:val>
        </c:ser>
        <c:ser>
          <c:idx val="1"/>
          <c:order val="1"/>
          <c:tx>
            <c:strRef>
              <c:f>'分譲（マンション・その他別）'!$I$22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'分譲（マンション・その他別）'!$I$23:$I$34</c:f>
              <c:numCache/>
            </c:numRef>
          </c:val>
        </c:ser>
        <c:axId val="12400566"/>
        <c:axId val="15319487"/>
      </c:barChart>
      <c:catAx>
        <c:axId val="12400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319487"/>
        <c:crosses val="autoZero"/>
        <c:auto val="1"/>
        <c:lblOffset val="100"/>
        <c:tickLblSkip val="1"/>
        <c:noMultiLvlLbl val="0"/>
      </c:catAx>
      <c:valAx>
        <c:axId val="153194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24005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5"/>
          <c:y val="0.1915"/>
          <c:w val="0.358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持　　家</a:t>
            </a:r>
          </a:p>
        </c:rich>
      </c:tx>
      <c:layout>
        <c:manualLayout>
          <c:xMode val="factor"/>
          <c:yMode val="factor"/>
          <c:x val="-0.00925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9425"/>
          <c:w val="0.975"/>
          <c:h val="0.6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'利用関係'!$E$22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'利用関係'!$E$23:$E$34</c:f>
              <c:numCache/>
            </c:numRef>
          </c:val>
        </c:ser>
        <c:ser>
          <c:idx val="1"/>
          <c:order val="1"/>
          <c:tx>
            <c:strRef>
              <c:f>'利用関係'!$F$22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'利用関係'!$F$23:$F$34</c:f>
              <c:numCache/>
            </c:numRef>
          </c:val>
        </c:ser>
        <c:axId val="42963074"/>
        <c:axId val="19822363"/>
      </c:barChart>
      <c:catAx>
        <c:axId val="42963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822363"/>
        <c:crosses val="autoZero"/>
        <c:auto val="1"/>
        <c:lblOffset val="100"/>
        <c:tickLblSkip val="1"/>
        <c:noMultiLvlLbl val="0"/>
      </c:catAx>
      <c:valAx>
        <c:axId val="19822363"/>
        <c:scaling>
          <c:orientation val="minMax"/>
          <c:max val="2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2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2963074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35"/>
          <c:y val="0.226"/>
          <c:w val="0.394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貸　　家</a:t>
            </a:r>
          </a:p>
        </c:rich>
      </c:tx>
      <c:layout>
        <c:manualLayout>
          <c:xMode val="factor"/>
          <c:yMode val="factor"/>
          <c:x val="0.003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8175"/>
          <c:w val="0.98775"/>
          <c:h val="0.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'利用関係'!$H$22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'利用関係'!$H$23:$H$34</c:f>
              <c:numCache/>
            </c:numRef>
          </c:val>
        </c:ser>
        <c:ser>
          <c:idx val="1"/>
          <c:order val="1"/>
          <c:tx>
            <c:strRef>
              <c:f>'利用関係'!$I$22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'利用関係'!$I$23:$I$34</c:f>
              <c:numCache/>
            </c:numRef>
          </c:val>
        </c:ser>
        <c:axId val="49926944"/>
        <c:axId val="19169441"/>
      </c:barChart>
      <c:catAx>
        <c:axId val="49926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169441"/>
        <c:crosses val="autoZero"/>
        <c:auto val="1"/>
        <c:lblOffset val="100"/>
        <c:tickLblSkip val="1"/>
        <c:noMultiLvlLbl val="0"/>
      </c:catAx>
      <c:valAx>
        <c:axId val="19169441"/>
        <c:scaling>
          <c:orientation val="minMax"/>
          <c:max val="2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1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9926944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605"/>
          <c:y val="0.2175"/>
          <c:w val="0.384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分譲住宅</a:t>
            </a:r>
          </a:p>
        </c:rich>
      </c:tx>
      <c:layout>
        <c:manualLayout>
          <c:xMode val="factor"/>
          <c:yMode val="factor"/>
          <c:x val="0.009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277"/>
          <c:w val="0.97"/>
          <c:h val="0.7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'利用関係'!$N$22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'利用関係'!$N$23:$N$34</c:f>
              <c:numCache/>
            </c:numRef>
          </c:val>
        </c:ser>
        <c:ser>
          <c:idx val="1"/>
          <c:order val="1"/>
          <c:tx>
            <c:strRef>
              <c:f>'利用関係'!$O$22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'利用関係'!$O$23:$O$34</c:f>
              <c:numCache/>
            </c:numRef>
          </c:val>
        </c:ser>
        <c:axId val="66760814"/>
        <c:axId val="40309015"/>
      </c:barChart>
      <c:catAx>
        <c:axId val="66760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0309015"/>
        <c:crosses val="autoZero"/>
        <c:auto val="1"/>
        <c:lblOffset val="100"/>
        <c:tickLblSkip val="1"/>
        <c:noMultiLvlLbl val="0"/>
      </c:catAx>
      <c:valAx>
        <c:axId val="40309015"/>
        <c:scaling>
          <c:orientation val="minMax"/>
          <c:max val="2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325"/>
              <c:y val="0.16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6760814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45"/>
          <c:y val="0.21175"/>
          <c:w val="0.3995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8275"/>
          <c:w val="0.966"/>
          <c:h val="0.6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'資金別'!$B$22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'資金別'!$B$23:$B$34</c:f>
              <c:numCache/>
            </c:numRef>
          </c:val>
        </c:ser>
        <c:ser>
          <c:idx val="1"/>
          <c:order val="1"/>
          <c:tx>
            <c:strRef>
              <c:f>'資金別'!$C$22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'資金別'!$C$23:$C$34</c:f>
              <c:numCache/>
            </c:numRef>
          </c:val>
        </c:ser>
        <c:axId val="16786412"/>
        <c:axId val="17485309"/>
      </c:barChart>
      <c:catAx>
        <c:axId val="167864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85309"/>
        <c:crosses val="autoZero"/>
        <c:auto val="1"/>
        <c:lblOffset val="100"/>
        <c:tickLblSkip val="1"/>
        <c:noMultiLvlLbl val="0"/>
      </c:catAx>
      <c:valAx>
        <c:axId val="174853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45"/>
              <c:y val="0.1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67864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"/>
          <c:y val="0.20675"/>
          <c:w val="0.3642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民　　間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2695"/>
          <c:w val="0.93175"/>
          <c:h val="0.7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'資金別'!$E$22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'資金別'!$E$23:$E$34</c:f>
              <c:numCache/>
            </c:numRef>
          </c:val>
        </c:ser>
        <c:ser>
          <c:idx val="1"/>
          <c:order val="1"/>
          <c:tx>
            <c:strRef>
              <c:f>'資金別'!$F$22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'資金別'!$F$23:$F$34</c:f>
              <c:numCache/>
            </c:numRef>
          </c:val>
        </c:ser>
        <c:axId val="4191514"/>
        <c:axId val="54311123"/>
      </c:barChart>
      <c:catAx>
        <c:axId val="41915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4311123"/>
        <c:crosses val="autoZero"/>
        <c:auto val="1"/>
        <c:lblOffset val="100"/>
        <c:tickLblSkip val="1"/>
        <c:noMultiLvlLbl val="0"/>
      </c:catAx>
      <c:valAx>
        <c:axId val="54311123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02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1915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75"/>
          <c:y val="0.195"/>
          <c:w val="0.347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住宅金融支援機構</a:t>
            </a:r>
          </a:p>
        </c:rich>
      </c:tx>
      <c:layout>
        <c:manualLayout>
          <c:xMode val="factor"/>
          <c:yMode val="factor"/>
          <c:x val="-0.018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67"/>
          <c:w val="0.928"/>
          <c:h val="0.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'資金別'!$K$22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'資金別'!$K$23:$K$34</c:f>
              <c:numCache/>
            </c:numRef>
          </c:val>
        </c:ser>
        <c:ser>
          <c:idx val="1"/>
          <c:order val="1"/>
          <c:tx>
            <c:strRef>
              <c:f>'資金別'!$L$22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'資金別'!$L$23:$L$34</c:f>
              <c:numCache/>
            </c:numRef>
          </c:val>
        </c:ser>
        <c:axId val="21206904"/>
        <c:axId val="22318873"/>
      </c:barChart>
      <c:catAx>
        <c:axId val="21206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18873"/>
        <c:crosses val="autoZero"/>
        <c:auto val="1"/>
        <c:lblOffset val="100"/>
        <c:tickLblSkip val="1"/>
        <c:noMultiLvlLbl val="0"/>
      </c:catAx>
      <c:valAx>
        <c:axId val="22318873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12069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5"/>
          <c:y val="0.20075"/>
          <c:w val="0.369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7275"/>
          <c:w val="0.96425"/>
          <c:h val="0.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'構造別'!$B$23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'構造別'!$B$24:$B$35</c:f>
              <c:numCache/>
            </c:numRef>
          </c:val>
        </c:ser>
        <c:ser>
          <c:idx val="1"/>
          <c:order val="1"/>
          <c:tx>
            <c:strRef>
              <c:f>'構造別'!$C$23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'構造別'!$C$24:$C$35</c:f>
              <c:numCache/>
            </c:numRef>
          </c:val>
        </c:ser>
        <c:axId val="40831622"/>
        <c:axId val="57027151"/>
      </c:barChart>
      <c:catAx>
        <c:axId val="408316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27151"/>
        <c:crosses val="autoZero"/>
        <c:auto val="1"/>
        <c:lblOffset val="100"/>
        <c:tickLblSkip val="1"/>
        <c:noMultiLvlLbl val="0"/>
      </c:catAx>
      <c:valAx>
        <c:axId val="570271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08316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75"/>
          <c:y val="0.213"/>
          <c:w val="0.36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木　　造</a:t>
            </a:r>
          </a:p>
        </c:rich>
      </c:tx>
      <c:layout>
        <c:manualLayout>
          <c:xMode val="factor"/>
          <c:yMode val="factor"/>
          <c:x val="-0.007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256"/>
          <c:w val="0.934"/>
          <c:h val="0.7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'構造別'!$E$23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'構造別'!$E$24:$E$35</c:f>
              <c:numCache/>
            </c:numRef>
          </c:val>
        </c:ser>
        <c:ser>
          <c:idx val="1"/>
          <c:order val="1"/>
          <c:tx>
            <c:strRef>
              <c:f>'構造別'!$F$23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'構造別'!$F$24:$F$35</c:f>
              <c:numCache/>
            </c:numRef>
          </c:val>
        </c:ser>
        <c:axId val="29014468"/>
        <c:axId val="19521525"/>
      </c:barChart>
      <c:catAx>
        <c:axId val="29014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9521525"/>
        <c:crosses val="autoZero"/>
        <c:auto val="1"/>
        <c:lblOffset val="100"/>
        <c:tickLblSkip val="1"/>
        <c:noMultiLvlLbl val="0"/>
      </c:catAx>
      <c:valAx>
        <c:axId val="19521525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5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90144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5"/>
          <c:y val="0.19025"/>
          <c:w val="0.36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219075</xdr:rowOff>
    </xdr:from>
    <xdr:to>
      <xdr:col>3</xdr:col>
      <xdr:colOff>685800</xdr:colOff>
      <xdr:row>18</xdr:row>
      <xdr:rowOff>9525</xdr:rowOff>
    </xdr:to>
    <xdr:graphicFrame>
      <xdr:nvGraphicFramePr>
        <xdr:cNvPr id="1" name="Chart 8"/>
        <xdr:cNvGraphicFramePr/>
      </xdr:nvGraphicFramePr>
      <xdr:xfrm>
        <a:off x="0" y="1266825"/>
        <a:ext cx="3800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809625</xdr:colOff>
      <xdr:row>4</xdr:row>
      <xdr:rowOff>0</xdr:rowOff>
    </xdr:from>
    <xdr:to>
      <xdr:col>7</xdr:col>
      <xdr:colOff>876300</xdr:colOff>
      <xdr:row>17</xdr:row>
      <xdr:rowOff>219075</xdr:rowOff>
    </xdr:to>
    <xdr:graphicFrame>
      <xdr:nvGraphicFramePr>
        <xdr:cNvPr id="2" name="Chart 9"/>
        <xdr:cNvGraphicFramePr/>
      </xdr:nvGraphicFramePr>
      <xdr:xfrm>
        <a:off x="3924300" y="1276350"/>
        <a:ext cx="39147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57150</xdr:colOff>
      <xdr:row>4</xdr:row>
      <xdr:rowOff>9525</xdr:rowOff>
    </xdr:from>
    <xdr:to>
      <xdr:col>12</xdr:col>
      <xdr:colOff>228600</xdr:colOff>
      <xdr:row>17</xdr:row>
      <xdr:rowOff>219075</xdr:rowOff>
    </xdr:to>
    <xdr:graphicFrame>
      <xdr:nvGraphicFramePr>
        <xdr:cNvPr id="3" name="Chart 10"/>
        <xdr:cNvGraphicFramePr/>
      </xdr:nvGraphicFramePr>
      <xdr:xfrm>
        <a:off x="7981950" y="1285875"/>
        <a:ext cx="40195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12</xdr:col>
      <xdr:colOff>342900</xdr:colOff>
      <xdr:row>4</xdr:row>
      <xdr:rowOff>0</xdr:rowOff>
    </xdr:from>
    <xdr:to>
      <xdr:col>16</xdr:col>
      <xdr:colOff>609600</xdr:colOff>
      <xdr:row>17</xdr:row>
      <xdr:rowOff>200025</xdr:rowOff>
    </xdr:to>
    <xdr:graphicFrame>
      <xdr:nvGraphicFramePr>
        <xdr:cNvPr id="4" name="Chart 11"/>
        <xdr:cNvGraphicFramePr/>
      </xdr:nvGraphicFramePr>
      <xdr:xfrm>
        <a:off x="12115800" y="1276350"/>
        <a:ext cx="41148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476250</xdr:colOff>
      <xdr:row>4</xdr:row>
      <xdr:rowOff>0</xdr:rowOff>
    </xdr:from>
    <xdr:to>
      <xdr:col>6</xdr:col>
      <xdr:colOff>142875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76250" y="1276350"/>
        <a:ext cx="5067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628650</xdr:colOff>
      <xdr:row>4</xdr:row>
      <xdr:rowOff>19050</xdr:rowOff>
    </xdr:from>
    <xdr:to>
      <xdr:col>12</xdr:col>
      <xdr:colOff>514350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6029325" y="1295400"/>
        <a:ext cx="53721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885825</xdr:colOff>
      <xdr:row>4</xdr:row>
      <xdr:rowOff>19050</xdr:rowOff>
    </xdr:from>
    <xdr:to>
      <xdr:col>18</xdr:col>
      <xdr:colOff>485775</xdr:colOff>
      <xdr:row>17</xdr:row>
      <xdr:rowOff>200025</xdr:rowOff>
    </xdr:to>
    <xdr:graphicFrame>
      <xdr:nvGraphicFramePr>
        <xdr:cNvPr id="3" name="Chart 3"/>
        <xdr:cNvGraphicFramePr/>
      </xdr:nvGraphicFramePr>
      <xdr:xfrm>
        <a:off x="11772900" y="1295400"/>
        <a:ext cx="53435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9525</xdr:rowOff>
    </xdr:from>
    <xdr:to>
      <xdr:col>7</xdr:col>
      <xdr:colOff>228600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285875"/>
        <a:ext cx="51149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15</xdr:col>
      <xdr:colOff>533400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0768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485775</xdr:colOff>
      <xdr:row>4</xdr:row>
      <xdr:rowOff>9525</xdr:rowOff>
    </xdr:from>
    <xdr:to>
      <xdr:col>24</xdr:col>
      <xdr:colOff>161925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58575" y="1285875"/>
        <a:ext cx="50863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38100</xdr:rowOff>
    </xdr:from>
    <xdr:to>
      <xdr:col>7</xdr:col>
      <xdr:colOff>295275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14450"/>
        <a:ext cx="5181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581025</xdr:colOff>
      <xdr:row>4</xdr:row>
      <xdr:rowOff>19050</xdr:rowOff>
    </xdr:from>
    <xdr:to>
      <xdr:col>16</xdr:col>
      <xdr:colOff>114300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467350" y="1295400"/>
        <a:ext cx="56197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428625</xdr:colOff>
      <xdr:row>4</xdr:row>
      <xdr:rowOff>9525</xdr:rowOff>
    </xdr:from>
    <xdr:to>
      <xdr:col>24</xdr:col>
      <xdr:colOff>590550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01425" y="1285875"/>
        <a:ext cx="5572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57150</xdr:rowOff>
    </xdr:from>
    <xdr:to>
      <xdr:col>7</xdr:col>
      <xdr:colOff>523875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33500"/>
        <a:ext cx="54102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16</xdr:col>
      <xdr:colOff>228600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4483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571500</xdr:colOff>
      <xdr:row>4</xdr:row>
      <xdr:rowOff>19050</xdr:rowOff>
    </xdr:from>
    <xdr:to>
      <xdr:col>24</xdr:col>
      <xdr:colOff>666750</xdr:colOff>
      <xdr:row>18</xdr:row>
      <xdr:rowOff>28575</xdr:rowOff>
    </xdr:to>
    <xdr:graphicFrame>
      <xdr:nvGraphicFramePr>
        <xdr:cNvPr id="3" name="Chart 3"/>
        <xdr:cNvGraphicFramePr/>
      </xdr:nvGraphicFramePr>
      <xdr:xfrm>
        <a:off x="11544300" y="1295400"/>
        <a:ext cx="55054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view="pageBreakPreview" zoomScale="80" zoomScaleNormal="90" zoomScaleSheetLayoutView="80" zoomScalePageLayoutView="0" workbookViewId="0" topLeftCell="A13">
      <selection activeCell="N26" sqref="N26"/>
    </sheetView>
  </sheetViews>
  <sheetFormatPr defaultColWidth="8.796875" defaultRowHeight="18" customHeight="1"/>
  <cols>
    <col min="1" max="1" width="12.5" style="1" customWidth="1"/>
    <col min="2" max="16" width="10.09765625" style="2" customWidth="1"/>
    <col min="17" max="16384" width="9" style="2" customWidth="1"/>
  </cols>
  <sheetData>
    <row r="1" spans="1:18" ht="32.25" customHeight="1" thickBot="1" thickTop="1">
      <c r="A1" s="113" t="s">
        <v>51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  <c r="R1" s="7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6" ht="18" customHeight="1" thickBot="1">
      <c r="A20" s="117" t="s">
        <v>0</v>
      </c>
      <c r="B20" s="104" t="s">
        <v>27</v>
      </c>
      <c r="C20" s="105"/>
      <c r="D20" s="105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1"/>
    </row>
    <row r="21" spans="1:16" ht="21" customHeight="1">
      <c r="A21" s="118"/>
      <c r="B21" s="106"/>
      <c r="C21" s="107"/>
      <c r="D21" s="107"/>
      <c r="E21" s="106" t="s">
        <v>28</v>
      </c>
      <c r="F21" s="107"/>
      <c r="G21" s="116"/>
      <c r="H21" s="111" t="s">
        <v>29</v>
      </c>
      <c r="I21" s="107"/>
      <c r="J21" s="107"/>
      <c r="K21" s="108" t="s">
        <v>11</v>
      </c>
      <c r="L21" s="109"/>
      <c r="M21" s="110"/>
      <c r="N21" s="111" t="s">
        <v>12</v>
      </c>
      <c r="O21" s="107"/>
      <c r="P21" s="112"/>
    </row>
    <row r="22" spans="1:19" ht="21" customHeight="1">
      <c r="A22" s="119"/>
      <c r="B22" s="54" t="s">
        <v>56</v>
      </c>
      <c r="C22" s="54" t="s">
        <v>49</v>
      </c>
      <c r="D22" s="52" t="s">
        <v>13</v>
      </c>
      <c r="E22" s="84" t="s">
        <v>57</v>
      </c>
      <c r="F22" s="9" t="s">
        <v>49</v>
      </c>
      <c r="G22" s="5" t="s">
        <v>13</v>
      </c>
      <c r="H22" s="89" t="s">
        <v>57</v>
      </c>
      <c r="I22" s="9" t="s">
        <v>49</v>
      </c>
      <c r="J22" s="52" t="s">
        <v>13</v>
      </c>
      <c r="K22" s="89" t="s">
        <v>57</v>
      </c>
      <c r="L22" s="9" t="s">
        <v>49</v>
      </c>
      <c r="M22" s="5" t="s">
        <v>13</v>
      </c>
      <c r="N22" s="89" t="s">
        <v>57</v>
      </c>
      <c r="O22" s="9" t="s">
        <v>49</v>
      </c>
      <c r="P22" s="56" t="s">
        <v>13</v>
      </c>
      <c r="Q22" s="2" t="s">
        <v>46</v>
      </c>
      <c r="S22" s="1" t="s">
        <v>55</v>
      </c>
    </row>
    <row r="23" spans="1:19" ht="21" customHeight="1">
      <c r="A23" s="59" t="s">
        <v>45</v>
      </c>
      <c r="B23" s="47">
        <f>SUM(E23,H23,K23,N23)</f>
        <v>266</v>
      </c>
      <c r="C23" s="47">
        <v>263</v>
      </c>
      <c r="D23" s="62">
        <f aca="true" t="shared" si="0" ref="D23:D35">+(B23-C23)/C23</f>
        <v>0.011406844106463879</v>
      </c>
      <c r="E23" s="85">
        <v>160</v>
      </c>
      <c r="F23" s="72">
        <v>126</v>
      </c>
      <c r="G23" s="6">
        <f>+(E23-F23)/F23</f>
        <v>0.2698412698412698</v>
      </c>
      <c r="H23" s="90">
        <v>101</v>
      </c>
      <c r="I23" s="13">
        <v>76</v>
      </c>
      <c r="J23" s="62">
        <f>+(H23-I23)/I23</f>
        <v>0.32894736842105265</v>
      </c>
      <c r="K23" s="90">
        <v>0</v>
      </c>
      <c r="L23" s="13">
        <v>0</v>
      </c>
      <c r="M23" s="46" t="e">
        <f>+(K23-L23)/L23</f>
        <v>#DIV/0!</v>
      </c>
      <c r="N23" s="90">
        <v>5</v>
      </c>
      <c r="O23" s="13">
        <v>61</v>
      </c>
      <c r="P23" s="4">
        <f>+(N23-O23)/O23</f>
        <v>-0.9180327868852459</v>
      </c>
      <c r="S23" s="99">
        <f>E23+H23+K23+N23</f>
        <v>266</v>
      </c>
    </row>
    <row r="24" spans="1:19" ht="21" customHeight="1">
      <c r="A24" s="59" t="s">
        <v>15</v>
      </c>
      <c r="B24" s="47">
        <f aca="true" t="shared" si="1" ref="B24:B34">SUM(E24,H24,K24,N24)</f>
        <v>315</v>
      </c>
      <c r="C24" s="47">
        <v>292</v>
      </c>
      <c r="D24" s="62">
        <f t="shared" si="0"/>
        <v>0.07876712328767123</v>
      </c>
      <c r="E24" s="85">
        <v>134</v>
      </c>
      <c r="F24" s="72">
        <v>108</v>
      </c>
      <c r="G24" s="6">
        <f>+(E24-F24)/F24</f>
        <v>0.24074074074074073</v>
      </c>
      <c r="H24" s="90">
        <v>161</v>
      </c>
      <c r="I24" s="13">
        <v>133</v>
      </c>
      <c r="J24" s="62">
        <f aca="true" t="shared" si="2" ref="J24:J35">+(H24-I24)/I24</f>
        <v>0.21052631578947367</v>
      </c>
      <c r="K24" s="90">
        <v>9</v>
      </c>
      <c r="L24" s="13">
        <v>0</v>
      </c>
      <c r="M24" s="46" t="e">
        <f>+(K24-L24)/L24</f>
        <v>#DIV/0!</v>
      </c>
      <c r="N24" s="90">
        <v>11</v>
      </c>
      <c r="O24" s="13">
        <v>51</v>
      </c>
      <c r="P24" s="4">
        <f aca="true" t="shared" si="3" ref="P24:P35">+(N24-O24)/O24</f>
        <v>-0.7843137254901961</v>
      </c>
      <c r="Q24" s="2" t="s">
        <v>47</v>
      </c>
      <c r="S24" s="99">
        <f aca="true" t="shared" si="4" ref="S24:S35">E24+H24+K24+N24</f>
        <v>315</v>
      </c>
    </row>
    <row r="25" spans="1:19" ht="21" customHeight="1">
      <c r="A25" s="59" t="s">
        <v>1</v>
      </c>
      <c r="B25" s="47">
        <f t="shared" si="1"/>
        <v>258</v>
      </c>
      <c r="C25" s="47">
        <v>227</v>
      </c>
      <c r="D25" s="62">
        <f t="shared" si="0"/>
        <v>0.13656387665198239</v>
      </c>
      <c r="E25" s="85">
        <v>156</v>
      </c>
      <c r="F25" s="72">
        <v>118</v>
      </c>
      <c r="G25" s="6">
        <f aca="true" t="shared" si="5" ref="G25:G35">+(E25-F25)/F25</f>
        <v>0.3220338983050847</v>
      </c>
      <c r="H25" s="90">
        <v>77</v>
      </c>
      <c r="I25" s="13">
        <v>95</v>
      </c>
      <c r="J25" s="62">
        <f t="shared" si="2"/>
        <v>-0.18947368421052632</v>
      </c>
      <c r="K25" s="90">
        <v>16</v>
      </c>
      <c r="L25" s="13">
        <v>2</v>
      </c>
      <c r="M25" s="46">
        <f aca="true" t="shared" si="6" ref="M25:M35">+(K25-L25)/L25</f>
        <v>7</v>
      </c>
      <c r="N25" s="90">
        <v>9</v>
      </c>
      <c r="O25" s="13">
        <v>12</v>
      </c>
      <c r="P25" s="4">
        <f t="shared" si="3"/>
        <v>-0.25</v>
      </c>
      <c r="S25" s="99">
        <f t="shared" si="4"/>
        <v>258</v>
      </c>
    </row>
    <row r="26" spans="1:19" ht="21" customHeight="1">
      <c r="A26" s="59" t="s">
        <v>2</v>
      </c>
      <c r="B26" s="47">
        <f t="shared" si="1"/>
        <v>0</v>
      </c>
      <c r="C26" s="47">
        <v>268</v>
      </c>
      <c r="D26" s="62">
        <f t="shared" si="0"/>
        <v>-1</v>
      </c>
      <c r="E26" s="85"/>
      <c r="F26" s="72">
        <v>107</v>
      </c>
      <c r="G26" s="6">
        <f t="shared" si="5"/>
        <v>-1</v>
      </c>
      <c r="H26" s="90"/>
      <c r="I26" s="13">
        <v>103</v>
      </c>
      <c r="J26" s="62">
        <f t="shared" si="2"/>
        <v>-1</v>
      </c>
      <c r="K26" s="90"/>
      <c r="L26" s="13">
        <v>1</v>
      </c>
      <c r="M26" s="46">
        <f t="shared" si="6"/>
        <v>-1</v>
      </c>
      <c r="N26" s="90"/>
      <c r="O26" s="13">
        <v>57</v>
      </c>
      <c r="P26" s="4">
        <f t="shared" si="3"/>
        <v>-1</v>
      </c>
      <c r="S26" s="99">
        <f t="shared" si="4"/>
        <v>0</v>
      </c>
    </row>
    <row r="27" spans="1:19" ht="21" customHeight="1">
      <c r="A27" s="59" t="s">
        <v>3</v>
      </c>
      <c r="B27" s="47">
        <f t="shared" si="1"/>
        <v>0</v>
      </c>
      <c r="C27" s="47">
        <v>243</v>
      </c>
      <c r="D27" s="62">
        <f t="shared" si="0"/>
        <v>-1</v>
      </c>
      <c r="E27" s="85"/>
      <c r="F27" s="72">
        <v>144</v>
      </c>
      <c r="G27" s="6">
        <f t="shared" si="5"/>
        <v>-1</v>
      </c>
      <c r="H27" s="90"/>
      <c r="I27" s="13">
        <v>77</v>
      </c>
      <c r="J27" s="62">
        <f t="shared" si="2"/>
        <v>-1</v>
      </c>
      <c r="K27" s="90"/>
      <c r="L27" s="13">
        <v>2</v>
      </c>
      <c r="M27" s="46">
        <f>+(K27-L27)/L27</f>
        <v>-1</v>
      </c>
      <c r="N27" s="90"/>
      <c r="O27" s="13">
        <v>20</v>
      </c>
      <c r="P27" s="4">
        <f t="shared" si="3"/>
        <v>-1</v>
      </c>
      <c r="S27" s="99">
        <f t="shared" si="4"/>
        <v>0</v>
      </c>
    </row>
    <row r="28" spans="1:19" ht="21" customHeight="1">
      <c r="A28" s="59" t="s">
        <v>4</v>
      </c>
      <c r="B28" s="47">
        <f t="shared" si="1"/>
        <v>0</v>
      </c>
      <c r="C28" s="47">
        <v>352</v>
      </c>
      <c r="D28" s="62">
        <f t="shared" si="0"/>
        <v>-1</v>
      </c>
      <c r="E28" s="85"/>
      <c r="F28" s="72">
        <v>136</v>
      </c>
      <c r="G28" s="6">
        <f t="shared" si="5"/>
        <v>-1</v>
      </c>
      <c r="H28" s="90"/>
      <c r="I28" s="13">
        <v>135</v>
      </c>
      <c r="J28" s="62">
        <f t="shared" si="2"/>
        <v>-1</v>
      </c>
      <c r="K28" s="90"/>
      <c r="L28" s="13">
        <v>0</v>
      </c>
      <c r="M28" s="46" t="e">
        <f t="shared" si="6"/>
        <v>#DIV/0!</v>
      </c>
      <c r="N28" s="90"/>
      <c r="O28" s="13">
        <v>81</v>
      </c>
      <c r="P28" s="4">
        <f t="shared" si="3"/>
        <v>-1</v>
      </c>
      <c r="S28" s="99">
        <f t="shared" si="4"/>
        <v>0</v>
      </c>
    </row>
    <row r="29" spans="1:19" ht="21" customHeight="1">
      <c r="A29" s="59" t="s">
        <v>5</v>
      </c>
      <c r="B29" s="47">
        <f t="shared" si="1"/>
        <v>0</v>
      </c>
      <c r="C29" s="47">
        <v>346</v>
      </c>
      <c r="D29" s="62">
        <f t="shared" si="0"/>
        <v>-1</v>
      </c>
      <c r="E29" s="85"/>
      <c r="F29" s="72">
        <v>131</v>
      </c>
      <c r="G29" s="6">
        <f t="shared" si="5"/>
        <v>-1</v>
      </c>
      <c r="H29" s="90"/>
      <c r="I29" s="13">
        <v>205</v>
      </c>
      <c r="J29" s="62">
        <f t="shared" si="2"/>
        <v>-1</v>
      </c>
      <c r="K29" s="90"/>
      <c r="L29" s="13">
        <v>1</v>
      </c>
      <c r="M29" s="46">
        <f t="shared" si="6"/>
        <v>-1</v>
      </c>
      <c r="N29" s="90"/>
      <c r="O29" s="13">
        <v>9</v>
      </c>
      <c r="P29" s="4">
        <f t="shared" si="3"/>
        <v>-1</v>
      </c>
      <c r="S29" s="99">
        <f t="shared" si="4"/>
        <v>0</v>
      </c>
    </row>
    <row r="30" spans="1:19" ht="21" customHeight="1">
      <c r="A30" s="59" t="s">
        <v>6</v>
      </c>
      <c r="B30" s="47">
        <f t="shared" si="1"/>
        <v>0</v>
      </c>
      <c r="C30" s="47">
        <v>472</v>
      </c>
      <c r="D30" s="62">
        <f t="shared" si="0"/>
        <v>-1</v>
      </c>
      <c r="E30" s="85"/>
      <c r="F30" s="72">
        <v>181</v>
      </c>
      <c r="G30" s="6">
        <f t="shared" si="5"/>
        <v>-1</v>
      </c>
      <c r="H30" s="90"/>
      <c r="I30" s="13">
        <v>280</v>
      </c>
      <c r="J30" s="62">
        <f t="shared" si="2"/>
        <v>-1</v>
      </c>
      <c r="K30" s="90"/>
      <c r="L30" s="13">
        <v>0</v>
      </c>
      <c r="M30" s="46" t="e">
        <f t="shared" si="6"/>
        <v>#DIV/0!</v>
      </c>
      <c r="N30" s="90"/>
      <c r="O30" s="13">
        <v>11</v>
      </c>
      <c r="P30" s="4">
        <f t="shared" si="3"/>
        <v>-1</v>
      </c>
      <c r="S30" s="99">
        <f t="shared" si="4"/>
        <v>0</v>
      </c>
    </row>
    <row r="31" spans="1:19" ht="21" customHeight="1">
      <c r="A31" s="59" t="s">
        <v>7</v>
      </c>
      <c r="B31" s="47">
        <f t="shared" si="1"/>
        <v>0</v>
      </c>
      <c r="C31" s="47">
        <v>232</v>
      </c>
      <c r="D31" s="62">
        <f>+(B31-C31)/C31</f>
        <v>-1</v>
      </c>
      <c r="E31" s="85"/>
      <c r="F31" s="72">
        <v>144</v>
      </c>
      <c r="G31" s="6">
        <f t="shared" si="5"/>
        <v>-1</v>
      </c>
      <c r="H31" s="90"/>
      <c r="I31" s="13">
        <v>82</v>
      </c>
      <c r="J31" s="62">
        <f t="shared" si="2"/>
        <v>-1</v>
      </c>
      <c r="K31" s="90"/>
      <c r="L31" s="13">
        <v>2</v>
      </c>
      <c r="M31" s="46">
        <f t="shared" si="6"/>
        <v>-1</v>
      </c>
      <c r="N31" s="90"/>
      <c r="O31" s="13">
        <v>4</v>
      </c>
      <c r="P31" s="4">
        <f t="shared" si="3"/>
        <v>-1</v>
      </c>
      <c r="S31" s="99">
        <f t="shared" si="4"/>
        <v>0</v>
      </c>
    </row>
    <row r="32" spans="1:19" ht="21" customHeight="1">
      <c r="A32" s="59" t="s">
        <v>8</v>
      </c>
      <c r="B32" s="47">
        <f t="shared" si="1"/>
        <v>0</v>
      </c>
      <c r="C32" s="47">
        <v>217</v>
      </c>
      <c r="D32" s="62">
        <f t="shared" si="0"/>
        <v>-1</v>
      </c>
      <c r="E32" s="85"/>
      <c r="F32" s="72">
        <v>100</v>
      </c>
      <c r="G32" s="6">
        <f t="shared" si="5"/>
        <v>-1</v>
      </c>
      <c r="H32" s="90"/>
      <c r="I32" s="13">
        <v>109</v>
      </c>
      <c r="J32" s="62">
        <f t="shared" si="2"/>
        <v>-1</v>
      </c>
      <c r="K32" s="90"/>
      <c r="L32" s="13">
        <v>2</v>
      </c>
      <c r="M32" s="46">
        <f t="shared" si="6"/>
        <v>-1</v>
      </c>
      <c r="N32" s="90"/>
      <c r="O32" s="13">
        <v>6</v>
      </c>
      <c r="P32" s="4">
        <f t="shared" si="3"/>
        <v>-1</v>
      </c>
      <c r="S32" s="99">
        <f t="shared" si="4"/>
        <v>0</v>
      </c>
    </row>
    <row r="33" spans="1:19" ht="21" customHeight="1">
      <c r="A33" s="59" t="s">
        <v>9</v>
      </c>
      <c r="B33" s="47">
        <f t="shared" si="1"/>
        <v>0</v>
      </c>
      <c r="C33" s="47">
        <v>204</v>
      </c>
      <c r="D33" s="62">
        <f t="shared" si="0"/>
        <v>-1</v>
      </c>
      <c r="E33" s="85"/>
      <c r="F33" s="72">
        <v>110</v>
      </c>
      <c r="G33" s="6">
        <f t="shared" si="5"/>
        <v>-1</v>
      </c>
      <c r="H33" s="90"/>
      <c r="I33" s="13">
        <v>82</v>
      </c>
      <c r="J33" s="62">
        <f t="shared" si="2"/>
        <v>-1</v>
      </c>
      <c r="K33" s="90"/>
      <c r="L33" s="13">
        <v>0</v>
      </c>
      <c r="M33" s="46" t="e">
        <f t="shared" si="6"/>
        <v>#DIV/0!</v>
      </c>
      <c r="N33" s="90"/>
      <c r="O33" s="13">
        <v>12</v>
      </c>
      <c r="P33" s="4">
        <f t="shared" si="3"/>
        <v>-1</v>
      </c>
      <c r="S33" s="99">
        <f t="shared" si="4"/>
        <v>0</v>
      </c>
    </row>
    <row r="34" spans="1:19" ht="21" customHeight="1" thickBot="1">
      <c r="A34" s="60" t="s">
        <v>10</v>
      </c>
      <c r="B34" s="47">
        <f t="shared" si="1"/>
        <v>0</v>
      </c>
      <c r="C34" s="47">
        <f>SUM(F34,I34,L34,O34)</f>
        <v>218</v>
      </c>
      <c r="D34" s="63">
        <f>+(B34-C34)/C34</f>
        <v>-1</v>
      </c>
      <c r="E34" s="86"/>
      <c r="F34" s="88">
        <v>138</v>
      </c>
      <c r="G34" s="10">
        <f t="shared" si="5"/>
        <v>-1</v>
      </c>
      <c r="H34" s="91"/>
      <c r="I34" s="73">
        <v>74</v>
      </c>
      <c r="J34" s="70">
        <f>+(H34-I34)/I34</f>
        <v>-1</v>
      </c>
      <c r="K34" s="91"/>
      <c r="L34" s="73">
        <v>0</v>
      </c>
      <c r="M34" s="46" t="e">
        <f t="shared" si="6"/>
        <v>#DIV/0!</v>
      </c>
      <c r="N34" s="91"/>
      <c r="O34" s="73">
        <v>6</v>
      </c>
      <c r="P34" s="15">
        <f t="shared" si="3"/>
        <v>-1</v>
      </c>
      <c r="S34" s="99">
        <f t="shared" si="4"/>
        <v>0</v>
      </c>
    </row>
    <row r="35" spans="1:25" ht="21" customHeight="1" thickBot="1" thickTop="1">
      <c r="A35" s="61" t="s">
        <v>14</v>
      </c>
      <c r="B35" s="58">
        <f>SUM(B23:B34)</f>
        <v>839</v>
      </c>
      <c r="C35" s="58">
        <f>SUM(C23:C34)</f>
        <v>3334</v>
      </c>
      <c r="D35" s="64">
        <f t="shared" si="0"/>
        <v>-0.7483503299340132</v>
      </c>
      <c r="E35" s="87">
        <f>SUM(E23:E34)</f>
        <v>450</v>
      </c>
      <c r="F35" s="17">
        <f>SUM(F23:F34)</f>
        <v>1543</v>
      </c>
      <c r="G35" s="18">
        <f t="shared" si="5"/>
        <v>-0.7083603370058328</v>
      </c>
      <c r="H35" s="92">
        <f>SUM(H23:H34)</f>
        <v>339</v>
      </c>
      <c r="I35" s="17">
        <f>SUM(I23:I34)</f>
        <v>1451</v>
      </c>
      <c r="J35" s="64">
        <f t="shared" si="2"/>
        <v>-0.766368022053756</v>
      </c>
      <c r="K35" s="92">
        <f>SUM(K23:K34)</f>
        <v>25</v>
      </c>
      <c r="L35" s="17">
        <f>SUM(L23:L34)</f>
        <v>10</v>
      </c>
      <c r="M35" s="18">
        <f t="shared" si="6"/>
        <v>1.5</v>
      </c>
      <c r="N35" s="92">
        <f>SUM(N23:N34)</f>
        <v>25</v>
      </c>
      <c r="O35" s="17">
        <f>SUM(O23:O34)</f>
        <v>330</v>
      </c>
      <c r="P35" s="11">
        <f t="shared" si="3"/>
        <v>-0.9242424242424242</v>
      </c>
      <c r="S35" s="99">
        <f t="shared" si="4"/>
        <v>839</v>
      </c>
      <c r="Y35" s="14"/>
    </row>
  </sheetData>
  <sheetProtection/>
  <mergeCells count="8">
    <mergeCell ref="B20:D21"/>
    <mergeCell ref="K21:M21"/>
    <mergeCell ref="N21:P21"/>
    <mergeCell ref="A1:Q1"/>
    <mergeCell ref="E21:G21"/>
    <mergeCell ref="H21:J21"/>
    <mergeCell ref="A20:A22"/>
    <mergeCell ref="E20:P20"/>
  </mergeCells>
  <printOptions/>
  <pageMargins left="0.7874015748031497" right="0.5905511811023623" top="0.5905511811023623" bottom="0.5905511811023623" header="0.5118110236220472" footer="0.5118110236220472"/>
  <pageSetup errors="dash" fitToHeight="1" fitToWidth="1" horizontalDpi="600" verticalDpi="600" orientation="landscape" paperSize="9" scale="76" r:id="rId2"/>
  <headerFooter alignWithMargins="0">
    <oddFooter>&amp;R（単位：戸）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view="pageBreakPreview" zoomScale="80" zoomScaleNormal="85" zoomScaleSheetLayoutView="80" zoomScalePageLayoutView="0" workbookViewId="0" topLeftCell="A13">
      <selection activeCell="Q26" sqref="Q26"/>
    </sheetView>
  </sheetViews>
  <sheetFormatPr defaultColWidth="8.796875" defaultRowHeight="18" customHeight="1"/>
  <cols>
    <col min="1" max="1" width="8.69921875" style="1" customWidth="1"/>
    <col min="2" max="15" width="9.59765625" style="2" customWidth="1"/>
    <col min="16" max="19" width="10.5" style="2" customWidth="1"/>
    <col min="20" max="16384" width="9" style="2" customWidth="1"/>
  </cols>
  <sheetData>
    <row r="1" spans="1:19" ht="32.25" customHeight="1" thickBot="1" thickTop="1">
      <c r="A1" s="113" t="s">
        <v>50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5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9" ht="18" customHeight="1" thickBot="1">
      <c r="A20" s="117" t="s">
        <v>16</v>
      </c>
      <c r="B20" s="104" t="s">
        <v>27</v>
      </c>
      <c r="C20" s="105"/>
      <c r="D20" s="105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1"/>
    </row>
    <row r="21" spans="1:19" ht="21" customHeight="1">
      <c r="A21" s="118"/>
      <c r="B21" s="106"/>
      <c r="C21" s="107"/>
      <c r="D21" s="107"/>
      <c r="E21" s="125" t="s">
        <v>25</v>
      </c>
      <c r="F21" s="109"/>
      <c r="G21" s="110"/>
      <c r="H21" s="108" t="s">
        <v>26</v>
      </c>
      <c r="I21" s="109"/>
      <c r="J21" s="110"/>
      <c r="K21" s="108" t="s">
        <v>33</v>
      </c>
      <c r="L21" s="109"/>
      <c r="M21" s="110"/>
      <c r="N21" s="109" t="s">
        <v>32</v>
      </c>
      <c r="O21" s="109"/>
      <c r="P21" s="109"/>
      <c r="Q21" s="122" t="s">
        <v>21</v>
      </c>
      <c r="R21" s="123"/>
      <c r="S21" s="124"/>
    </row>
    <row r="22" spans="1:21" ht="21" customHeight="1">
      <c r="A22" s="119"/>
      <c r="B22" s="84" t="s">
        <v>57</v>
      </c>
      <c r="C22" s="9" t="s">
        <v>58</v>
      </c>
      <c r="D22" s="52" t="s">
        <v>18</v>
      </c>
      <c r="E22" s="55" t="s">
        <v>57</v>
      </c>
      <c r="F22" s="9" t="s">
        <v>58</v>
      </c>
      <c r="G22" s="5" t="s">
        <v>18</v>
      </c>
      <c r="H22" s="89" t="s">
        <v>57</v>
      </c>
      <c r="I22" s="9" t="s">
        <v>49</v>
      </c>
      <c r="J22" s="5" t="s">
        <v>18</v>
      </c>
      <c r="K22" s="89" t="s">
        <v>57</v>
      </c>
      <c r="L22" s="9" t="s">
        <v>49</v>
      </c>
      <c r="M22" s="5" t="s">
        <v>18</v>
      </c>
      <c r="N22" s="8" t="s">
        <v>57</v>
      </c>
      <c r="O22" s="9" t="s">
        <v>49</v>
      </c>
      <c r="P22" s="5" t="s">
        <v>18</v>
      </c>
      <c r="Q22" s="89" t="s">
        <v>57</v>
      </c>
      <c r="R22" s="9" t="s">
        <v>49</v>
      </c>
      <c r="S22" s="5" t="s">
        <v>18</v>
      </c>
      <c r="U22" s="1" t="s">
        <v>55</v>
      </c>
    </row>
    <row r="23" spans="1:21" ht="21" customHeight="1">
      <c r="A23" s="59" t="s">
        <v>19</v>
      </c>
      <c r="B23" s="93">
        <f>'利用関係'!B23</f>
        <v>266</v>
      </c>
      <c r="C23" s="94">
        <f>'利用関係'!C23</f>
        <v>263</v>
      </c>
      <c r="D23" s="4">
        <f>+(B23-C23)/C23</f>
        <v>0.011406844106463879</v>
      </c>
      <c r="E23" s="48">
        <v>266</v>
      </c>
      <c r="F23" s="48">
        <v>182</v>
      </c>
      <c r="G23" s="6">
        <f>+(E23-F23)/F23</f>
        <v>0.46153846153846156</v>
      </c>
      <c r="H23" s="90">
        <v>0</v>
      </c>
      <c r="I23" s="13">
        <v>2</v>
      </c>
      <c r="J23" s="46">
        <f>+(H23-I23)/I23</f>
        <v>-1</v>
      </c>
      <c r="K23" s="102">
        <v>0</v>
      </c>
      <c r="L23" s="100">
        <v>70</v>
      </c>
      <c r="M23" s="46">
        <f>+(K23-L23)/L23</f>
        <v>-1</v>
      </c>
      <c r="N23" s="12">
        <v>0</v>
      </c>
      <c r="O23" s="13">
        <v>0</v>
      </c>
      <c r="P23" s="19" t="e">
        <f>+(N23-O23)/O23</f>
        <v>#DIV/0!</v>
      </c>
      <c r="Q23" s="90">
        <v>0</v>
      </c>
      <c r="R23" s="13">
        <v>9</v>
      </c>
      <c r="S23" s="43">
        <f>+(Q23-R23)/R23</f>
        <v>-1</v>
      </c>
      <c r="U23" s="99">
        <f>E23+H23+K23+N23+Q23</f>
        <v>266</v>
      </c>
    </row>
    <row r="24" spans="1:21" ht="21" customHeight="1">
      <c r="A24" s="59" t="s">
        <v>20</v>
      </c>
      <c r="B24" s="93">
        <f>'利用関係'!B24</f>
        <v>315</v>
      </c>
      <c r="C24" s="94">
        <f>'利用関係'!C24</f>
        <v>292</v>
      </c>
      <c r="D24" s="4">
        <f aca="true" t="shared" si="0" ref="D24:D35">+(B24-C24)/C24</f>
        <v>0.07876712328767123</v>
      </c>
      <c r="E24" s="48">
        <v>291</v>
      </c>
      <c r="F24" s="48">
        <v>190</v>
      </c>
      <c r="G24" s="6">
        <f aca="true" t="shared" si="1" ref="G24:G35">+(E24-F24)/F24</f>
        <v>0.531578947368421</v>
      </c>
      <c r="H24" s="90">
        <v>0</v>
      </c>
      <c r="I24" s="13">
        <v>29</v>
      </c>
      <c r="J24" s="46">
        <f aca="true" t="shared" si="2" ref="J24:J35">+(H24-I24)/I24</f>
        <v>-1</v>
      </c>
      <c r="K24" s="102">
        <v>24</v>
      </c>
      <c r="L24" s="100">
        <v>60</v>
      </c>
      <c r="M24" s="46">
        <f aca="true" t="shared" si="3" ref="M24:M35">+(K24-L24)/L24</f>
        <v>-0.6</v>
      </c>
      <c r="N24" s="12">
        <v>0</v>
      </c>
      <c r="O24" s="13">
        <v>0</v>
      </c>
      <c r="P24" s="19" t="e">
        <f aca="true" t="shared" si="4" ref="P24:P35">+(N24-O24)/O24</f>
        <v>#DIV/0!</v>
      </c>
      <c r="Q24" s="90">
        <v>0</v>
      </c>
      <c r="R24" s="13">
        <v>13</v>
      </c>
      <c r="S24" s="43">
        <f aca="true" t="shared" si="5" ref="S24:S35">+(Q24-R24)/R24</f>
        <v>-1</v>
      </c>
      <c r="U24" s="99">
        <f aca="true" t="shared" si="6" ref="U24:U35">E24+H24+K24+N24+Q24</f>
        <v>315</v>
      </c>
    </row>
    <row r="25" spans="1:21" ht="21" customHeight="1">
      <c r="A25" s="59" t="s">
        <v>30</v>
      </c>
      <c r="B25" s="93">
        <f>'利用関係'!B25</f>
        <v>258</v>
      </c>
      <c r="C25" s="94">
        <f>'利用関係'!C25</f>
        <v>227</v>
      </c>
      <c r="D25" s="4">
        <f t="shared" si="0"/>
        <v>0.13656387665198239</v>
      </c>
      <c r="E25" s="48">
        <v>255</v>
      </c>
      <c r="F25" s="48">
        <v>193</v>
      </c>
      <c r="G25" s="6">
        <f t="shared" si="1"/>
        <v>0.32124352331606215</v>
      </c>
      <c r="H25" s="90">
        <v>0</v>
      </c>
      <c r="I25" s="13">
        <v>4</v>
      </c>
      <c r="J25" s="46">
        <f t="shared" si="2"/>
        <v>-1</v>
      </c>
      <c r="K25" s="102">
        <v>0</v>
      </c>
      <c r="L25" s="100">
        <v>19</v>
      </c>
      <c r="M25" s="46">
        <f t="shared" si="3"/>
        <v>-1</v>
      </c>
      <c r="N25" s="12">
        <v>0</v>
      </c>
      <c r="O25" s="13">
        <v>0</v>
      </c>
      <c r="P25" s="19" t="e">
        <f t="shared" si="4"/>
        <v>#DIV/0!</v>
      </c>
      <c r="Q25" s="90">
        <v>3</v>
      </c>
      <c r="R25" s="13">
        <v>11</v>
      </c>
      <c r="S25" s="43">
        <f t="shared" si="5"/>
        <v>-0.7272727272727273</v>
      </c>
      <c r="U25" s="99">
        <f t="shared" si="6"/>
        <v>258</v>
      </c>
    </row>
    <row r="26" spans="1:21" ht="21" customHeight="1">
      <c r="A26" s="59" t="s">
        <v>2</v>
      </c>
      <c r="B26" s="93">
        <f>'利用関係'!B26</f>
        <v>0</v>
      </c>
      <c r="C26" s="94">
        <f>'利用関係'!C26</f>
        <v>268</v>
      </c>
      <c r="D26" s="4">
        <f t="shared" si="0"/>
        <v>-1</v>
      </c>
      <c r="E26" s="48"/>
      <c r="F26" s="48">
        <v>240</v>
      </c>
      <c r="G26" s="6">
        <f t="shared" si="1"/>
        <v>-1</v>
      </c>
      <c r="H26" s="90"/>
      <c r="I26" s="13">
        <v>0</v>
      </c>
      <c r="J26" s="46" t="e">
        <f t="shared" si="2"/>
        <v>#DIV/0!</v>
      </c>
      <c r="K26" s="102"/>
      <c r="L26" s="100">
        <v>8</v>
      </c>
      <c r="M26" s="46">
        <f t="shared" si="3"/>
        <v>-1</v>
      </c>
      <c r="N26" s="12"/>
      <c r="O26" s="13">
        <v>0</v>
      </c>
      <c r="P26" s="19" t="e">
        <f t="shared" si="4"/>
        <v>#DIV/0!</v>
      </c>
      <c r="Q26" s="90"/>
      <c r="R26" s="13">
        <v>20</v>
      </c>
      <c r="S26" s="43">
        <f t="shared" si="5"/>
        <v>-1</v>
      </c>
      <c r="U26" s="99">
        <f t="shared" si="6"/>
        <v>0</v>
      </c>
    </row>
    <row r="27" spans="1:21" ht="21" customHeight="1">
      <c r="A27" s="59" t="s">
        <v>3</v>
      </c>
      <c r="B27" s="93">
        <f>'利用関係'!B27</f>
        <v>0</v>
      </c>
      <c r="C27" s="94">
        <f>'利用関係'!C27</f>
        <v>243</v>
      </c>
      <c r="D27" s="4">
        <f t="shared" si="0"/>
        <v>-1</v>
      </c>
      <c r="E27" s="48"/>
      <c r="F27" s="48">
        <v>220</v>
      </c>
      <c r="G27" s="6">
        <f t="shared" si="1"/>
        <v>-1</v>
      </c>
      <c r="H27" s="90"/>
      <c r="I27" s="13">
        <v>0</v>
      </c>
      <c r="J27" s="46" t="e">
        <f t="shared" si="2"/>
        <v>#DIV/0!</v>
      </c>
      <c r="K27" s="102"/>
      <c r="L27" s="100">
        <v>13</v>
      </c>
      <c r="M27" s="46">
        <f t="shared" si="3"/>
        <v>-1</v>
      </c>
      <c r="N27" s="12"/>
      <c r="O27" s="13">
        <v>0</v>
      </c>
      <c r="P27" s="19" t="e">
        <f t="shared" si="4"/>
        <v>#DIV/0!</v>
      </c>
      <c r="Q27" s="90"/>
      <c r="R27" s="13">
        <v>10</v>
      </c>
      <c r="S27" s="43">
        <f t="shared" si="5"/>
        <v>-1</v>
      </c>
      <c r="U27" s="99">
        <f t="shared" si="6"/>
        <v>0</v>
      </c>
    </row>
    <row r="28" spans="1:21" ht="21" customHeight="1">
      <c r="A28" s="59" t="s">
        <v>4</v>
      </c>
      <c r="B28" s="93">
        <f>'利用関係'!B28</f>
        <v>0</v>
      </c>
      <c r="C28" s="94">
        <f>'利用関係'!C28</f>
        <v>352</v>
      </c>
      <c r="D28" s="4">
        <f t="shared" si="0"/>
        <v>-1</v>
      </c>
      <c r="E28" s="48"/>
      <c r="F28" s="48">
        <v>342</v>
      </c>
      <c r="G28" s="6">
        <f t="shared" si="1"/>
        <v>-1</v>
      </c>
      <c r="H28" s="90"/>
      <c r="I28" s="13">
        <v>4</v>
      </c>
      <c r="J28" s="46">
        <f t="shared" si="2"/>
        <v>-1</v>
      </c>
      <c r="K28" s="102"/>
      <c r="L28" s="100">
        <v>0</v>
      </c>
      <c r="M28" s="46" t="e">
        <f t="shared" si="3"/>
        <v>#DIV/0!</v>
      </c>
      <c r="N28" s="12"/>
      <c r="O28" s="13">
        <v>0</v>
      </c>
      <c r="P28" s="19" t="e">
        <f t="shared" si="4"/>
        <v>#DIV/0!</v>
      </c>
      <c r="Q28" s="90"/>
      <c r="R28" s="13">
        <v>6</v>
      </c>
      <c r="S28" s="43">
        <f t="shared" si="5"/>
        <v>-1</v>
      </c>
      <c r="U28" s="99">
        <f t="shared" si="6"/>
        <v>0</v>
      </c>
    </row>
    <row r="29" spans="1:21" ht="21" customHeight="1">
      <c r="A29" s="59" t="s">
        <v>5</v>
      </c>
      <c r="B29" s="93">
        <f>'利用関係'!B29</f>
        <v>0</v>
      </c>
      <c r="C29" s="94">
        <f>'利用関係'!C29</f>
        <v>346</v>
      </c>
      <c r="D29" s="4">
        <f t="shared" si="0"/>
        <v>-1</v>
      </c>
      <c r="E29" s="48"/>
      <c r="F29" s="48">
        <v>319</v>
      </c>
      <c r="G29" s="6">
        <f t="shared" si="1"/>
        <v>-1</v>
      </c>
      <c r="H29" s="90"/>
      <c r="I29" s="13">
        <v>6</v>
      </c>
      <c r="J29" s="46">
        <f t="shared" si="2"/>
        <v>-1</v>
      </c>
      <c r="K29" s="102"/>
      <c r="L29" s="100">
        <v>1</v>
      </c>
      <c r="M29" s="46">
        <f t="shared" si="3"/>
        <v>-1</v>
      </c>
      <c r="N29" s="12"/>
      <c r="O29" s="13">
        <v>0</v>
      </c>
      <c r="P29" s="19" t="e">
        <f t="shared" si="4"/>
        <v>#DIV/0!</v>
      </c>
      <c r="Q29" s="90"/>
      <c r="R29" s="13">
        <v>20</v>
      </c>
      <c r="S29" s="43">
        <f t="shared" si="5"/>
        <v>-1</v>
      </c>
      <c r="U29" s="99">
        <f t="shared" si="6"/>
        <v>0</v>
      </c>
    </row>
    <row r="30" spans="1:21" ht="21" customHeight="1">
      <c r="A30" s="59" t="s">
        <v>6</v>
      </c>
      <c r="B30" s="93">
        <f>'利用関係'!B30</f>
        <v>0</v>
      </c>
      <c r="C30" s="94">
        <f>'利用関係'!C30</f>
        <v>472</v>
      </c>
      <c r="D30" s="4">
        <f t="shared" si="0"/>
        <v>-1</v>
      </c>
      <c r="E30" s="48"/>
      <c r="F30" s="48">
        <v>380</v>
      </c>
      <c r="G30" s="6">
        <f t="shared" si="1"/>
        <v>-1</v>
      </c>
      <c r="H30" s="90"/>
      <c r="I30" s="13">
        <v>4</v>
      </c>
      <c r="J30" s="46">
        <f t="shared" si="2"/>
        <v>-1</v>
      </c>
      <c r="K30" s="102"/>
      <c r="L30" s="100">
        <v>78</v>
      </c>
      <c r="M30" s="46">
        <f t="shared" si="3"/>
        <v>-1</v>
      </c>
      <c r="N30" s="12"/>
      <c r="O30" s="13">
        <v>0</v>
      </c>
      <c r="P30" s="19" t="e">
        <f t="shared" si="4"/>
        <v>#DIV/0!</v>
      </c>
      <c r="Q30" s="90"/>
      <c r="R30" s="13">
        <v>10</v>
      </c>
      <c r="S30" s="43">
        <f t="shared" si="5"/>
        <v>-1</v>
      </c>
      <c r="U30" s="99">
        <f t="shared" si="6"/>
        <v>0</v>
      </c>
    </row>
    <row r="31" spans="1:21" ht="21" customHeight="1">
      <c r="A31" s="59" t="s">
        <v>7</v>
      </c>
      <c r="B31" s="93">
        <f>'利用関係'!B31</f>
        <v>0</v>
      </c>
      <c r="C31" s="94">
        <f>'利用関係'!C31</f>
        <v>232</v>
      </c>
      <c r="D31" s="4">
        <f t="shared" si="0"/>
        <v>-1</v>
      </c>
      <c r="E31" s="48"/>
      <c r="F31" s="48">
        <v>222</v>
      </c>
      <c r="G31" s="6">
        <f t="shared" si="1"/>
        <v>-1</v>
      </c>
      <c r="H31" s="90"/>
      <c r="I31" s="13">
        <v>6</v>
      </c>
      <c r="J31" s="46">
        <f t="shared" si="2"/>
        <v>-1</v>
      </c>
      <c r="K31" s="102"/>
      <c r="L31" s="100">
        <v>0</v>
      </c>
      <c r="M31" s="46" t="e">
        <f t="shared" si="3"/>
        <v>#DIV/0!</v>
      </c>
      <c r="N31" s="12"/>
      <c r="O31" s="13">
        <v>0</v>
      </c>
      <c r="P31" s="19" t="e">
        <f t="shared" si="4"/>
        <v>#DIV/0!</v>
      </c>
      <c r="Q31" s="90"/>
      <c r="R31" s="13">
        <v>4</v>
      </c>
      <c r="S31" s="43">
        <f t="shared" si="5"/>
        <v>-1</v>
      </c>
      <c r="U31" s="99">
        <f t="shared" si="6"/>
        <v>0</v>
      </c>
    </row>
    <row r="32" spans="1:21" ht="21" customHeight="1">
      <c r="A32" s="59" t="s">
        <v>8</v>
      </c>
      <c r="B32" s="93">
        <f>'利用関係'!B32</f>
        <v>0</v>
      </c>
      <c r="C32" s="94">
        <f>'利用関係'!C32</f>
        <v>217</v>
      </c>
      <c r="D32" s="4">
        <f>+(B32-C32)/C32</f>
        <v>-1</v>
      </c>
      <c r="E32" s="48"/>
      <c r="F32" s="48">
        <v>207</v>
      </c>
      <c r="G32" s="6">
        <f t="shared" si="1"/>
        <v>-1</v>
      </c>
      <c r="H32" s="90"/>
      <c r="I32" s="13">
        <v>1</v>
      </c>
      <c r="J32" s="46">
        <f t="shared" si="2"/>
        <v>-1</v>
      </c>
      <c r="K32" s="102"/>
      <c r="L32" s="100">
        <v>4</v>
      </c>
      <c r="M32" s="46">
        <f t="shared" si="3"/>
        <v>-1</v>
      </c>
      <c r="N32" s="12"/>
      <c r="O32" s="13">
        <v>0</v>
      </c>
      <c r="P32" s="19" t="e">
        <f t="shared" si="4"/>
        <v>#DIV/0!</v>
      </c>
      <c r="Q32" s="90"/>
      <c r="R32" s="13">
        <v>5</v>
      </c>
      <c r="S32" s="43">
        <f t="shared" si="5"/>
        <v>-1</v>
      </c>
      <c r="U32" s="99">
        <f t="shared" si="6"/>
        <v>0</v>
      </c>
    </row>
    <row r="33" spans="1:21" ht="21" customHeight="1">
      <c r="A33" s="59" t="s">
        <v>9</v>
      </c>
      <c r="B33" s="93">
        <f>'利用関係'!B33</f>
        <v>0</v>
      </c>
      <c r="C33" s="94">
        <f>'利用関係'!C33</f>
        <v>204</v>
      </c>
      <c r="D33" s="4">
        <f t="shared" si="0"/>
        <v>-1</v>
      </c>
      <c r="E33" s="48"/>
      <c r="F33" s="48">
        <v>181</v>
      </c>
      <c r="G33" s="6">
        <f t="shared" si="1"/>
        <v>-1</v>
      </c>
      <c r="H33" s="90"/>
      <c r="I33" s="13">
        <v>15</v>
      </c>
      <c r="J33" s="46">
        <f t="shared" si="2"/>
        <v>-1</v>
      </c>
      <c r="K33" s="102"/>
      <c r="L33" s="100">
        <v>3</v>
      </c>
      <c r="M33" s="46">
        <f t="shared" si="3"/>
        <v>-1</v>
      </c>
      <c r="N33" s="12"/>
      <c r="O33" s="13">
        <v>0</v>
      </c>
      <c r="P33" s="19" t="e">
        <f t="shared" si="4"/>
        <v>#DIV/0!</v>
      </c>
      <c r="Q33" s="90"/>
      <c r="R33" s="13">
        <v>5</v>
      </c>
      <c r="S33" s="43">
        <f t="shared" si="5"/>
        <v>-1</v>
      </c>
      <c r="U33" s="99">
        <f t="shared" si="6"/>
        <v>0</v>
      </c>
    </row>
    <row r="34" spans="1:21" ht="21" customHeight="1" thickBot="1">
      <c r="A34" s="60" t="s">
        <v>10</v>
      </c>
      <c r="B34" s="93">
        <f>'利用関係'!B34</f>
        <v>0</v>
      </c>
      <c r="C34" s="95">
        <f>'利用関係'!C34</f>
        <v>218</v>
      </c>
      <c r="D34" s="15">
        <f t="shared" si="0"/>
        <v>-1</v>
      </c>
      <c r="E34" s="67"/>
      <c r="F34" s="67">
        <v>215</v>
      </c>
      <c r="G34" s="10">
        <f t="shared" si="1"/>
        <v>-1</v>
      </c>
      <c r="H34" s="91"/>
      <c r="I34" s="73">
        <v>0</v>
      </c>
      <c r="J34" s="69" t="e">
        <f t="shared" si="2"/>
        <v>#DIV/0!</v>
      </c>
      <c r="K34" s="103"/>
      <c r="L34" s="101">
        <v>1</v>
      </c>
      <c r="M34" s="46">
        <f t="shared" si="3"/>
        <v>-1</v>
      </c>
      <c r="N34" s="51"/>
      <c r="O34" s="73">
        <v>0</v>
      </c>
      <c r="P34" s="19" t="e">
        <f t="shared" si="4"/>
        <v>#DIV/0!</v>
      </c>
      <c r="Q34" s="91"/>
      <c r="R34" s="73">
        <v>2</v>
      </c>
      <c r="S34" s="68">
        <f t="shared" si="5"/>
        <v>-1</v>
      </c>
      <c r="U34" s="99">
        <f t="shared" si="6"/>
        <v>0</v>
      </c>
    </row>
    <row r="35" spans="1:21" s="14" customFormat="1" ht="21" customHeight="1" thickBot="1" thickTop="1">
      <c r="A35" s="61" t="s">
        <v>14</v>
      </c>
      <c r="B35" s="87">
        <f>SUM(B23:B34)</f>
        <v>839</v>
      </c>
      <c r="C35" s="17">
        <f>SUM(C23:C34)</f>
        <v>3334</v>
      </c>
      <c r="D35" s="11">
        <f t="shared" si="0"/>
        <v>-0.7483503299340132</v>
      </c>
      <c r="E35" s="58">
        <f>SUM(E23:E34)</f>
        <v>812</v>
      </c>
      <c r="F35" s="58">
        <f>SUM(F23:F34)</f>
        <v>2891</v>
      </c>
      <c r="G35" s="18">
        <f t="shared" si="1"/>
        <v>-0.7191283292978208</v>
      </c>
      <c r="H35" s="92">
        <f>SUM(H23:H34)</f>
        <v>0</v>
      </c>
      <c r="I35" s="17">
        <f>SUM(I23:I34)</f>
        <v>71</v>
      </c>
      <c r="J35" s="11">
        <f t="shared" si="2"/>
        <v>-1</v>
      </c>
      <c r="K35" s="92">
        <f>SUM(K23:K34)</f>
        <v>24</v>
      </c>
      <c r="L35" s="17">
        <f>SUM(L23:L34)</f>
        <v>257</v>
      </c>
      <c r="M35" s="18">
        <f t="shared" si="3"/>
        <v>-0.9066147859922179</v>
      </c>
      <c r="N35" s="16">
        <f>SUM(N23:N34)</f>
        <v>0</v>
      </c>
      <c r="O35" s="17">
        <f>SUM(O23:O34)</f>
        <v>0</v>
      </c>
      <c r="P35" s="11" t="e">
        <f t="shared" si="4"/>
        <v>#DIV/0!</v>
      </c>
      <c r="Q35" s="92">
        <f>SUM(Q23:Q34)</f>
        <v>3</v>
      </c>
      <c r="R35" s="17">
        <f>SUM(R23:R34)</f>
        <v>115</v>
      </c>
      <c r="S35" s="11">
        <f t="shared" si="5"/>
        <v>-0.9739130434782609</v>
      </c>
      <c r="U35" s="99">
        <f t="shared" si="6"/>
        <v>839</v>
      </c>
    </row>
  </sheetData>
  <sheetProtection/>
  <mergeCells count="9">
    <mergeCell ref="E20:S20"/>
    <mergeCell ref="Q21:S21"/>
    <mergeCell ref="A1:S1"/>
    <mergeCell ref="K21:M21"/>
    <mergeCell ref="N21:P21"/>
    <mergeCell ref="E21:G21"/>
    <mergeCell ref="H21:J21"/>
    <mergeCell ref="A20:A22"/>
    <mergeCell ref="B20:D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ignoredErrors>
    <ignoredError sqref="P23:P35 J23:J31 J34:J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view="pageBreakPreview" zoomScale="80" zoomScaleNormal="90" zoomScaleSheetLayoutView="80" zoomScalePageLayoutView="0" workbookViewId="0" topLeftCell="A16">
      <selection activeCell="H27" sqref="H27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3" t="s">
        <v>52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5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25" ht="18" customHeight="1" thickBot="1">
      <c r="A20" s="117" t="s">
        <v>16</v>
      </c>
      <c r="B20" s="104" t="s">
        <v>17</v>
      </c>
      <c r="C20" s="105"/>
      <c r="D20" s="105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1"/>
    </row>
    <row r="21" spans="1:25" ht="18" customHeight="1" thickBot="1">
      <c r="A21" s="118"/>
      <c r="B21" s="129"/>
      <c r="C21" s="130"/>
      <c r="D21" s="130"/>
      <c r="E21" s="104" t="s">
        <v>24</v>
      </c>
      <c r="F21" s="105"/>
      <c r="G21" s="128"/>
      <c r="H21" s="127" t="s">
        <v>22</v>
      </c>
      <c r="I21" s="105"/>
      <c r="J21" s="105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1"/>
    </row>
    <row r="22" spans="1:26" s="21" customFormat="1" ht="21" customHeight="1">
      <c r="A22" s="118"/>
      <c r="B22" s="106"/>
      <c r="C22" s="107"/>
      <c r="D22" s="107"/>
      <c r="E22" s="106"/>
      <c r="F22" s="107"/>
      <c r="G22" s="116"/>
      <c r="H22" s="111"/>
      <c r="I22" s="107"/>
      <c r="J22" s="107"/>
      <c r="K22" s="125" t="s">
        <v>40</v>
      </c>
      <c r="L22" s="109"/>
      <c r="M22" s="110"/>
      <c r="N22" s="108" t="s">
        <v>41</v>
      </c>
      <c r="O22" s="109"/>
      <c r="P22" s="110"/>
      <c r="Q22" s="108" t="s">
        <v>42</v>
      </c>
      <c r="R22" s="109"/>
      <c r="S22" s="109"/>
      <c r="T22" s="108" t="s">
        <v>43</v>
      </c>
      <c r="U22" s="109"/>
      <c r="V22" s="110"/>
      <c r="W22" s="109" t="s">
        <v>23</v>
      </c>
      <c r="X22" s="109"/>
      <c r="Y22" s="126"/>
      <c r="Z22" s="20"/>
    </row>
    <row r="23" spans="1:26" s="21" customFormat="1" ht="21" customHeight="1">
      <c r="A23" s="119"/>
      <c r="B23" s="54" t="s">
        <v>56</v>
      </c>
      <c r="C23" s="54" t="s">
        <v>49</v>
      </c>
      <c r="D23" s="52" t="s">
        <v>18</v>
      </c>
      <c r="E23" s="84" t="s">
        <v>57</v>
      </c>
      <c r="F23" s="9" t="s">
        <v>49</v>
      </c>
      <c r="G23" s="5" t="s">
        <v>18</v>
      </c>
      <c r="H23" s="89" t="s">
        <v>57</v>
      </c>
      <c r="I23" s="9" t="s">
        <v>49</v>
      </c>
      <c r="J23" s="52" t="s">
        <v>18</v>
      </c>
      <c r="K23" s="55" t="s">
        <v>57</v>
      </c>
      <c r="L23" s="9" t="s">
        <v>49</v>
      </c>
      <c r="M23" s="5" t="s">
        <v>18</v>
      </c>
      <c r="N23" s="89" t="s">
        <v>57</v>
      </c>
      <c r="O23" s="9" t="s">
        <v>49</v>
      </c>
      <c r="P23" s="5" t="s">
        <v>18</v>
      </c>
      <c r="Q23" s="89" t="s">
        <v>57</v>
      </c>
      <c r="R23" s="9" t="s">
        <v>49</v>
      </c>
      <c r="S23" s="5" t="s">
        <v>18</v>
      </c>
      <c r="T23" s="8" t="s">
        <v>57</v>
      </c>
      <c r="U23" s="9" t="s">
        <v>49</v>
      </c>
      <c r="V23" s="5" t="s">
        <v>18</v>
      </c>
      <c r="W23" s="89" t="s">
        <v>57</v>
      </c>
      <c r="X23" s="9" t="s">
        <v>49</v>
      </c>
      <c r="Y23" s="56" t="s">
        <v>18</v>
      </c>
      <c r="Z23" s="22"/>
    </row>
    <row r="24" spans="1:26" s="21" customFormat="1" ht="21" customHeight="1">
      <c r="A24" s="65" t="s">
        <v>31</v>
      </c>
      <c r="B24" s="23">
        <f>'利用関係'!B23</f>
        <v>266</v>
      </c>
      <c r="C24" s="23">
        <f>'利用関係'!C23</f>
        <v>263</v>
      </c>
      <c r="D24" s="24">
        <f>+(B24-C24)/C24</f>
        <v>0.011406844106463879</v>
      </c>
      <c r="E24" s="79">
        <v>238</v>
      </c>
      <c r="F24" s="13">
        <v>187</v>
      </c>
      <c r="G24" s="25">
        <f>+(E24-F24)/F24</f>
        <v>0.2727272727272727</v>
      </c>
      <c r="H24" s="81">
        <v>28</v>
      </c>
      <c r="I24" s="81">
        <f>C24-F24</f>
        <v>76</v>
      </c>
      <c r="J24" s="28">
        <f>+(H24-I24)/I24</f>
        <v>-0.631578947368421</v>
      </c>
      <c r="K24" s="49">
        <v>0</v>
      </c>
      <c r="L24" s="49">
        <v>0</v>
      </c>
      <c r="M24" s="26" t="e">
        <f>+(K24-L24)/L24</f>
        <v>#DIV/0!</v>
      </c>
      <c r="N24" s="90">
        <v>0</v>
      </c>
      <c r="O24" s="90">
        <v>56</v>
      </c>
      <c r="P24" s="26">
        <f>+(N24-O24)/O24</f>
        <v>-1</v>
      </c>
      <c r="Q24" s="90">
        <v>28</v>
      </c>
      <c r="R24" s="13">
        <v>20</v>
      </c>
      <c r="S24" s="25">
        <f>+(Q24-R24)/R24</f>
        <v>0.4</v>
      </c>
      <c r="T24" s="12">
        <v>0</v>
      </c>
      <c r="U24" s="13">
        <v>0</v>
      </c>
      <c r="V24" s="26" t="e">
        <f>+(T24-U24)/U24</f>
        <v>#DIV/0!</v>
      </c>
      <c r="W24" s="90">
        <v>0</v>
      </c>
      <c r="X24" s="13">
        <v>0</v>
      </c>
      <c r="Y24" s="27" t="e">
        <f>+(W24-X24)/X24</f>
        <v>#DIV/0!</v>
      </c>
      <c r="Z24" s="22"/>
    </row>
    <row r="25" spans="1:26" s="21" customFormat="1" ht="21" customHeight="1">
      <c r="A25" s="65" t="s">
        <v>20</v>
      </c>
      <c r="B25" s="23">
        <f>'利用関係'!B24</f>
        <v>315</v>
      </c>
      <c r="C25" s="23">
        <f>'利用関係'!C24</f>
        <v>292</v>
      </c>
      <c r="D25" s="24">
        <f aca="true" t="shared" si="0" ref="D25:D36">+(B25-C25)/C25</f>
        <v>0.07876712328767123</v>
      </c>
      <c r="E25" s="79">
        <v>276</v>
      </c>
      <c r="F25" s="13">
        <v>217</v>
      </c>
      <c r="G25" s="25">
        <f aca="true" t="shared" si="1" ref="G25:G36">+(E25-F25)/F25</f>
        <v>0.271889400921659</v>
      </c>
      <c r="H25" s="81">
        <f>SUM(K25,N25,Q25,T25,W25)</f>
        <v>39</v>
      </c>
      <c r="I25" s="81">
        <f aca="true" t="shared" si="2" ref="I25:I35">C25-F25</f>
        <v>75</v>
      </c>
      <c r="J25" s="28">
        <f aca="true" t="shared" si="3" ref="J25:J36">+(H25-I25)/I25</f>
        <v>-0.48</v>
      </c>
      <c r="K25" s="49">
        <v>0</v>
      </c>
      <c r="L25" s="49">
        <v>0</v>
      </c>
      <c r="M25" s="26" t="e">
        <f aca="true" t="shared" si="4" ref="M25:M36">+(K25-L25)/L25</f>
        <v>#DIV/0!</v>
      </c>
      <c r="N25" s="90">
        <v>0</v>
      </c>
      <c r="O25" s="90">
        <v>64</v>
      </c>
      <c r="P25" s="25">
        <f aca="true" t="shared" si="5" ref="P25:P36">+(N25-O25)/O25</f>
        <v>-1</v>
      </c>
      <c r="Q25" s="90">
        <v>38</v>
      </c>
      <c r="R25" s="13">
        <v>11</v>
      </c>
      <c r="S25" s="25">
        <f aca="true" t="shared" si="6" ref="S25:S36">+(Q25-R25)/R25</f>
        <v>2.4545454545454546</v>
      </c>
      <c r="T25" s="12">
        <v>0</v>
      </c>
      <c r="U25" s="13">
        <v>0</v>
      </c>
      <c r="V25" s="26" t="e">
        <f aca="true" t="shared" si="7" ref="V25:V36">+(T25-U25)/U25</f>
        <v>#DIV/0!</v>
      </c>
      <c r="W25" s="90">
        <v>1</v>
      </c>
      <c r="X25" s="13">
        <v>0</v>
      </c>
      <c r="Y25" s="28" t="e">
        <f aca="true" t="shared" si="8" ref="Y25:Y36">+(W25-X25)/X25</f>
        <v>#DIV/0!</v>
      </c>
      <c r="Z25" s="22"/>
    </row>
    <row r="26" spans="1:26" s="21" customFormat="1" ht="21" customHeight="1">
      <c r="A26" s="65" t="s">
        <v>1</v>
      </c>
      <c r="B26" s="23">
        <f>'利用関係'!B25</f>
        <v>258</v>
      </c>
      <c r="C26" s="23">
        <f>'利用関係'!C25</f>
        <v>227</v>
      </c>
      <c r="D26" s="24">
        <f t="shared" si="0"/>
        <v>0.13656387665198239</v>
      </c>
      <c r="E26" s="79">
        <v>249</v>
      </c>
      <c r="F26" s="13">
        <v>171</v>
      </c>
      <c r="G26" s="25">
        <f t="shared" si="1"/>
        <v>0.45614035087719296</v>
      </c>
      <c r="H26" s="81">
        <f>SUM(K26,N26,Q26,T26,W26)</f>
        <v>9</v>
      </c>
      <c r="I26" s="81">
        <f t="shared" si="2"/>
        <v>56</v>
      </c>
      <c r="J26" s="28">
        <f t="shared" si="3"/>
        <v>-0.8392857142857143</v>
      </c>
      <c r="K26" s="49">
        <v>0</v>
      </c>
      <c r="L26" s="49">
        <v>0</v>
      </c>
      <c r="M26" s="26" t="e">
        <f t="shared" si="4"/>
        <v>#DIV/0!</v>
      </c>
      <c r="N26" s="90">
        <v>0</v>
      </c>
      <c r="O26" s="90">
        <v>0</v>
      </c>
      <c r="P26" s="25" t="e">
        <f t="shared" si="5"/>
        <v>#DIV/0!</v>
      </c>
      <c r="Q26" s="90">
        <v>9</v>
      </c>
      <c r="R26" s="13">
        <v>56</v>
      </c>
      <c r="S26" s="25">
        <f t="shared" si="6"/>
        <v>-0.8392857142857143</v>
      </c>
      <c r="T26" s="12">
        <v>0</v>
      </c>
      <c r="U26" s="13">
        <v>0</v>
      </c>
      <c r="V26" s="26" t="e">
        <f t="shared" si="7"/>
        <v>#DIV/0!</v>
      </c>
      <c r="W26" s="90">
        <v>0</v>
      </c>
      <c r="X26" s="13">
        <v>0</v>
      </c>
      <c r="Y26" s="28" t="e">
        <f t="shared" si="8"/>
        <v>#DIV/0!</v>
      </c>
      <c r="Z26" s="22"/>
    </row>
    <row r="27" spans="1:26" s="21" customFormat="1" ht="21" customHeight="1">
      <c r="A27" s="65" t="s">
        <v>2</v>
      </c>
      <c r="B27" s="23">
        <f>'利用関係'!B26</f>
        <v>0</v>
      </c>
      <c r="C27" s="23">
        <f>'利用関係'!C26</f>
        <v>268</v>
      </c>
      <c r="D27" s="24">
        <f t="shared" si="0"/>
        <v>-1</v>
      </c>
      <c r="E27" s="79"/>
      <c r="F27" s="13">
        <v>156</v>
      </c>
      <c r="G27" s="25">
        <f t="shared" si="1"/>
        <v>-1</v>
      </c>
      <c r="H27" s="81"/>
      <c r="I27" s="81">
        <f t="shared" si="2"/>
        <v>112</v>
      </c>
      <c r="J27" s="28">
        <f t="shared" si="3"/>
        <v>-1</v>
      </c>
      <c r="K27" s="49"/>
      <c r="L27" s="49">
        <v>0</v>
      </c>
      <c r="M27" s="26" t="e">
        <f t="shared" si="4"/>
        <v>#DIV/0!</v>
      </c>
      <c r="N27" s="90"/>
      <c r="O27" s="90">
        <v>92</v>
      </c>
      <c r="P27" s="25">
        <f t="shared" si="5"/>
        <v>-1</v>
      </c>
      <c r="Q27" s="90"/>
      <c r="R27" s="13">
        <v>20</v>
      </c>
      <c r="S27" s="25">
        <f t="shared" si="6"/>
        <v>-1</v>
      </c>
      <c r="T27" s="12"/>
      <c r="U27" s="13">
        <v>0</v>
      </c>
      <c r="V27" s="26" t="e">
        <f t="shared" si="7"/>
        <v>#DIV/0!</v>
      </c>
      <c r="W27" s="90"/>
      <c r="X27" s="13">
        <v>0</v>
      </c>
      <c r="Y27" s="28" t="e">
        <f t="shared" si="8"/>
        <v>#DIV/0!</v>
      </c>
      <c r="Z27" s="22"/>
    </row>
    <row r="28" spans="1:26" s="21" customFormat="1" ht="21" customHeight="1">
      <c r="A28" s="65" t="s">
        <v>3</v>
      </c>
      <c r="B28" s="23">
        <f>'利用関係'!B27</f>
        <v>0</v>
      </c>
      <c r="C28" s="23">
        <f>'利用関係'!C27</f>
        <v>243</v>
      </c>
      <c r="D28" s="24">
        <f t="shared" si="0"/>
        <v>-1</v>
      </c>
      <c r="E28" s="79"/>
      <c r="F28" s="13">
        <v>223</v>
      </c>
      <c r="G28" s="25">
        <f t="shared" si="1"/>
        <v>-1</v>
      </c>
      <c r="H28" s="81"/>
      <c r="I28" s="81">
        <f t="shared" si="2"/>
        <v>20</v>
      </c>
      <c r="J28" s="28">
        <f t="shared" si="3"/>
        <v>-1</v>
      </c>
      <c r="K28" s="49"/>
      <c r="L28" s="49">
        <v>0</v>
      </c>
      <c r="M28" s="26" t="e">
        <f t="shared" si="4"/>
        <v>#DIV/0!</v>
      </c>
      <c r="N28" s="90"/>
      <c r="O28" s="90">
        <v>0</v>
      </c>
      <c r="P28" s="25" t="e">
        <f t="shared" si="5"/>
        <v>#DIV/0!</v>
      </c>
      <c r="Q28" s="90"/>
      <c r="R28" s="13">
        <v>19</v>
      </c>
      <c r="S28" s="25">
        <f t="shared" si="6"/>
        <v>-1</v>
      </c>
      <c r="T28" s="12"/>
      <c r="U28" s="13">
        <v>0</v>
      </c>
      <c r="V28" s="26" t="e">
        <f t="shared" si="7"/>
        <v>#DIV/0!</v>
      </c>
      <c r="W28" s="90"/>
      <c r="X28" s="13">
        <v>1</v>
      </c>
      <c r="Y28" s="28">
        <f t="shared" si="8"/>
        <v>-1</v>
      </c>
      <c r="Z28" s="22"/>
    </row>
    <row r="29" spans="1:26" s="21" customFormat="1" ht="21" customHeight="1">
      <c r="A29" s="65" t="s">
        <v>4</v>
      </c>
      <c r="B29" s="23">
        <f>'利用関係'!B28</f>
        <v>0</v>
      </c>
      <c r="C29" s="23">
        <f>'利用関係'!C28</f>
        <v>352</v>
      </c>
      <c r="D29" s="24">
        <f t="shared" si="0"/>
        <v>-1</v>
      </c>
      <c r="E29" s="79"/>
      <c r="F29" s="13">
        <v>206</v>
      </c>
      <c r="G29" s="25">
        <f t="shared" si="1"/>
        <v>-1</v>
      </c>
      <c r="H29" s="81"/>
      <c r="I29" s="81">
        <f t="shared" si="2"/>
        <v>146</v>
      </c>
      <c r="J29" s="28">
        <f t="shared" si="3"/>
        <v>-1</v>
      </c>
      <c r="K29" s="49"/>
      <c r="L29" s="49">
        <v>0</v>
      </c>
      <c r="M29" s="26" t="e">
        <f t="shared" si="4"/>
        <v>#DIV/0!</v>
      </c>
      <c r="N29" s="90"/>
      <c r="O29" s="90">
        <v>88</v>
      </c>
      <c r="P29" s="25">
        <f t="shared" si="5"/>
        <v>-1</v>
      </c>
      <c r="Q29" s="90"/>
      <c r="R29" s="13">
        <v>58</v>
      </c>
      <c r="S29" s="25">
        <f t="shared" si="6"/>
        <v>-1</v>
      </c>
      <c r="T29" s="12"/>
      <c r="U29" s="13">
        <v>0</v>
      </c>
      <c r="V29" s="26" t="e">
        <f t="shared" si="7"/>
        <v>#DIV/0!</v>
      </c>
      <c r="W29" s="90"/>
      <c r="X29" s="13">
        <v>0</v>
      </c>
      <c r="Y29" s="27" t="e">
        <f t="shared" si="8"/>
        <v>#DIV/0!</v>
      </c>
      <c r="Z29" s="22"/>
    </row>
    <row r="30" spans="1:26" s="21" customFormat="1" ht="21" customHeight="1">
      <c r="A30" s="65" t="s">
        <v>5</v>
      </c>
      <c r="B30" s="23">
        <f>'利用関係'!B29</f>
        <v>0</v>
      </c>
      <c r="C30" s="23">
        <f>'利用関係'!C29</f>
        <v>346</v>
      </c>
      <c r="D30" s="24">
        <f t="shared" si="0"/>
        <v>-1</v>
      </c>
      <c r="E30" s="79"/>
      <c r="F30" s="13">
        <v>238</v>
      </c>
      <c r="G30" s="25">
        <f t="shared" si="1"/>
        <v>-1</v>
      </c>
      <c r="H30" s="81"/>
      <c r="I30" s="81">
        <f t="shared" si="2"/>
        <v>108</v>
      </c>
      <c r="J30" s="28">
        <f t="shared" si="3"/>
        <v>-1</v>
      </c>
      <c r="K30" s="49"/>
      <c r="L30" s="49">
        <v>0</v>
      </c>
      <c r="M30" s="26" t="e">
        <f t="shared" si="4"/>
        <v>#DIV/0!</v>
      </c>
      <c r="N30" s="90"/>
      <c r="O30" s="90">
        <v>43</v>
      </c>
      <c r="P30" s="25">
        <f t="shared" si="5"/>
        <v>-1</v>
      </c>
      <c r="Q30" s="90"/>
      <c r="R30" s="13">
        <v>65</v>
      </c>
      <c r="S30" s="25">
        <f t="shared" si="6"/>
        <v>-1</v>
      </c>
      <c r="T30" s="12"/>
      <c r="U30" s="13">
        <v>0</v>
      </c>
      <c r="V30" s="26" t="e">
        <f t="shared" si="7"/>
        <v>#DIV/0!</v>
      </c>
      <c r="W30" s="90"/>
      <c r="X30" s="13">
        <v>0</v>
      </c>
      <c r="Y30" s="27" t="e">
        <f t="shared" si="8"/>
        <v>#DIV/0!</v>
      </c>
      <c r="Z30" s="22"/>
    </row>
    <row r="31" spans="1:26" s="21" customFormat="1" ht="21" customHeight="1">
      <c r="A31" s="65" t="s">
        <v>6</v>
      </c>
      <c r="B31" s="23">
        <f>'利用関係'!B30</f>
        <v>0</v>
      </c>
      <c r="C31" s="23">
        <f>'利用関係'!C30</f>
        <v>472</v>
      </c>
      <c r="D31" s="24">
        <f t="shared" si="0"/>
        <v>-1</v>
      </c>
      <c r="E31" s="79"/>
      <c r="F31" s="13">
        <v>365</v>
      </c>
      <c r="G31" s="25">
        <f t="shared" si="1"/>
        <v>-1</v>
      </c>
      <c r="H31" s="81"/>
      <c r="I31" s="81">
        <f t="shared" si="2"/>
        <v>107</v>
      </c>
      <c r="J31" s="28">
        <f t="shared" si="3"/>
        <v>-1</v>
      </c>
      <c r="K31" s="49"/>
      <c r="L31" s="49">
        <v>0</v>
      </c>
      <c r="M31" s="26" t="e">
        <f t="shared" si="4"/>
        <v>#DIV/0!</v>
      </c>
      <c r="N31" s="90"/>
      <c r="O31" s="90">
        <v>0</v>
      </c>
      <c r="P31" s="25" t="e">
        <f t="shared" si="5"/>
        <v>#DIV/0!</v>
      </c>
      <c r="Q31" s="90"/>
      <c r="R31" s="13">
        <v>107</v>
      </c>
      <c r="S31" s="25">
        <f t="shared" si="6"/>
        <v>-1</v>
      </c>
      <c r="T31" s="12"/>
      <c r="U31" s="13">
        <v>0</v>
      </c>
      <c r="V31" s="26" t="e">
        <f t="shared" si="7"/>
        <v>#DIV/0!</v>
      </c>
      <c r="W31" s="90"/>
      <c r="X31" s="13">
        <v>0</v>
      </c>
      <c r="Y31" s="27" t="e">
        <f t="shared" si="8"/>
        <v>#DIV/0!</v>
      </c>
      <c r="Z31" s="22"/>
    </row>
    <row r="32" spans="1:26" s="21" customFormat="1" ht="21" customHeight="1">
      <c r="A32" s="65" t="s">
        <v>7</v>
      </c>
      <c r="B32" s="23">
        <f>'利用関係'!B31</f>
        <v>0</v>
      </c>
      <c r="C32" s="23">
        <f>'利用関係'!C31</f>
        <v>232</v>
      </c>
      <c r="D32" s="24">
        <f t="shared" si="0"/>
        <v>-1</v>
      </c>
      <c r="E32" s="79"/>
      <c r="F32" s="13">
        <v>220</v>
      </c>
      <c r="G32" s="25">
        <f t="shared" si="1"/>
        <v>-1</v>
      </c>
      <c r="H32" s="81"/>
      <c r="I32" s="81">
        <f t="shared" si="2"/>
        <v>12</v>
      </c>
      <c r="J32" s="28">
        <f t="shared" si="3"/>
        <v>-1</v>
      </c>
      <c r="K32" s="49"/>
      <c r="L32" s="49">
        <v>0</v>
      </c>
      <c r="M32" s="26" t="e">
        <f t="shared" si="4"/>
        <v>#DIV/0!</v>
      </c>
      <c r="N32" s="90"/>
      <c r="O32" s="90">
        <v>0</v>
      </c>
      <c r="P32" s="25" t="e">
        <f t="shared" si="5"/>
        <v>#DIV/0!</v>
      </c>
      <c r="Q32" s="90"/>
      <c r="R32" s="13">
        <v>12</v>
      </c>
      <c r="S32" s="25">
        <f t="shared" si="6"/>
        <v>-1</v>
      </c>
      <c r="T32" s="12"/>
      <c r="U32" s="13">
        <v>0</v>
      </c>
      <c r="V32" s="26" t="e">
        <f t="shared" si="7"/>
        <v>#DIV/0!</v>
      </c>
      <c r="W32" s="90"/>
      <c r="X32" s="13">
        <v>0</v>
      </c>
      <c r="Y32" s="27" t="e">
        <f t="shared" si="8"/>
        <v>#DIV/0!</v>
      </c>
      <c r="Z32" s="22"/>
    </row>
    <row r="33" spans="1:26" s="21" customFormat="1" ht="21" customHeight="1">
      <c r="A33" s="65" t="s">
        <v>8</v>
      </c>
      <c r="B33" s="23">
        <f>'利用関係'!B32</f>
        <v>0</v>
      </c>
      <c r="C33" s="23">
        <f>'利用関係'!C32</f>
        <v>217</v>
      </c>
      <c r="D33" s="24">
        <f t="shared" si="0"/>
        <v>-1</v>
      </c>
      <c r="E33" s="79"/>
      <c r="F33" s="13">
        <v>170</v>
      </c>
      <c r="G33" s="25">
        <f t="shared" si="1"/>
        <v>-1</v>
      </c>
      <c r="H33" s="81"/>
      <c r="I33" s="81">
        <f t="shared" si="2"/>
        <v>47</v>
      </c>
      <c r="J33" s="28">
        <f t="shared" si="3"/>
        <v>-1</v>
      </c>
      <c r="K33" s="49"/>
      <c r="L33" s="49">
        <v>0</v>
      </c>
      <c r="M33" s="26" t="e">
        <f t="shared" si="4"/>
        <v>#DIV/0!</v>
      </c>
      <c r="N33" s="90"/>
      <c r="O33" s="90">
        <v>12</v>
      </c>
      <c r="P33" s="25">
        <f t="shared" si="5"/>
        <v>-1</v>
      </c>
      <c r="Q33" s="90"/>
      <c r="R33" s="13">
        <v>47</v>
      </c>
      <c r="S33" s="25">
        <f t="shared" si="6"/>
        <v>-1</v>
      </c>
      <c r="T33" s="12"/>
      <c r="U33" s="13">
        <v>0</v>
      </c>
      <c r="V33" s="26" t="e">
        <f t="shared" si="7"/>
        <v>#DIV/0!</v>
      </c>
      <c r="W33" s="90"/>
      <c r="X33" s="13">
        <v>0</v>
      </c>
      <c r="Y33" s="27" t="e">
        <f t="shared" si="8"/>
        <v>#DIV/0!</v>
      </c>
      <c r="Z33" s="22"/>
    </row>
    <row r="34" spans="1:26" s="21" customFormat="1" ht="21" customHeight="1">
      <c r="A34" s="65" t="s">
        <v>9</v>
      </c>
      <c r="B34" s="23">
        <f>'利用関係'!B33</f>
        <v>0</v>
      </c>
      <c r="C34" s="23">
        <f>'利用関係'!C33</f>
        <v>204</v>
      </c>
      <c r="D34" s="24">
        <f t="shared" si="0"/>
        <v>-1</v>
      </c>
      <c r="E34" s="79"/>
      <c r="F34" s="13">
        <v>153</v>
      </c>
      <c r="G34" s="25">
        <f t="shared" si="1"/>
        <v>-1</v>
      </c>
      <c r="H34" s="81"/>
      <c r="I34" s="81">
        <f t="shared" si="2"/>
        <v>51</v>
      </c>
      <c r="J34" s="28">
        <f t="shared" si="3"/>
        <v>-1</v>
      </c>
      <c r="K34" s="49"/>
      <c r="L34" s="49">
        <v>0</v>
      </c>
      <c r="M34" s="26" t="e">
        <f t="shared" si="4"/>
        <v>#DIV/0!</v>
      </c>
      <c r="N34" s="90"/>
      <c r="O34" s="90">
        <v>0</v>
      </c>
      <c r="P34" s="25" t="e">
        <f t="shared" si="5"/>
        <v>#DIV/0!</v>
      </c>
      <c r="Q34" s="90"/>
      <c r="R34" s="13">
        <v>51</v>
      </c>
      <c r="S34" s="25">
        <f t="shared" si="6"/>
        <v>-1</v>
      </c>
      <c r="T34" s="12"/>
      <c r="U34" s="13">
        <v>0</v>
      </c>
      <c r="V34" s="26" t="e">
        <f t="shared" si="7"/>
        <v>#DIV/0!</v>
      </c>
      <c r="W34" s="90"/>
      <c r="X34" s="13">
        <v>0</v>
      </c>
      <c r="Y34" s="27" t="e">
        <f t="shared" si="8"/>
        <v>#DIV/0!</v>
      </c>
      <c r="Z34" s="22"/>
    </row>
    <row r="35" spans="1:26" s="21" customFormat="1" ht="21" customHeight="1" thickBot="1">
      <c r="A35" s="66" t="s">
        <v>10</v>
      </c>
      <c r="B35" s="23">
        <f>'利用関係'!B34</f>
        <v>0</v>
      </c>
      <c r="C35" s="23">
        <f>'利用関係'!C34</f>
        <v>218</v>
      </c>
      <c r="D35" s="29">
        <f t="shared" si="0"/>
        <v>-1</v>
      </c>
      <c r="E35" s="80"/>
      <c r="F35" s="73">
        <v>181</v>
      </c>
      <c r="G35" s="30">
        <f t="shared" si="1"/>
        <v>-1</v>
      </c>
      <c r="H35" s="82"/>
      <c r="I35" s="81">
        <f t="shared" si="2"/>
        <v>37</v>
      </c>
      <c r="J35" s="57">
        <f t="shared" si="3"/>
        <v>-1</v>
      </c>
      <c r="K35" s="50"/>
      <c r="L35" s="50">
        <v>0</v>
      </c>
      <c r="M35" s="26" t="e">
        <f t="shared" si="4"/>
        <v>#DIV/0!</v>
      </c>
      <c r="N35" s="91"/>
      <c r="O35" s="91">
        <v>0</v>
      </c>
      <c r="P35" s="30" t="e">
        <f t="shared" si="5"/>
        <v>#DIV/0!</v>
      </c>
      <c r="Q35" s="91"/>
      <c r="R35" s="73">
        <v>31</v>
      </c>
      <c r="S35" s="30">
        <f t="shared" si="6"/>
        <v>-1</v>
      </c>
      <c r="T35" s="51"/>
      <c r="U35" s="73">
        <v>0</v>
      </c>
      <c r="V35" s="35" t="e">
        <f t="shared" si="7"/>
        <v>#DIV/0!</v>
      </c>
      <c r="W35" s="91"/>
      <c r="X35" s="73">
        <v>6</v>
      </c>
      <c r="Y35" s="27">
        <f t="shared" si="8"/>
        <v>-1</v>
      </c>
      <c r="Z35" s="22"/>
    </row>
    <row r="36" spans="1:26" s="21" customFormat="1" ht="21" customHeight="1" thickBot="1" thickTop="1">
      <c r="A36" s="61" t="s">
        <v>14</v>
      </c>
      <c r="B36" s="32">
        <f>SUM(B24:B35)</f>
        <v>839</v>
      </c>
      <c r="C36" s="32">
        <f>SUM(C24:C35)</f>
        <v>3334</v>
      </c>
      <c r="D36" s="53">
        <f t="shared" si="0"/>
        <v>-0.7483503299340132</v>
      </c>
      <c r="E36" s="77">
        <f>SUM(E24:E35)</f>
        <v>763</v>
      </c>
      <c r="F36" s="78">
        <f>SUM(F24:F35)</f>
        <v>2487</v>
      </c>
      <c r="G36" s="34">
        <f t="shared" si="1"/>
        <v>-0.6932046642541214</v>
      </c>
      <c r="H36" s="83">
        <f>SUM(H24:H35)</f>
        <v>76</v>
      </c>
      <c r="I36" s="78">
        <f>SUM(I24:I35)</f>
        <v>847</v>
      </c>
      <c r="J36" s="33">
        <f t="shared" si="3"/>
        <v>-0.910271546635183</v>
      </c>
      <c r="K36" s="32">
        <f>SUM(K24:K35)</f>
        <v>0</v>
      </c>
      <c r="L36" s="32">
        <f>SUM(L24:L35)</f>
        <v>0</v>
      </c>
      <c r="M36" s="44" t="e">
        <f t="shared" si="4"/>
        <v>#DIV/0!</v>
      </c>
      <c r="N36" s="83">
        <f>SUM(N24:N35)</f>
        <v>0</v>
      </c>
      <c r="O36" s="78">
        <f>SUM(O24:O35)</f>
        <v>355</v>
      </c>
      <c r="P36" s="34">
        <f t="shared" si="5"/>
        <v>-1</v>
      </c>
      <c r="Q36" s="83">
        <f>SUM(Q24:Q35)</f>
        <v>75</v>
      </c>
      <c r="R36" s="78">
        <f>SUM(R24:R35)</f>
        <v>497</v>
      </c>
      <c r="S36" s="34">
        <f t="shared" si="6"/>
        <v>-0.8490945674044266</v>
      </c>
      <c r="T36" s="31">
        <f>SUM(T24:T35)</f>
        <v>0</v>
      </c>
      <c r="U36" s="32">
        <f>SUM(U24:U35)</f>
        <v>0</v>
      </c>
      <c r="V36" s="36" t="e">
        <f t="shared" si="7"/>
        <v>#DIV/0!</v>
      </c>
      <c r="W36" s="83">
        <f>SUM(W24:W35)</f>
        <v>1</v>
      </c>
      <c r="X36" s="78">
        <f>SUM(X24:X35)</f>
        <v>7</v>
      </c>
      <c r="Y36" s="33">
        <f t="shared" si="8"/>
        <v>-0.8571428571428571</v>
      </c>
      <c r="Z36" s="22"/>
    </row>
  </sheetData>
  <sheetProtection/>
  <mergeCells count="12">
    <mergeCell ref="B20:D22"/>
    <mergeCell ref="E20:Y20"/>
    <mergeCell ref="A1:Z1"/>
    <mergeCell ref="T22:V22"/>
    <mergeCell ref="W22:Y22"/>
    <mergeCell ref="K22:M22"/>
    <mergeCell ref="N22:P22"/>
    <mergeCell ref="Q22:S22"/>
    <mergeCell ref="A20:A23"/>
    <mergeCell ref="K21:Y21"/>
    <mergeCell ref="H21:J22"/>
    <mergeCell ref="E21:G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="87" zoomScaleSheetLayoutView="87" zoomScalePageLayoutView="0" workbookViewId="0" topLeftCell="A19">
      <selection activeCell="H26" sqref="H26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3" t="s">
        <v>53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5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7" t="s">
        <v>0</v>
      </c>
      <c r="B20" s="104" t="s">
        <v>34</v>
      </c>
      <c r="C20" s="105"/>
      <c r="D20" s="105"/>
      <c r="E20" s="120"/>
      <c r="F20" s="120"/>
      <c r="G20" s="120"/>
      <c r="H20" s="120"/>
      <c r="I20" s="120"/>
      <c r="J20" s="121"/>
    </row>
    <row r="21" spans="1:26" s="21" customFormat="1" ht="21" customHeight="1">
      <c r="A21" s="118"/>
      <c r="B21" s="106"/>
      <c r="C21" s="107"/>
      <c r="D21" s="107"/>
      <c r="E21" s="125" t="s">
        <v>36</v>
      </c>
      <c r="F21" s="109"/>
      <c r="G21" s="110"/>
      <c r="H21" s="108" t="s">
        <v>37</v>
      </c>
      <c r="I21" s="109"/>
      <c r="J21" s="126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20"/>
    </row>
    <row r="22" spans="1:26" s="21" customFormat="1" ht="21" customHeight="1">
      <c r="A22" s="119"/>
      <c r="B22" s="96" t="s">
        <v>56</v>
      </c>
      <c r="C22" s="9" t="s">
        <v>49</v>
      </c>
      <c r="D22" s="56" t="s">
        <v>18</v>
      </c>
      <c r="E22" s="96" t="s">
        <v>56</v>
      </c>
      <c r="F22" s="54" t="s">
        <v>49</v>
      </c>
      <c r="G22" s="5" t="s">
        <v>18</v>
      </c>
      <c r="H22" s="89" t="s">
        <v>57</v>
      </c>
      <c r="I22" s="9" t="s">
        <v>49</v>
      </c>
      <c r="J22" s="56" t="s">
        <v>18</v>
      </c>
      <c r="K22" s="37"/>
      <c r="L22" s="37"/>
      <c r="M22" s="38"/>
      <c r="N22" s="37"/>
      <c r="O22" s="37"/>
      <c r="P22" s="38"/>
      <c r="Q22" s="37"/>
      <c r="R22" s="37"/>
      <c r="S22" s="38"/>
      <c r="T22" s="37"/>
      <c r="U22" s="37"/>
      <c r="V22" s="38"/>
      <c r="W22" s="37"/>
      <c r="X22" s="37"/>
      <c r="Y22" s="38"/>
      <c r="Z22" s="22"/>
    </row>
    <row r="23" spans="1:26" s="21" customFormat="1" ht="21" customHeight="1">
      <c r="A23" s="65" t="s">
        <v>31</v>
      </c>
      <c r="B23" s="75">
        <f>'利用関係'!E23</f>
        <v>160</v>
      </c>
      <c r="C23" s="75">
        <f>'利用関係'!F23</f>
        <v>126</v>
      </c>
      <c r="D23" s="28">
        <f>+(B23-C23)/C23</f>
        <v>0.2698412698412698</v>
      </c>
      <c r="E23" s="49">
        <v>158</v>
      </c>
      <c r="F23" s="49">
        <v>122</v>
      </c>
      <c r="G23" s="25">
        <f>+(E23-F23)/F23</f>
        <v>0.29508196721311475</v>
      </c>
      <c r="H23" s="81">
        <v>2</v>
      </c>
      <c r="I23" s="75">
        <f>C23-F23</f>
        <v>4</v>
      </c>
      <c r="J23" s="28">
        <f>+(H23-I23)/I23</f>
        <v>-0.5</v>
      </c>
      <c r="K23" s="39"/>
      <c r="L23" s="39"/>
      <c r="M23" s="40"/>
      <c r="N23" s="39"/>
      <c r="O23" s="39"/>
      <c r="P23" s="41"/>
      <c r="Q23" s="39"/>
      <c r="R23" s="39"/>
      <c r="S23" s="41"/>
      <c r="T23" s="39"/>
      <c r="U23" s="39"/>
      <c r="V23" s="40"/>
      <c r="W23" s="39"/>
      <c r="X23" s="39"/>
      <c r="Y23" s="40"/>
      <c r="Z23" s="22"/>
    </row>
    <row r="24" spans="1:26" s="21" customFormat="1" ht="21" customHeight="1">
      <c r="A24" s="65" t="s">
        <v>20</v>
      </c>
      <c r="B24" s="75">
        <f>'利用関係'!E24</f>
        <v>134</v>
      </c>
      <c r="C24" s="75">
        <f>'利用関係'!F24</f>
        <v>108</v>
      </c>
      <c r="D24" s="28">
        <f aca="true" t="shared" si="0" ref="D24:D35">+(B24-C24)/C24</f>
        <v>0.24074074074074073</v>
      </c>
      <c r="E24" s="49">
        <v>130</v>
      </c>
      <c r="F24" s="49">
        <v>103</v>
      </c>
      <c r="G24" s="25">
        <f aca="true" t="shared" si="1" ref="G24:G35">+(E24-F24)/F24</f>
        <v>0.2621359223300971</v>
      </c>
      <c r="H24" s="81">
        <v>4</v>
      </c>
      <c r="I24" s="75">
        <v>5</v>
      </c>
      <c r="J24" s="28">
        <f aca="true" t="shared" si="2" ref="J24:J35">+(H24-I24)/I24</f>
        <v>-0.2</v>
      </c>
      <c r="K24" s="71"/>
      <c r="L24" s="39"/>
      <c r="M24" s="40"/>
      <c r="N24" s="39"/>
      <c r="O24" s="39"/>
      <c r="P24" s="41"/>
      <c r="Q24" s="39"/>
      <c r="R24" s="39"/>
      <c r="S24" s="41"/>
      <c r="T24" s="39"/>
      <c r="U24" s="39"/>
      <c r="V24" s="40"/>
      <c r="W24" s="39"/>
      <c r="X24" s="39"/>
      <c r="Y24" s="41"/>
      <c r="Z24" s="22"/>
    </row>
    <row r="25" spans="1:26" s="21" customFormat="1" ht="21" customHeight="1">
      <c r="A25" s="65" t="s">
        <v>1</v>
      </c>
      <c r="B25" s="75">
        <f>'利用関係'!E25</f>
        <v>156</v>
      </c>
      <c r="C25" s="75">
        <f>'利用関係'!F25</f>
        <v>118</v>
      </c>
      <c r="D25" s="28">
        <f t="shared" si="0"/>
        <v>0.3220338983050847</v>
      </c>
      <c r="E25" s="49">
        <v>154</v>
      </c>
      <c r="F25" s="49">
        <v>109</v>
      </c>
      <c r="G25" s="25">
        <f t="shared" si="1"/>
        <v>0.41284403669724773</v>
      </c>
      <c r="H25" s="81">
        <v>2</v>
      </c>
      <c r="I25" s="75">
        <f>C25-F25</f>
        <v>9</v>
      </c>
      <c r="J25" s="28">
        <f t="shared" si="2"/>
        <v>-0.7777777777777778</v>
      </c>
      <c r="K25" s="71"/>
      <c r="L25" s="39"/>
      <c r="M25" s="40"/>
      <c r="N25" s="39"/>
      <c r="O25" s="39"/>
      <c r="P25" s="41"/>
      <c r="Q25" s="39"/>
      <c r="R25" s="39"/>
      <c r="S25" s="41"/>
      <c r="T25" s="39"/>
      <c r="U25" s="39"/>
      <c r="V25" s="40"/>
      <c r="W25" s="39"/>
      <c r="X25" s="39"/>
      <c r="Y25" s="40"/>
      <c r="Z25" s="22"/>
    </row>
    <row r="26" spans="1:26" s="21" customFormat="1" ht="21" customHeight="1">
      <c r="A26" s="65" t="s">
        <v>2</v>
      </c>
      <c r="B26" s="75">
        <f>'利用関係'!E26</f>
        <v>0</v>
      </c>
      <c r="C26" s="75">
        <f>'利用関係'!F26</f>
        <v>107</v>
      </c>
      <c r="D26" s="28">
        <f t="shared" si="0"/>
        <v>-1</v>
      </c>
      <c r="E26" s="49"/>
      <c r="F26" s="49">
        <v>106</v>
      </c>
      <c r="G26" s="25">
        <f t="shared" si="1"/>
        <v>-1</v>
      </c>
      <c r="H26" s="81"/>
      <c r="I26" s="75">
        <v>1</v>
      </c>
      <c r="J26" s="28">
        <f t="shared" si="2"/>
        <v>-1</v>
      </c>
      <c r="K26" s="71"/>
      <c r="L26" s="39"/>
      <c r="M26" s="40"/>
      <c r="N26" s="39"/>
      <c r="O26" s="39"/>
      <c r="P26" s="41"/>
      <c r="Q26" s="39"/>
      <c r="R26" s="39"/>
      <c r="S26" s="41"/>
      <c r="T26" s="39"/>
      <c r="U26" s="39"/>
      <c r="V26" s="40"/>
      <c r="W26" s="39"/>
      <c r="X26" s="39"/>
      <c r="Y26" s="40"/>
      <c r="Z26" s="22"/>
    </row>
    <row r="27" spans="1:26" s="21" customFormat="1" ht="21" customHeight="1">
      <c r="A27" s="65" t="s">
        <v>3</v>
      </c>
      <c r="B27" s="75">
        <f>'利用関係'!E27</f>
        <v>0</v>
      </c>
      <c r="C27" s="75">
        <f>'利用関係'!F27</f>
        <v>144</v>
      </c>
      <c r="D27" s="28">
        <f t="shared" si="0"/>
        <v>-1</v>
      </c>
      <c r="E27" s="49"/>
      <c r="F27" s="49">
        <v>140</v>
      </c>
      <c r="G27" s="25">
        <f t="shared" si="1"/>
        <v>-1</v>
      </c>
      <c r="H27" s="81"/>
      <c r="I27" s="75">
        <v>4</v>
      </c>
      <c r="J27" s="28">
        <f t="shared" si="2"/>
        <v>-1</v>
      </c>
      <c r="K27" s="71"/>
      <c r="L27" s="39"/>
      <c r="M27" s="40"/>
      <c r="N27" s="39"/>
      <c r="O27" s="39"/>
      <c r="P27" s="41"/>
      <c r="Q27" s="39"/>
      <c r="R27" s="39"/>
      <c r="S27" s="41"/>
      <c r="T27" s="39"/>
      <c r="U27" s="39"/>
      <c r="V27" s="40"/>
      <c r="W27" s="39"/>
      <c r="X27" s="39"/>
      <c r="Y27" s="40"/>
      <c r="Z27" s="22"/>
    </row>
    <row r="28" spans="1:26" s="21" customFormat="1" ht="21" customHeight="1">
      <c r="A28" s="65" t="s">
        <v>4</v>
      </c>
      <c r="B28" s="75">
        <f>'利用関係'!E28</f>
        <v>0</v>
      </c>
      <c r="C28" s="75">
        <f>'利用関係'!F28</f>
        <v>136</v>
      </c>
      <c r="D28" s="28">
        <f t="shared" si="0"/>
        <v>-1</v>
      </c>
      <c r="E28" s="49"/>
      <c r="F28" s="49">
        <v>130</v>
      </c>
      <c r="G28" s="25">
        <f t="shared" si="1"/>
        <v>-1</v>
      </c>
      <c r="H28" s="81"/>
      <c r="I28" s="75">
        <v>6</v>
      </c>
      <c r="J28" s="28">
        <f t="shared" si="2"/>
        <v>-1</v>
      </c>
      <c r="K28" s="71"/>
      <c r="L28" s="39"/>
      <c r="M28" s="40"/>
      <c r="N28" s="39"/>
      <c r="O28" s="39"/>
      <c r="P28" s="41"/>
      <c r="Q28" s="39"/>
      <c r="R28" s="39"/>
      <c r="S28" s="41"/>
      <c r="T28" s="39"/>
      <c r="U28" s="39"/>
      <c r="V28" s="40"/>
      <c r="W28" s="39"/>
      <c r="X28" s="39"/>
      <c r="Y28" s="40"/>
      <c r="Z28" s="22"/>
    </row>
    <row r="29" spans="1:26" s="21" customFormat="1" ht="21" customHeight="1">
      <c r="A29" s="65" t="s">
        <v>5</v>
      </c>
      <c r="B29" s="75">
        <f>'利用関係'!E29</f>
        <v>0</v>
      </c>
      <c r="C29" s="75">
        <f>'利用関係'!F29</f>
        <v>131</v>
      </c>
      <c r="D29" s="28">
        <f t="shared" si="0"/>
        <v>-1</v>
      </c>
      <c r="E29" s="49"/>
      <c r="F29" s="49">
        <v>127</v>
      </c>
      <c r="G29" s="25">
        <f t="shared" si="1"/>
        <v>-1</v>
      </c>
      <c r="H29" s="81"/>
      <c r="I29" s="75">
        <v>4</v>
      </c>
      <c r="J29" s="28">
        <f t="shared" si="2"/>
        <v>-1</v>
      </c>
      <c r="K29" s="71"/>
      <c r="L29" s="39"/>
      <c r="M29" s="40"/>
      <c r="N29" s="39"/>
      <c r="O29" s="39"/>
      <c r="P29" s="41"/>
      <c r="Q29" s="39"/>
      <c r="R29" s="39"/>
      <c r="S29" s="41"/>
      <c r="T29" s="39"/>
      <c r="U29" s="39"/>
      <c r="V29" s="40"/>
      <c r="W29" s="39"/>
      <c r="X29" s="39"/>
      <c r="Y29" s="40"/>
      <c r="Z29" s="22"/>
    </row>
    <row r="30" spans="1:26" s="21" customFormat="1" ht="21" customHeight="1">
      <c r="A30" s="65" t="s">
        <v>6</v>
      </c>
      <c r="B30" s="75">
        <f>'利用関係'!E30</f>
        <v>0</v>
      </c>
      <c r="C30" s="75">
        <f>'利用関係'!F30</f>
        <v>181</v>
      </c>
      <c r="D30" s="28">
        <f t="shared" si="0"/>
        <v>-1</v>
      </c>
      <c r="E30" s="49"/>
      <c r="F30" s="49">
        <v>176</v>
      </c>
      <c r="G30" s="25">
        <f t="shared" si="1"/>
        <v>-1</v>
      </c>
      <c r="H30" s="98"/>
      <c r="I30" s="97">
        <v>5</v>
      </c>
      <c r="J30" s="28">
        <f t="shared" si="2"/>
        <v>-1</v>
      </c>
      <c r="K30" s="71"/>
      <c r="L30" s="39"/>
      <c r="M30" s="40"/>
      <c r="N30" s="39"/>
      <c r="O30" s="39"/>
      <c r="P30" s="41"/>
      <c r="Q30" s="39"/>
      <c r="R30" s="39"/>
      <c r="S30" s="41"/>
      <c r="T30" s="39"/>
      <c r="U30" s="39"/>
      <c r="V30" s="40"/>
      <c r="W30" s="39"/>
      <c r="X30" s="39"/>
      <c r="Y30" s="40"/>
      <c r="Z30" s="22"/>
    </row>
    <row r="31" spans="1:26" s="21" customFormat="1" ht="21" customHeight="1">
      <c r="A31" s="65" t="s">
        <v>7</v>
      </c>
      <c r="B31" s="75">
        <f>'利用関係'!E31</f>
        <v>0</v>
      </c>
      <c r="C31" s="75">
        <f>'利用関係'!F31</f>
        <v>144</v>
      </c>
      <c r="D31" s="28">
        <f t="shared" si="0"/>
        <v>-1</v>
      </c>
      <c r="E31" s="49"/>
      <c r="F31" s="49">
        <v>141</v>
      </c>
      <c r="G31" s="25">
        <f t="shared" si="1"/>
        <v>-1</v>
      </c>
      <c r="H31" s="81"/>
      <c r="I31" s="75">
        <v>3</v>
      </c>
      <c r="J31" s="28">
        <f t="shared" si="2"/>
        <v>-1</v>
      </c>
      <c r="K31" s="71"/>
      <c r="L31" s="39"/>
      <c r="M31" s="40"/>
      <c r="N31" s="39"/>
      <c r="O31" s="39"/>
      <c r="P31" s="41"/>
      <c r="Q31" s="39"/>
      <c r="R31" s="39"/>
      <c r="S31" s="41"/>
      <c r="T31" s="39"/>
      <c r="U31" s="39"/>
      <c r="V31" s="40"/>
      <c r="W31" s="39"/>
      <c r="X31" s="39"/>
      <c r="Y31" s="40"/>
      <c r="Z31" s="22"/>
    </row>
    <row r="32" spans="1:26" s="21" customFormat="1" ht="21" customHeight="1">
      <c r="A32" s="65" t="s">
        <v>8</v>
      </c>
      <c r="B32" s="75">
        <f>'利用関係'!E32</f>
        <v>0</v>
      </c>
      <c r="C32" s="75">
        <f>'利用関係'!F32</f>
        <v>100</v>
      </c>
      <c r="D32" s="28">
        <f t="shared" si="0"/>
        <v>-1</v>
      </c>
      <c r="E32" s="49"/>
      <c r="F32" s="49">
        <v>96</v>
      </c>
      <c r="G32" s="25">
        <f t="shared" si="1"/>
        <v>-1</v>
      </c>
      <c r="H32" s="81"/>
      <c r="I32" s="75">
        <v>4</v>
      </c>
      <c r="J32" s="28">
        <f t="shared" si="2"/>
        <v>-1</v>
      </c>
      <c r="K32" s="71"/>
      <c r="L32" s="39"/>
      <c r="M32" s="40"/>
      <c r="N32" s="39"/>
      <c r="O32" s="39"/>
      <c r="P32" s="41"/>
      <c r="Q32" s="39"/>
      <c r="R32" s="39"/>
      <c r="S32" s="41"/>
      <c r="T32" s="39"/>
      <c r="U32" s="39"/>
      <c r="V32" s="40"/>
      <c r="W32" s="39"/>
      <c r="X32" s="39"/>
      <c r="Y32" s="40"/>
      <c r="Z32" s="22"/>
    </row>
    <row r="33" spans="1:26" s="21" customFormat="1" ht="21" customHeight="1">
      <c r="A33" s="65" t="s">
        <v>9</v>
      </c>
      <c r="B33" s="75">
        <f>'利用関係'!E33</f>
        <v>0</v>
      </c>
      <c r="C33" s="75">
        <f>'利用関係'!F33</f>
        <v>110</v>
      </c>
      <c r="D33" s="28">
        <f t="shared" si="0"/>
        <v>-1</v>
      </c>
      <c r="E33" s="49"/>
      <c r="F33" s="49">
        <v>82</v>
      </c>
      <c r="G33" s="25">
        <f t="shared" si="1"/>
        <v>-1</v>
      </c>
      <c r="H33" s="81"/>
      <c r="I33" s="75">
        <v>28</v>
      </c>
      <c r="J33" s="28">
        <f t="shared" si="2"/>
        <v>-1</v>
      </c>
      <c r="K33" s="71">
        <v>0</v>
      </c>
      <c r="L33" s="39"/>
      <c r="M33" s="40"/>
      <c r="N33" s="39">
        <v>12</v>
      </c>
      <c r="O33" s="39"/>
      <c r="P33" s="41"/>
      <c r="Q33" s="39"/>
      <c r="R33" s="39"/>
      <c r="S33" s="41"/>
      <c r="T33" s="39"/>
      <c r="U33" s="39"/>
      <c r="V33" s="40"/>
      <c r="W33" s="39"/>
      <c r="X33" s="39"/>
      <c r="Y33" s="40"/>
      <c r="Z33" s="22"/>
    </row>
    <row r="34" spans="1:26" s="21" customFormat="1" ht="21" customHeight="1" thickBot="1">
      <c r="A34" s="66" t="s">
        <v>10</v>
      </c>
      <c r="B34" s="75">
        <f>'利用関係'!E34</f>
        <v>0</v>
      </c>
      <c r="C34" s="74">
        <f>'利用関係'!F34</f>
        <v>138</v>
      </c>
      <c r="D34" s="57">
        <f t="shared" si="0"/>
        <v>-1</v>
      </c>
      <c r="E34" s="50"/>
      <c r="F34" s="50">
        <v>133</v>
      </c>
      <c r="G34" s="30">
        <f t="shared" si="1"/>
        <v>-1</v>
      </c>
      <c r="H34" s="82"/>
      <c r="I34" s="74">
        <v>5</v>
      </c>
      <c r="J34" s="57">
        <f t="shared" si="2"/>
        <v>-1</v>
      </c>
      <c r="K34" s="71"/>
      <c r="L34" s="39"/>
      <c r="M34" s="40"/>
      <c r="N34" s="39"/>
      <c r="O34" s="39"/>
      <c r="P34" s="41"/>
      <c r="Q34" s="39"/>
      <c r="R34" s="39"/>
      <c r="S34" s="41"/>
      <c r="T34" s="39"/>
      <c r="U34" s="39"/>
      <c r="V34" s="40"/>
      <c r="W34" s="39"/>
      <c r="X34" s="39"/>
      <c r="Y34" s="40"/>
      <c r="Z34" s="22"/>
    </row>
    <row r="35" spans="1:26" s="21" customFormat="1" ht="21" customHeight="1" thickBot="1" thickTop="1">
      <c r="A35" s="61" t="s">
        <v>14</v>
      </c>
      <c r="B35" s="77">
        <f>SUM(B23:B34)</f>
        <v>450</v>
      </c>
      <c r="C35" s="78">
        <f>SUM(C23:C34)</f>
        <v>1543</v>
      </c>
      <c r="D35" s="33">
        <f t="shared" si="0"/>
        <v>-0.7083603370058328</v>
      </c>
      <c r="E35" s="32">
        <f>SUM(E23:E34)</f>
        <v>442</v>
      </c>
      <c r="F35" s="32">
        <f>SUM(F23:F34)</f>
        <v>1465</v>
      </c>
      <c r="G35" s="34">
        <f t="shared" si="1"/>
        <v>-0.6982935153583618</v>
      </c>
      <c r="H35" s="83">
        <f>SUM(H23:H34)</f>
        <v>8</v>
      </c>
      <c r="I35" s="78">
        <f>SUM(I23:I34)</f>
        <v>78</v>
      </c>
      <c r="J35" s="33">
        <f t="shared" si="2"/>
        <v>-0.8974358974358975</v>
      </c>
      <c r="K35" s="42"/>
      <c r="L35" s="42"/>
      <c r="M35" s="41"/>
      <c r="N35" s="42"/>
      <c r="O35" s="42"/>
      <c r="P35" s="41"/>
      <c r="Q35" s="42"/>
      <c r="R35" s="42"/>
      <c r="S35" s="41"/>
      <c r="T35" s="42"/>
      <c r="U35" s="42"/>
      <c r="V35" s="40"/>
      <c r="W35" s="42"/>
      <c r="X35" s="42"/>
      <c r="Y35" s="41"/>
      <c r="Z35" s="22"/>
    </row>
  </sheetData>
  <sheetProtection/>
  <mergeCells count="6"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view="pageBreakPreview" zoomScale="86" zoomScaleNormal="90" zoomScaleSheetLayoutView="86" zoomScalePageLayoutView="0" workbookViewId="0" topLeftCell="A17">
      <selection activeCell="E26" sqref="E26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3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5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7" t="s">
        <v>0</v>
      </c>
      <c r="B20" s="104" t="s">
        <v>35</v>
      </c>
      <c r="C20" s="105"/>
      <c r="D20" s="105"/>
      <c r="E20" s="120"/>
      <c r="F20" s="120"/>
      <c r="G20" s="120"/>
      <c r="H20" s="120"/>
      <c r="I20" s="120"/>
      <c r="J20" s="121"/>
    </row>
    <row r="21" spans="1:26" s="21" customFormat="1" ht="21" customHeight="1">
      <c r="A21" s="118"/>
      <c r="B21" s="106"/>
      <c r="C21" s="107"/>
      <c r="D21" s="107"/>
      <c r="E21" s="125" t="s">
        <v>38</v>
      </c>
      <c r="F21" s="109"/>
      <c r="G21" s="110"/>
      <c r="H21" s="108" t="s">
        <v>39</v>
      </c>
      <c r="I21" s="109"/>
      <c r="J21" s="126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20"/>
    </row>
    <row r="22" spans="1:26" s="21" customFormat="1" ht="21" customHeight="1">
      <c r="A22" s="119"/>
      <c r="B22" s="84" t="s">
        <v>49</v>
      </c>
      <c r="C22" s="9" t="s">
        <v>48</v>
      </c>
      <c r="D22" s="52" t="s">
        <v>18</v>
      </c>
      <c r="E22" s="84" t="s">
        <v>57</v>
      </c>
      <c r="F22" s="9" t="s">
        <v>49</v>
      </c>
      <c r="G22" s="5" t="s">
        <v>18</v>
      </c>
      <c r="H22" s="89" t="s">
        <v>59</v>
      </c>
      <c r="I22" s="9" t="s">
        <v>49</v>
      </c>
      <c r="J22" s="56" t="s">
        <v>18</v>
      </c>
      <c r="K22" s="37"/>
      <c r="L22" s="37"/>
      <c r="M22" s="38"/>
      <c r="N22" s="37"/>
      <c r="O22" s="37"/>
      <c r="P22" s="38"/>
      <c r="Q22" s="37"/>
      <c r="R22" s="37"/>
      <c r="S22" s="38"/>
      <c r="T22" s="37"/>
      <c r="U22" s="37"/>
      <c r="V22" s="38"/>
      <c r="W22" s="37"/>
      <c r="X22" s="37"/>
      <c r="Y22" s="38"/>
      <c r="Z22" s="22"/>
    </row>
    <row r="23" spans="1:26" s="21" customFormat="1" ht="21" customHeight="1">
      <c r="A23" s="65" t="s">
        <v>31</v>
      </c>
      <c r="B23" s="76">
        <f>'利用関係'!N23</f>
        <v>5</v>
      </c>
      <c r="C23" s="76">
        <f>'利用関係'!O23</f>
        <v>61</v>
      </c>
      <c r="D23" s="24">
        <f>+(B23-C23)/C23</f>
        <v>-0.9180327868852459</v>
      </c>
      <c r="E23" s="79">
        <v>0</v>
      </c>
      <c r="F23" s="13">
        <v>56</v>
      </c>
      <c r="G23" s="25">
        <f>+(E23-F23)/F23</f>
        <v>-1</v>
      </c>
      <c r="H23" s="81">
        <f>B23-E23</f>
        <v>5</v>
      </c>
      <c r="I23" s="75">
        <f>C23-F23</f>
        <v>5</v>
      </c>
      <c r="J23" s="28">
        <f>+(H23-I23)/I23</f>
        <v>0</v>
      </c>
      <c r="K23" s="39"/>
      <c r="L23" s="131" t="s">
        <v>44</v>
      </c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40"/>
      <c r="Z23" s="22"/>
    </row>
    <row r="24" spans="1:26" s="21" customFormat="1" ht="21" customHeight="1">
      <c r="A24" s="65" t="s">
        <v>20</v>
      </c>
      <c r="B24" s="76">
        <f>'利用関係'!N24</f>
        <v>11</v>
      </c>
      <c r="C24" s="76">
        <f>'利用関係'!O24</f>
        <v>51</v>
      </c>
      <c r="D24" s="24">
        <f aca="true" t="shared" si="0" ref="D24:D35">+(B24-C24)/C24</f>
        <v>-0.7843137254901961</v>
      </c>
      <c r="E24" s="79">
        <v>0</v>
      </c>
      <c r="F24" s="13">
        <v>38</v>
      </c>
      <c r="G24" s="25">
        <f aca="true" t="shared" si="1" ref="G24:G35">+(E24-F24)/F24</f>
        <v>-1</v>
      </c>
      <c r="H24" s="81">
        <f aca="true" t="shared" si="2" ref="H24:H34">B24-E24</f>
        <v>11</v>
      </c>
      <c r="I24" s="75">
        <v>13</v>
      </c>
      <c r="J24" s="28">
        <f aca="true" t="shared" si="3" ref="J24:J35">+(H24-I24)/I24</f>
        <v>-0.15384615384615385</v>
      </c>
      <c r="K24" s="39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41"/>
      <c r="Z24" s="22"/>
    </row>
    <row r="25" spans="1:26" s="21" customFormat="1" ht="21" customHeight="1">
      <c r="A25" s="65" t="s">
        <v>1</v>
      </c>
      <c r="B25" s="76">
        <f>'利用関係'!N25</f>
        <v>9</v>
      </c>
      <c r="C25" s="76">
        <f>'利用関係'!O25</f>
        <v>12</v>
      </c>
      <c r="D25" s="24">
        <f t="shared" si="0"/>
        <v>-0.25</v>
      </c>
      <c r="E25" s="79">
        <v>0</v>
      </c>
      <c r="F25" s="13">
        <v>0</v>
      </c>
      <c r="G25" s="25" t="e">
        <f t="shared" si="1"/>
        <v>#DIV/0!</v>
      </c>
      <c r="H25" s="81">
        <f t="shared" si="2"/>
        <v>9</v>
      </c>
      <c r="I25" s="75">
        <v>12</v>
      </c>
      <c r="J25" s="28">
        <f t="shared" si="3"/>
        <v>-0.25</v>
      </c>
      <c r="K25" s="39"/>
      <c r="L25" s="39"/>
      <c r="M25" s="40"/>
      <c r="N25" s="39"/>
      <c r="O25" s="39"/>
      <c r="P25" s="41"/>
      <c r="Q25" s="39"/>
      <c r="R25" s="39"/>
      <c r="S25" s="41"/>
      <c r="T25" s="39"/>
      <c r="U25" s="39"/>
      <c r="V25" s="40"/>
      <c r="W25" s="39"/>
      <c r="X25" s="39"/>
      <c r="Y25" s="40"/>
      <c r="Z25" s="22"/>
    </row>
    <row r="26" spans="1:26" s="21" customFormat="1" ht="21" customHeight="1">
      <c r="A26" s="65" t="s">
        <v>2</v>
      </c>
      <c r="B26" s="76">
        <f>'利用関係'!N26</f>
        <v>0</v>
      </c>
      <c r="C26" s="76">
        <f>'利用関係'!O26</f>
        <v>57</v>
      </c>
      <c r="D26" s="24">
        <f t="shared" si="0"/>
        <v>-1</v>
      </c>
      <c r="E26" s="79"/>
      <c r="F26" s="13">
        <v>46</v>
      </c>
      <c r="G26" s="25">
        <f t="shared" si="1"/>
        <v>-1</v>
      </c>
      <c r="H26" s="81">
        <f t="shared" si="2"/>
        <v>0</v>
      </c>
      <c r="I26" s="75">
        <v>11</v>
      </c>
      <c r="J26" s="28">
        <f t="shared" si="3"/>
        <v>-1</v>
      </c>
      <c r="K26" s="39"/>
      <c r="L26" s="39"/>
      <c r="M26" s="40"/>
      <c r="N26" s="39"/>
      <c r="O26" s="39"/>
      <c r="P26" s="41"/>
      <c r="Q26" s="39"/>
      <c r="R26" s="39"/>
      <c r="S26" s="41"/>
      <c r="T26" s="39"/>
      <c r="U26" s="39"/>
      <c r="V26" s="40"/>
      <c r="W26" s="39"/>
      <c r="X26" s="39"/>
      <c r="Y26" s="40"/>
      <c r="Z26" s="22"/>
    </row>
    <row r="27" spans="1:26" s="21" customFormat="1" ht="21" customHeight="1">
      <c r="A27" s="65" t="s">
        <v>3</v>
      </c>
      <c r="B27" s="76">
        <f>'利用関係'!N27</f>
        <v>0</v>
      </c>
      <c r="C27" s="76">
        <f>'利用関係'!O27</f>
        <v>20</v>
      </c>
      <c r="D27" s="24">
        <f t="shared" si="0"/>
        <v>-1</v>
      </c>
      <c r="E27" s="79"/>
      <c r="F27" s="13">
        <v>0</v>
      </c>
      <c r="G27" s="25" t="e">
        <f t="shared" si="1"/>
        <v>#DIV/0!</v>
      </c>
      <c r="H27" s="81">
        <f t="shared" si="2"/>
        <v>0</v>
      </c>
      <c r="I27" s="75">
        <v>20</v>
      </c>
      <c r="J27" s="28">
        <f t="shared" si="3"/>
        <v>-1</v>
      </c>
      <c r="K27" s="39"/>
      <c r="L27" s="39"/>
      <c r="M27" s="40"/>
      <c r="N27" s="39"/>
      <c r="O27" s="39"/>
      <c r="P27" s="41"/>
      <c r="Q27" s="39"/>
      <c r="R27" s="39"/>
      <c r="S27" s="41"/>
      <c r="T27" s="39"/>
      <c r="U27" s="39"/>
      <c r="V27" s="40"/>
      <c r="W27" s="39"/>
      <c r="X27" s="39"/>
      <c r="Y27" s="40"/>
      <c r="Z27" s="22"/>
    </row>
    <row r="28" spans="1:26" s="21" customFormat="1" ht="21" customHeight="1">
      <c r="A28" s="65" t="s">
        <v>4</v>
      </c>
      <c r="B28" s="76">
        <f>'利用関係'!N28</f>
        <v>0</v>
      </c>
      <c r="C28" s="76">
        <f>'利用関係'!O28</f>
        <v>81</v>
      </c>
      <c r="D28" s="24">
        <f t="shared" si="0"/>
        <v>-1</v>
      </c>
      <c r="E28" s="79"/>
      <c r="F28" s="13">
        <v>73</v>
      </c>
      <c r="G28" s="25">
        <f t="shared" si="1"/>
        <v>-1</v>
      </c>
      <c r="H28" s="81">
        <f t="shared" si="2"/>
        <v>0</v>
      </c>
      <c r="I28" s="75">
        <v>8</v>
      </c>
      <c r="J28" s="28">
        <f t="shared" si="3"/>
        <v>-1</v>
      </c>
      <c r="K28" s="39"/>
      <c r="L28" s="39"/>
      <c r="M28" s="40"/>
      <c r="N28" s="39"/>
      <c r="O28" s="39"/>
      <c r="P28" s="41"/>
      <c r="Q28" s="39"/>
      <c r="R28" s="39"/>
      <c r="S28" s="41"/>
      <c r="T28" s="39"/>
      <c r="U28" s="39"/>
      <c r="V28" s="40"/>
      <c r="W28" s="39"/>
      <c r="X28" s="39"/>
      <c r="Y28" s="40"/>
      <c r="Z28" s="22"/>
    </row>
    <row r="29" spans="1:26" s="21" customFormat="1" ht="21" customHeight="1">
      <c r="A29" s="65" t="s">
        <v>5</v>
      </c>
      <c r="B29" s="76">
        <f>'利用関係'!N29</f>
        <v>0</v>
      </c>
      <c r="C29" s="76">
        <f>'利用関係'!O29</f>
        <v>9</v>
      </c>
      <c r="D29" s="24">
        <f t="shared" si="0"/>
        <v>-1</v>
      </c>
      <c r="E29" s="79"/>
      <c r="F29" s="13">
        <v>0</v>
      </c>
      <c r="G29" s="25" t="e">
        <f t="shared" si="1"/>
        <v>#DIV/0!</v>
      </c>
      <c r="H29" s="81">
        <f t="shared" si="2"/>
        <v>0</v>
      </c>
      <c r="I29" s="75">
        <v>9</v>
      </c>
      <c r="J29" s="28">
        <f t="shared" si="3"/>
        <v>-1</v>
      </c>
      <c r="K29" s="39"/>
      <c r="L29" s="39"/>
      <c r="M29" s="40"/>
      <c r="N29" s="39"/>
      <c r="O29" s="39"/>
      <c r="P29" s="41"/>
      <c r="Q29" s="39"/>
      <c r="R29" s="39"/>
      <c r="S29" s="41"/>
      <c r="T29" s="39"/>
      <c r="U29" s="39"/>
      <c r="V29" s="40"/>
      <c r="W29" s="39"/>
      <c r="X29" s="39"/>
      <c r="Y29" s="40"/>
      <c r="Z29" s="22"/>
    </row>
    <row r="30" spans="1:26" s="21" customFormat="1" ht="21" customHeight="1">
      <c r="A30" s="65" t="s">
        <v>6</v>
      </c>
      <c r="B30" s="76">
        <f>'利用関係'!N30</f>
        <v>0</v>
      </c>
      <c r="C30" s="76">
        <f>'利用関係'!O30</f>
        <v>11</v>
      </c>
      <c r="D30" s="24">
        <f t="shared" si="0"/>
        <v>-1</v>
      </c>
      <c r="E30" s="79"/>
      <c r="F30" s="13">
        <v>0</v>
      </c>
      <c r="G30" s="25" t="e">
        <f t="shared" si="1"/>
        <v>#DIV/0!</v>
      </c>
      <c r="H30" s="81">
        <f t="shared" si="2"/>
        <v>0</v>
      </c>
      <c r="I30" s="75">
        <v>11</v>
      </c>
      <c r="J30" s="28">
        <f t="shared" si="3"/>
        <v>-1</v>
      </c>
      <c r="K30" s="39"/>
      <c r="L30" s="39"/>
      <c r="M30" s="40"/>
      <c r="N30" s="39"/>
      <c r="O30" s="39"/>
      <c r="P30" s="41"/>
      <c r="Q30" s="39"/>
      <c r="R30" s="39"/>
      <c r="S30" s="41"/>
      <c r="T30" s="39"/>
      <c r="U30" s="39"/>
      <c r="V30" s="40"/>
      <c r="W30" s="39"/>
      <c r="X30" s="39"/>
      <c r="Y30" s="40"/>
      <c r="Z30" s="22"/>
    </row>
    <row r="31" spans="1:26" s="21" customFormat="1" ht="21" customHeight="1">
      <c r="A31" s="65" t="s">
        <v>7</v>
      </c>
      <c r="B31" s="76">
        <f>'利用関係'!N31</f>
        <v>0</v>
      </c>
      <c r="C31" s="76">
        <f>'利用関係'!O31</f>
        <v>4</v>
      </c>
      <c r="D31" s="24">
        <f t="shared" si="0"/>
        <v>-1</v>
      </c>
      <c r="E31" s="79"/>
      <c r="F31" s="13">
        <v>0</v>
      </c>
      <c r="G31" s="25" t="e">
        <f t="shared" si="1"/>
        <v>#DIV/0!</v>
      </c>
      <c r="H31" s="81">
        <f t="shared" si="2"/>
        <v>0</v>
      </c>
      <c r="I31" s="75">
        <v>4</v>
      </c>
      <c r="J31" s="28">
        <f t="shared" si="3"/>
        <v>-1</v>
      </c>
      <c r="K31" s="39"/>
      <c r="L31" s="39"/>
      <c r="M31" s="40"/>
      <c r="N31" s="39"/>
      <c r="O31" s="39"/>
      <c r="P31" s="41"/>
      <c r="Q31" s="39"/>
      <c r="R31" s="39"/>
      <c r="S31" s="41"/>
      <c r="T31" s="39"/>
      <c r="U31" s="39"/>
      <c r="V31" s="40"/>
      <c r="W31" s="39"/>
      <c r="X31" s="39"/>
      <c r="Y31" s="40"/>
      <c r="Z31" s="22"/>
    </row>
    <row r="32" spans="1:26" s="21" customFormat="1" ht="21" customHeight="1">
      <c r="A32" s="65" t="s">
        <v>8</v>
      </c>
      <c r="B32" s="76">
        <f>'利用関係'!N32</f>
        <v>0</v>
      </c>
      <c r="C32" s="76">
        <f>'利用関係'!O32</f>
        <v>6</v>
      </c>
      <c r="D32" s="24">
        <f>+(B32-C32)/C32</f>
        <v>-1</v>
      </c>
      <c r="E32" s="79"/>
      <c r="F32" s="13">
        <v>0</v>
      </c>
      <c r="G32" s="25" t="e">
        <f t="shared" si="1"/>
        <v>#DIV/0!</v>
      </c>
      <c r="H32" s="81">
        <f t="shared" si="2"/>
        <v>0</v>
      </c>
      <c r="I32" s="75">
        <v>6</v>
      </c>
      <c r="J32" s="28">
        <f>+(H32-I32)/I32</f>
        <v>-1</v>
      </c>
      <c r="K32" s="39"/>
      <c r="L32" s="39"/>
      <c r="M32" s="40"/>
      <c r="N32" s="39"/>
      <c r="O32" s="39"/>
      <c r="P32" s="41"/>
      <c r="Q32" s="39"/>
      <c r="R32" s="39"/>
      <c r="S32" s="41"/>
      <c r="T32" s="39"/>
      <c r="U32" s="39"/>
      <c r="V32" s="40"/>
      <c r="W32" s="39"/>
      <c r="X32" s="39"/>
      <c r="Y32" s="40"/>
      <c r="Z32" s="22"/>
    </row>
    <row r="33" spans="1:26" s="21" customFormat="1" ht="21" customHeight="1">
      <c r="A33" s="65" t="s">
        <v>9</v>
      </c>
      <c r="B33" s="76">
        <f>'利用関係'!N33</f>
        <v>0</v>
      </c>
      <c r="C33" s="76">
        <f>'利用関係'!O33</f>
        <v>12</v>
      </c>
      <c r="D33" s="24">
        <f t="shared" si="0"/>
        <v>-1</v>
      </c>
      <c r="E33" s="79"/>
      <c r="F33" s="13">
        <v>0</v>
      </c>
      <c r="G33" s="25" t="e">
        <f t="shared" si="1"/>
        <v>#DIV/0!</v>
      </c>
      <c r="H33" s="81">
        <f t="shared" si="2"/>
        <v>0</v>
      </c>
      <c r="I33" s="75">
        <v>12</v>
      </c>
      <c r="J33" s="28">
        <f t="shared" si="3"/>
        <v>-1</v>
      </c>
      <c r="K33" s="39">
        <v>0</v>
      </c>
      <c r="L33" s="39"/>
      <c r="M33" s="40"/>
      <c r="N33" s="39">
        <v>12</v>
      </c>
      <c r="O33" s="39"/>
      <c r="P33" s="41"/>
      <c r="Q33" s="39"/>
      <c r="R33" s="39"/>
      <c r="S33" s="41"/>
      <c r="T33" s="39"/>
      <c r="U33" s="39"/>
      <c r="V33" s="40"/>
      <c r="W33" s="39"/>
      <c r="X33" s="39"/>
      <c r="Y33" s="40"/>
      <c r="Z33" s="22"/>
    </row>
    <row r="34" spans="1:26" s="21" customFormat="1" ht="21" customHeight="1" thickBot="1">
      <c r="A34" s="66" t="s">
        <v>10</v>
      </c>
      <c r="B34" s="76">
        <f>'利用関係'!N34</f>
        <v>0</v>
      </c>
      <c r="C34" s="76">
        <f>'利用関係'!O34</f>
        <v>6</v>
      </c>
      <c r="D34" s="29">
        <f t="shared" si="0"/>
        <v>-1</v>
      </c>
      <c r="E34" s="80"/>
      <c r="F34" s="73">
        <v>0</v>
      </c>
      <c r="G34" s="30" t="e">
        <f t="shared" si="1"/>
        <v>#DIV/0!</v>
      </c>
      <c r="H34" s="81">
        <f t="shared" si="2"/>
        <v>0</v>
      </c>
      <c r="I34" s="74">
        <v>6</v>
      </c>
      <c r="J34" s="57">
        <f t="shared" si="3"/>
        <v>-1</v>
      </c>
      <c r="K34" s="39"/>
      <c r="L34" s="39"/>
      <c r="M34" s="40"/>
      <c r="N34" s="39"/>
      <c r="O34" s="39"/>
      <c r="P34" s="41"/>
      <c r="Q34" s="39"/>
      <c r="R34" s="39"/>
      <c r="S34" s="41"/>
      <c r="T34" s="39"/>
      <c r="U34" s="39"/>
      <c r="V34" s="40"/>
      <c r="W34" s="39"/>
      <c r="X34" s="39"/>
      <c r="Y34" s="40"/>
      <c r="Z34" s="22"/>
    </row>
    <row r="35" spans="1:26" s="21" customFormat="1" ht="21" customHeight="1" thickBot="1" thickTop="1">
      <c r="A35" s="61" t="s">
        <v>14</v>
      </c>
      <c r="B35" s="77">
        <f>SUM(B23:B34)</f>
        <v>25</v>
      </c>
      <c r="C35" s="78">
        <f>SUM(C23:C34)</f>
        <v>330</v>
      </c>
      <c r="D35" s="53">
        <f t="shared" si="0"/>
        <v>-0.9242424242424242</v>
      </c>
      <c r="E35" s="77">
        <f>SUM(E23:E34)</f>
        <v>0</v>
      </c>
      <c r="F35" s="78">
        <f>SUM(F23:F34)</f>
        <v>213</v>
      </c>
      <c r="G35" s="34">
        <f t="shared" si="1"/>
        <v>-1</v>
      </c>
      <c r="H35" s="83">
        <f>SUM(H23:H34)</f>
        <v>25</v>
      </c>
      <c r="I35" s="78">
        <f>SUM(I23:I34)</f>
        <v>117</v>
      </c>
      <c r="J35" s="33">
        <f t="shared" si="3"/>
        <v>-0.7863247863247863</v>
      </c>
      <c r="K35" s="42"/>
      <c r="L35" s="42"/>
      <c r="M35" s="41"/>
      <c r="N35" s="42"/>
      <c r="O35" s="42"/>
      <c r="P35" s="41"/>
      <c r="Q35" s="42"/>
      <c r="R35" s="42"/>
      <c r="S35" s="41"/>
      <c r="T35" s="42"/>
      <c r="U35" s="42"/>
      <c r="V35" s="40"/>
      <c r="W35" s="42"/>
      <c r="X35" s="42"/>
      <c r="Y35" s="41"/>
      <c r="Z35" s="22"/>
    </row>
  </sheetData>
  <sheetProtection/>
  <mergeCells count="7">
    <mergeCell ref="L23:X24"/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Windows ユーザー</cp:lastModifiedBy>
  <cp:lastPrinted>2017-03-01T04:07:34Z</cp:lastPrinted>
  <dcterms:created xsi:type="dcterms:W3CDTF">2000-12-22T00:50:27Z</dcterms:created>
  <dcterms:modified xsi:type="dcterms:W3CDTF">2017-08-01T05:08:05Z</dcterms:modified>
  <cp:category/>
  <cp:version/>
  <cp:contentType/>
  <cp:contentStatus/>
</cp:coreProperties>
</file>