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30" windowWidth="16395" windowHeight="11685" tabRatio="823" activeTab="0"/>
  </bookViews>
  <sheets>
    <sheet name="種苗生産実績" sheetId="1" r:id="rId1"/>
    <sheet name="地先水温" sheetId="2" r:id="rId2"/>
    <sheet name="イワガキ母貝熟度(西ノ島) " sheetId="3" r:id="rId3"/>
    <sheet name="イワガキ母貝熟度(海士) " sheetId="4" r:id="rId4"/>
    <sheet name="イワガキ母貝熟度(知夫)" sheetId="5" r:id="rId5"/>
    <sheet name="イワガキ幼生分布調査結果(内海域、養殖場付近）" sheetId="6" r:id="rId6"/>
    <sheet name="イワガキ幼生分布調査結果（外海域）" sheetId="7" r:id="rId7"/>
  </sheets>
  <definedNames/>
  <calcPr fullCalcOnLoad="1"/>
</workbook>
</file>

<file path=xl/comments6.xml><?xml version="1.0" encoding="utf-8"?>
<comments xmlns="http://schemas.openxmlformats.org/spreadsheetml/2006/main">
  <authors>
    <author>infoma-0803-0001</author>
  </authors>
  <commentList>
    <comment ref="P20" authorId="0">
      <text>
        <r>
          <rPr>
            <b/>
            <sz val="9"/>
            <rFont val="ＭＳ Ｐゴシック"/>
            <family val="3"/>
          </rPr>
          <t>infoma-0803-0001:</t>
        </r>
        <r>
          <rPr>
            <sz val="9"/>
            <rFont val="ＭＳ Ｐゴシック"/>
            <family val="3"/>
          </rPr>
          <t xml:space="preserve">
</t>
        </r>
      </text>
    </comment>
  </commentList>
</comments>
</file>

<file path=xl/sharedStrings.xml><?xml version="1.0" encoding="utf-8"?>
<sst xmlns="http://schemas.openxmlformats.org/spreadsheetml/2006/main" count="1074" uniqueCount="102">
  <si>
    <t>月 日</t>
  </si>
  <si>
    <t>水温</t>
  </si>
  <si>
    <t>（℃）</t>
  </si>
  <si>
    <t>表　栽培漁業部の種苗生産実績</t>
  </si>
  <si>
    <t>魚 種</t>
  </si>
  <si>
    <t>年度</t>
  </si>
  <si>
    <t>Ｓ53</t>
  </si>
  <si>
    <t>H 1</t>
  </si>
  <si>
    <t>マ　ダ　イ（千尾）</t>
  </si>
  <si>
    <t>放流用</t>
  </si>
  <si>
    <t>養殖用</t>
  </si>
  <si>
    <t>-</t>
  </si>
  <si>
    <t>計</t>
  </si>
  <si>
    <t>ヒ　ラ　メ　　　（千尾）</t>
  </si>
  <si>
    <t>-</t>
  </si>
  <si>
    <t>ア　ワ　ビ（千個）</t>
  </si>
  <si>
    <t>イワガキ　（千個）</t>
  </si>
  <si>
    <t>クルマエビ（千尾）</t>
  </si>
  <si>
    <t>イタヤガイ（千個）</t>
  </si>
  <si>
    <t>オニオコゼ（千尾）</t>
  </si>
  <si>
    <t>ア　ユ　　　（千尾）</t>
  </si>
  <si>
    <t xml:space="preserve">  ※：①放流用とは、当部が直接放流、および回遊資源増大パイロット事業などへ中間育成用種苗として出荷した数量である。</t>
  </si>
  <si>
    <t xml:space="preserve">       ②イワガキの数量は採苗器（ホタテガイ殻１枚：１枚当たり稚貝１0個以上付着）の枚数として示す。</t>
  </si>
  <si>
    <t>  </t>
  </si>
  <si>
    <t> </t>
  </si>
  <si>
    <t>場所：浦郷（西ノ島）</t>
  </si>
  <si>
    <t>全重量（ｇ）</t>
  </si>
  <si>
    <t>雌雄</t>
  </si>
  <si>
    <t>成熟度指数(a-b)/a*100</t>
  </si>
  <si>
    <t>F</t>
  </si>
  <si>
    <t>M</t>
  </si>
  <si>
    <t>平均</t>
  </si>
  <si>
    <t>標準偏差</t>
  </si>
  <si>
    <t>F</t>
  </si>
  <si>
    <t>M</t>
  </si>
  <si>
    <t>水カキ</t>
  </si>
  <si>
    <t>M</t>
  </si>
  <si>
    <t>F</t>
  </si>
  <si>
    <t>場所：海士</t>
  </si>
  <si>
    <t>U</t>
  </si>
  <si>
    <t>U</t>
  </si>
  <si>
    <t>M</t>
  </si>
  <si>
    <t>場所：知夫</t>
  </si>
  <si>
    <t>年月日</t>
  </si>
  <si>
    <t>定点番号</t>
  </si>
  <si>
    <t>時刻</t>
  </si>
  <si>
    <t>深度（ｍ）</t>
  </si>
  <si>
    <t>表面水温（℃）</t>
  </si>
  <si>
    <t>表面塩分</t>
  </si>
  <si>
    <t>後期（300ミクロン以上）</t>
  </si>
  <si>
    <t>欠測</t>
  </si>
  <si>
    <t>調査日</t>
  </si>
  <si>
    <t>採集場所</t>
  </si>
  <si>
    <t>西ノ島</t>
  </si>
  <si>
    <t>海士</t>
  </si>
  <si>
    <t>知夫</t>
  </si>
  <si>
    <t>幼生段階／採集地点</t>
  </si>
  <si>
    <t>4-1</t>
  </si>
  <si>
    <t>4-2</t>
  </si>
  <si>
    <t>4-3</t>
  </si>
  <si>
    <t>9/10
9/11</t>
  </si>
  <si>
    <t>前期</t>
  </si>
  <si>
    <t>中期</t>
  </si>
  <si>
    <t>後期</t>
  </si>
  <si>
    <t>9/16</t>
  </si>
  <si>
    <t>欠測</t>
  </si>
  <si>
    <t>9/24</t>
  </si>
  <si>
    <t>9/29
10/1</t>
  </si>
  <si>
    <t>10/5
10/6</t>
  </si>
  <si>
    <t>10/9</t>
  </si>
  <si>
    <t>10/12</t>
  </si>
  <si>
    <t>10/15</t>
  </si>
  <si>
    <t>10/19
10/20
10/21
10/22</t>
  </si>
  <si>
    <t>10/26
10/27
10/28</t>
  </si>
  <si>
    <t>11/4
11/5
11/6
11/7</t>
  </si>
  <si>
    <t>11/19</t>
  </si>
  <si>
    <t>11/27</t>
  </si>
  <si>
    <t>隠岐島前外海域イワガキ幼生分布調査結果</t>
  </si>
  <si>
    <t>殻長（㎜）</t>
  </si>
  <si>
    <t>殻長（㎜）</t>
  </si>
  <si>
    <t>月 日</t>
  </si>
  <si>
    <t>殻長（㎜）</t>
  </si>
  <si>
    <t>殻高（㎜）</t>
  </si>
  <si>
    <t>殻幅（㎜）</t>
  </si>
  <si>
    <t>殻高（㎜）</t>
  </si>
  <si>
    <t>殻幅（㎜）</t>
  </si>
  <si>
    <t>殻高（㎜）</t>
  </si>
  <si>
    <t>殻幅（㎜）</t>
  </si>
  <si>
    <t>全重量（ｇ）</t>
  </si>
  <si>
    <t>軟体部重量（ｇ）</t>
  </si>
  <si>
    <t>軟体部重量（ｇ）</t>
  </si>
  <si>
    <t>軟体部重量（ｇ）</t>
  </si>
  <si>
    <t>外径(a、㎜)</t>
  </si>
  <si>
    <t>内径(b、㎜)</t>
  </si>
  <si>
    <t>備 考</t>
  </si>
  <si>
    <t>※測定方法</t>
  </si>
  <si>
    <t>　測定場所は200トン貯水槽（10ｍ×10ｍ×2ｍ）である。　貯水槽の海水は、陸岸から200ｍ沖合水深約13ｍの海底直上２m付近の海水をポンプアップし、種苗生産用に飼育海水として使用している（海水はかなり入れ替わっている）。</t>
  </si>
  <si>
    <t>深度（m）</t>
  </si>
  <si>
    <t>前期（200ミクロン以下）</t>
  </si>
  <si>
    <t>中期（200－300ミクロン）</t>
  </si>
  <si>
    <r>
      <t>イワガキ幼生数（個体/m</t>
    </r>
    <r>
      <rPr>
        <vertAlign val="superscript"/>
        <sz val="11"/>
        <rFont val="ＭＳ Ｐゴシック"/>
        <family val="3"/>
      </rPr>
      <t>３</t>
    </r>
    <r>
      <rPr>
        <sz val="11"/>
        <rFont val="ＭＳ Ｐゴシック"/>
        <family val="3"/>
      </rPr>
      <t>）</t>
    </r>
  </si>
  <si>
    <r>
      <t>Ｈ２１年度　養殖場付近でのイワガキ浮遊幼生数（個体/m</t>
    </r>
    <r>
      <rPr>
        <vertAlign val="superscript"/>
        <sz val="14"/>
        <rFont val="ＭＳ Ｐゴシック"/>
        <family val="3"/>
      </rPr>
      <t>３</t>
    </r>
    <r>
      <rPr>
        <sz val="14"/>
        <rFont val="ＭＳ Ｐゴシック"/>
        <family val="3"/>
      </rPr>
      <t>）</t>
    </r>
  </si>
</sst>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 numFmtId="177" formatCode="0.0_);[Red]\(0.0\)"/>
    <numFmt numFmtId="178" formatCode="[$-411]ge\.m\.d;@"/>
    <numFmt numFmtId="179" formatCode="#,##0_ "/>
    <numFmt numFmtId="180" formatCode="mmm\-yyyy"/>
    <numFmt numFmtId="181" formatCode="0.0_ "/>
    <numFmt numFmtId="182" formatCode="0_);[Red]\(0\)"/>
    <numFmt numFmtId="183" formatCode="#,##0.0;[Red]\-#,##0.0"/>
    <numFmt numFmtId="184" formatCode="#,##0.000;[Red]\-#,##0.000"/>
    <numFmt numFmtId="185" formatCode="#,##0.0000;[Red]\-#,##0.0000"/>
    <numFmt numFmtId="186" formatCode="#,##0.00000;[Red]\-#,##0.00000"/>
    <numFmt numFmtId="187" formatCode="#,##0.000000;[Red]\-#,##0.000000"/>
    <numFmt numFmtId="188" formatCode="#,##0.0000000;[Red]\-#,##0.0000000"/>
    <numFmt numFmtId="189" formatCode="0.000000000_ "/>
    <numFmt numFmtId="190" formatCode="0.00000000_ "/>
    <numFmt numFmtId="191" formatCode="0.0000000_ "/>
    <numFmt numFmtId="192" formatCode="#,##0.0000000_ ;[Red]\-#,##0.0000000\ "/>
    <numFmt numFmtId="193" formatCode="0.0000000_);[Red]\(0.0000000\)"/>
    <numFmt numFmtId="194" formatCode="0.00000000_);[Red]\(0.00000000\)"/>
    <numFmt numFmtId="195" formatCode="0.000000_);[Red]\(0.000000\)"/>
    <numFmt numFmtId="196" formatCode="0.00000_);[Red]\(0.00000\)"/>
    <numFmt numFmtId="197" formatCode="0.0000_);[Red]\(0.0000\)"/>
    <numFmt numFmtId="198" formatCode="0.000_);[Red]\(0.000\)"/>
    <numFmt numFmtId="199" formatCode="0.00_);[Red]\(0.00\)"/>
    <numFmt numFmtId="200" formatCode="0.000000_ "/>
    <numFmt numFmtId="201" formatCode="0.00000_ "/>
    <numFmt numFmtId="202" formatCode="0.0000_ "/>
    <numFmt numFmtId="203" formatCode="0.000_ "/>
    <numFmt numFmtId="204" formatCode="0.00_ "/>
    <numFmt numFmtId="205" formatCode="0_ "/>
  </numFmts>
  <fonts count="21">
    <font>
      <sz val="11"/>
      <name val="ＭＳ Ｐゴシック"/>
      <family val="3"/>
    </font>
    <font>
      <sz val="6"/>
      <name val="ＭＳ Ｐゴシック"/>
      <family val="3"/>
    </font>
    <font>
      <b/>
      <sz val="10"/>
      <color indexed="8"/>
      <name val="ＭＳ Ｐゴシック"/>
      <family val="3"/>
    </font>
    <font>
      <sz val="10"/>
      <name val="ＭＳ Ｐゴシック"/>
      <family val="3"/>
    </font>
    <font>
      <b/>
      <sz val="16"/>
      <name val="ＭＳ Ｐゴシック"/>
      <family val="3"/>
    </font>
    <font>
      <sz val="12"/>
      <name val="ＭＳ Ｐゴシック"/>
      <family val="3"/>
    </font>
    <font>
      <sz val="11"/>
      <name val="ＭＳ 明朝"/>
      <family val="1"/>
    </font>
    <font>
      <sz val="10"/>
      <color indexed="8"/>
      <name val="ＭＳ Ｐゴシック"/>
      <family val="3"/>
    </font>
    <font>
      <sz val="9"/>
      <color indexed="8"/>
      <name val="ＭＳ Ｐゴシック"/>
      <family val="3"/>
    </font>
    <font>
      <b/>
      <sz val="12"/>
      <color indexed="8"/>
      <name val="ＭＳ Ｐゴシック"/>
      <family val="3"/>
    </font>
    <font>
      <sz val="14"/>
      <color indexed="8"/>
      <name val="ＭＳ Ｐゴシック"/>
      <family val="3"/>
    </font>
    <font>
      <b/>
      <sz val="14"/>
      <color indexed="8"/>
      <name val="ＭＳ Ｐゴシック"/>
      <family val="3"/>
    </font>
    <font>
      <sz val="14"/>
      <name val="ＭＳ Ｐゴシック"/>
      <family val="3"/>
    </font>
    <font>
      <sz val="8"/>
      <name val="ＭＳ Ｐゴシック"/>
      <family val="3"/>
    </font>
    <font>
      <b/>
      <sz val="9"/>
      <name val="ＭＳ Ｐゴシック"/>
      <family val="3"/>
    </font>
    <font>
      <sz val="9"/>
      <name val="ＭＳ Ｐゴシック"/>
      <family val="3"/>
    </font>
    <font>
      <b/>
      <sz val="13.5"/>
      <name val="ＭＳ Ｐゴシック"/>
      <family val="3"/>
    </font>
    <font>
      <vertAlign val="superscript"/>
      <sz val="11"/>
      <name val="ＭＳ Ｐゴシック"/>
      <family val="3"/>
    </font>
    <font>
      <vertAlign val="superscript"/>
      <sz val="14"/>
      <name val="ＭＳ Ｐゴシック"/>
      <family val="3"/>
    </font>
    <font>
      <sz val="16"/>
      <name val="ＭＳ Ｐゴシック"/>
      <family val="3"/>
    </font>
    <font>
      <b/>
      <sz val="8"/>
      <name val="ＭＳ Ｐゴシック"/>
      <family val="2"/>
    </font>
  </fonts>
  <fills count="2">
    <fill>
      <patternFill/>
    </fill>
    <fill>
      <patternFill patternType="gray125"/>
    </fill>
  </fills>
  <borders count="48">
    <border>
      <left/>
      <right/>
      <top/>
      <bottom/>
      <diagonal/>
    </border>
    <border>
      <left style="thin"/>
      <right style="thin"/>
      <top style="thin"/>
      <bottom style="thin"/>
    </border>
    <border>
      <left style="thin"/>
      <right style="thin"/>
      <top style="thin"/>
      <bottom>
        <color indexed="63"/>
      </bottom>
    </border>
    <border>
      <left style="thin">
        <color indexed="44"/>
      </left>
      <right style="thin">
        <color indexed="44"/>
      </right>
      <top style="thin">
        <color indexed="44"/>
      </top>
      <bottom style="thin">
        <color indexed="44"/>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style="medium"/>
      <right>
        <color indexed="63"/>
      </right>
      <top style="medium"/>
      <bottom style="thin"/>
    </border>
    <border>
      <left style="medium"/>
      <right>
        <color indexed="63"/>
      </right>
      <top style="thin"/>
      <bottom style="medium"/>
    </border>
    <border>
      <left style="medium"/>
      <right style="thin"/>
      <top style="thin"/>
      <bottom>
        <color indexed="63"/>
      </bottom>
    </border>
    <border>
      <left style="thin"/>
      <right style="medium"/>
      <top style="thin"/>
      <bottom>
        <color indexed="63"/>
      </bottom>
    </border>
    <border>
      <left style="medium"/>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thin"/>
      <bottom style="thin"/>
    </border>
    <border>
      <left style="medium"/>
      <right style="thin"/>
      <top style="thin"/>
      <bottom style="thin"/>
    </border>
    <border>
      <left style="thin"/>
      <right style="medium"/>
      <top style="thin"/>
      <bottom style="thin"/>
    </border>
    <border>
      <left style="medium"/>
      <right>
        <color indexed="63"/>
      </right>
      <top>
        <color indexed="63"/>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color indexed="63"/>
      </top>
      <bottom style="thin"/>
    </border>
    <border>
      <left style="medium"/>
      <right style="thin"/>
      <top>
        <color indexed="63"/>
      </top>
      <bottom style="thin"/>
    </border>
    <border>
      <left style="thin"/>
      <right style="medium"/>
      <top>
        <color indexed="63"/>
      </top>
      <bottom style="thin"/>
    </border>
    <border>
      <left style="medium"/>
      <right>
        <color indexed="63"/>
      </right>
      <top style="thin"/>
      <bottom style="thin"/>
    </border>
    <border>
      <left style="medium"/>
      <right>
        <color indexed="63"/>
      </right>
      <top style="thin"/>
      <bottom>
        <color indexed="63"/>
      </bottom>
    </border>
    <border>
      <left style="medium"/>
      <right>
        <color indexed="63"/>
      </right>
      <top>
        <color indexed="63"/>
      </top>
      <bottom>
        <color indexed="63"/>
      </bottom>
    </border>
    <border>
      <left style="medium"/>
      <right style="medium"/>
      <top style="medium"/>
      <bottom>
        <color indexed="63"/>
      </bottom>
    </border>
    <border>
      <left style="medium"/>
      <right style="medium"/>
      <top>
        <color indexed="63"/>
      </top>
      <bottom style="medium"/>
    </border>
    <border>
      <left>
        <color indexed="63"/>
      </left>
      <right>
        <color indexed="63"/>
      </right>
      <top style="medium"/>
      <bottom style="thin"/>
    </border>
    <border>
      <left>
        <color indexed="63"/>
      </left>
      <right style="medium"/>
      <top style="medium"/>
      <bottom style="thin"/>
    </border>
    <border>
      <left style="medium"/>
      <right style="medium"/>
      <top>
        <color indexed="63"/>
      </top>
      <bottom>
        <color indexed="63"/>
      </bottom>
    </border>
    <border>
      <left style="medium"/>
      <right style="medium"/>
      <top style="thin"/>
      <bottom style="medium"/>
    </border>
    <border>
      <left>
        <color indexed="63"/>
      </left>
      <right>
        <color indexed="63"/>
      </right>
      <top>
        <color indexed="63"/>
      </top>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cellStyleXfs>
  <cellXfs count="169">
    <xf numFmtId="0" fontId="0" fillId="0" borderId="0" xfId="0" applyAlignment="1">
      <alignment vertical="center"/>
    </xf>
    <xf numFmtId="0" fontId="0" fillId="0" borderId="1" xfId="0" applyBorder="1" applyAlignment="1">
      <alignment horizontal="center" vertical="center"/>
    </xf>
    <xf numFmtId="178" fontId="0" fillId="0" borderId="0" xfId="20" applyNumberFormat="1" applyFill="1" applyBorder="1" applyAlignment="1">
      <alignment horizontal="left"/>
      <protection/>
    </xf>
    <xf numFmtId="177" fontId="0" fillId="0" borderId="2" xfId="20" applyNumberFormat="1" applyFont="1" applyFill="1" applyBorder="1" applyAlignment="1">
      <alignment horizontal="center" vertical="center"/>
      <protection/>
    </xf>
    <xf numFmtId="0" fontId="0" fillId="0" borderId="0" xfId="0" applyFill="1" applyAlignment="1">
      <alignment vertical="center"/>
    </xf>
    <xf numFmtId="0" fontId="2" fillId="0" borderId="3" xfId="0" applyFont="1" applyFill="1" applyBorder="1" applyAlignment="1">
      <alignment horizontal="center" vertical="center"/>
    </xf>
    <xf numFmtId="177" fontId="0" fillId="0" borderId="4" xfId="20" applyNumberFormat="1" applyFont="1" applyFill="1" applyBorder="1" applyAlignment="1">
      <alignment horizontal="center" vertical="center"/>
      <protection/>
    </xf>
    <xf numFmtId="0" fontId="3" fillId="0" borderId="3" xfId="0" applyFont="1" applyFill="1" applyBorder="1" applyAlignment="1">
      <alignment vertical="center"/>
    </xf>
    <xf numFmtId="178" fontId="0" fillId="0" borderId="1" xfId="20" applyNumberFormat="1" applyFill="1" applyBorder="1" applyAlignment="1">
      <alignment horizontal="left"/>
      <protection/>
    </xf>
    <xf numFmtId="176" fontId="0" fillId="0" borderId="0" xfId="0" applyNumberFormat="1" applyFill="1" applyAlignment="1">
      <alignment horizontal="left" vertical="center"/>
    </xf>
    <xf numFmtId="177" fontId="0" fillId="0" borderId="0" xfId="0" applyNumberFormat="1" applyFill="1" applyAlignment="1">
      <alignment vertical="center"/>
    </xf>
    <xf numFmtId="178" fontId="0" fillId="0" borderId="0" xfId="0" applyNumberFormat="1" applyFill="1" applyAlignment="1">
      <alignment horizontal="left" vertical="center"/>
    </xf>
    <xf numFmtId="0" fontId="0" fillId="0" borderId="0" xfId="0" applyFill="1" applyAlignment="1">
      <alignment horizontal="left" vertical="center"/>
    </xf>
    <xf numFmtId="0" fontId="3" fillId="0" borderId="0" xfId="0" applyFont="1" applyFill="1" applyBorder="1" applyAlignment="1">
      <alignment horizontal="center" vertical="center"/>
    </xf>
    <xf numFmtId="181" fontId="0" fillId="0" borderId="0" xfId="0" applyNumberFormat="1" applyAlignment="1">
      <alignment horizontal="right" vertical="center"/>
    </xf>
    <xf numFmtId="181" fontId="0" fillId="0" borderId="1" xfId="0" applyNumberFormat="1" applyBorder="1" applyAlignment="1">
      <alignment horizontal="right" vertical="center"/>
    </xf>
    <xf numFmtId="0" fontId="4" fillId="0" borderId="0" xfId="0" applyFont="1" applyFill="1" applyAlignment="1">
      <alignment vertical="center"/>
    </xf>
    <xf numFmtId="0" fontId="3" fillId="0" borderId="0" xfId="0" applyFont="1" applyFill="1" applyAlignment="1">
      <alignment vertical="center"/>
    </xf>
    <xf numFmtId="0" fontId="3" fillId="0" borderId="0" xfId="0" applyFont="1" applyFill="1" applyAlignment="1">
      <alignment/>
    </xf>
    <xf numFmtId="0" fontId="0" fillId="0" borderId="5" xfId="0" applyFont="1" applyFill="1" applyBorder="1" applyAlignment="1">
      <alignment horizontal="center"/>
    </xf>
    <xf numFmtId="0" fontId="0" fillId="0" borderId="6" xfId="0" applyFont="1" applyFill="1" applyBorder="1" applyAlignment="1">
      <alignment horizontal="right" vertical="top"/>
    </xf>
    <xf numFmtId="0" fontId="0" fillId="0" borderId="1" xfId="0" applyFont="1" applyFill="1" applyBorder="1" applyAlignment="1">
      <alignment horizontal="center" vertical="center"/>
    </xf>
    <xf numFmtId="0" fontId="3" fillId="0" borderId="1" xfId="0" applyFont="1" applyFill="1" applyBorder="1" applyAlignment="1">
      <alignment horizontal="center" vertical="center"/>
    </xf>
    <xf numFmtId="179" fontId="3" fillId="0" borderId="1" xfId="0" applyNumberFormat="1" applyFont="1" applyFill="1" applyBorder="1" applyAlignment="1">
      <alignment horizontal="right" vertical="center"/>
    </xf>
    <xf numFmtId="179" fontId="3" fillId="0" borderId="1" xfId="0" applyNumberFormat="1" applyFont="1" applyFill="1" applyBorder="1" applyAlignment="1">
      <alignment vertical="center"/>
    </xf>
    <xf numFmtId="179" fontId="3" fillId="0" borderId="2" xfId="0" applyNumberFormat="1" applyFont="1" applyFill="1" applyBorder="1" applyAlignment="1">
      <alignment horizontal="center" vertical="center"/>
    </xf>
    <xf numFmtId="179" fontId="3" fillId="0" borderId="1" xfId="0" applyNumberFormat="1" applyFont="1" applyFill="1" applyBorder="1" applyAlignment="1">
      <alignment horizontal="center" vertical="center"/>
    </xf>
    <xf numFmtId="0" fontId="3" fillId="0" borderId="4" xfId="0" applyFont="1" applyFill="1" applyBorder="1" applyAlignment="1">
      <alignment horizontal="center" vertical="center" wrapText="1"/>
    </xf>
    <xf numFmtId="179" fontId="3" fillId="0" borderId="0" xfId="0" applyNumberFormat="1" applyFont="1" applyFill="1" applyAlignment="1">
      <alignment horizontal="right" vertical="center"/>
    </xf>
    <xf numFmtId="179" fontId="3" fillId="0" borderId="7" xfId="0" applyNumberFormat="1" applyFont="1" applyFill="1" applyBorder="1" applyAlignment="1">
      <alignment vertical="center"/>
    </xf>
    <xf numFmtId="0" fontId="3" fillId="0" borderId="1" xfId="0" applyFont="1" applyFill="1" applyBorder="1" applyAlignment="1">
      <alignment horizontal="center" vertical="center" wrapText="1"/>
    </xf>
    <xf numFmtId="179" fontId="3" fillId="0" borderId="0" xfId="0" applyNumberFormat="1" applyFont="1" applyFill="1" applyBorder="1" applyAlignment="1">
      <alignment horizontal="right" vertical="center"/>
    </xf>
    <xf numFmtId="0" fontId="5" fillId="0" borderId="0" xfId="0" applyFont="1" applyFill="1" applyAlignment="1">
      <alignment horizontal="left" vertical="center"/>
    </xf>
    <xf numFmtId="182" fontId="3" fillId="0" borderId="1" xfId="0" applyNumberFormat="1" applyFont="1" applyFill="1" applyBorder="1" applyAlignment="1">
      <alignment horizontal="right" vertical="center"/>
    </xf>
    <xf numFmtId="182" fontId="3" fillId="0" borderId="1" xfId="16" applyNumberFormat="1" applyFont="1" applyFill="1" applyBorder="1" applyAlignment="1">
      <alignment vertical="center"/>
    </xf>
    <xf numFmtId="182" fontId="3" fillId="0" borderId="1" xfId="0" applyNumberFormat="1" applyFont="1" applyFill="1" applyBorder="1" applyAlignment="1">
      <alignment vertical="center"/>
    </xf>
    <xf numFmtId="182" fontId="3" fillId="0" borderId="1" xfId="0" applyNumberFormat="1" applyFont="1" applyFill="1" applyBorder="1" applyAlignment="1">
      <alignment horizontal="center" vertical="center"/>
    </xf>
    <xf numFmtId="0" fontId="0" fillId="0" borderId="0" xfId="0" applyAlignment="1">
      <alignment vertical="center"/>
    </xf>
    <xf numFmtId="0" fontId="10" fillId="0" borderId="0" xfId="0" applyFont="1" applyAlignment="1">
      <alignment vertical="center"/>
    </xf>
    <xf numFmtId="0" fontId="0" fillId="0" borderId="1" xfId="0" applyBorder="1" applyAlignment="1">
      <alignment horizontal="center" vertical="center"/>
    </xf>
    <xf numFmtId="0" fontId="7" fillId="0" borderId="1" xfId="0" applyFont="1" applyBorder="1" applyAlignment="1">
      <alignment vertical="center" wrapText="1"/>
    </xf>
    <xf numFmtId="0" fontId="0" fillId="0" borderId="0" xfId="0" applyAlignment="1">
      <alignment vertical="center" wrapText="1"/>
    </xf>
    <xf numFmtId="0" fontId="0" fillId="0" borderId="1" xfId="0" applyBorder="1" applyAlignment="1">
      <alignment vertical="center"/>
    </xf>
    <xf numFmtId="181" fontId="0" fillId="0" borderId="1" xfId="0" applyNumberFormat="1" applyBorder="1" applyAlignment="1">
      <alignment vertical="center"/>
    </xf>
    <xf numFmtId="0" fontId="12" fillId="0" borderId="0" xfId="0" applyFont="1" applyAlignment="1">
      <alignment vertical="center"/>
    </xf>
    <xf numFmtId="182" fontId="0" fillId="0" borderId="0" xfId="0" applyNumberFormat="1" applyAlignment="1">
      <alignment horizontal="right" vertical="center"/>
    </xf>
    <xf numFmtId="49" fontId="0" fillId="0" borderId="0" xfId="0" applyNumberFormat="1" applyAlignment="1">
      <alignment vertical="center"/>
    </xf>
    <xf numFmtId="0" fontId="0" fillId="0" borderId="8" xfId="0" applyBorder="1" applyAlignment="1">
      <alignment vertical="center"/>
    </xf>
    <xf numFmtId="0" fontId="0" fillId="0" borderId="0" xfId="0" applyBorder="1" applyAlignment="1">
      <alignment horizontal="center" vertical="center"/>
    </xf>
    <xf numFmtId="49" fontId="13" fillId="0" borderId="9" xfId="0" applyNumberFormat="1" applyFont="1" applyBorder="1" applyAlignment="1">
      <alignment vertical="center" wrapText="1"/>
    </xf>
    <xf numFmtId="182" fontId="0" fillId="0" borderId="10" xfId="0" applyNumberFormat="1" applyBorder="1" applyAlignment="1">
      <alignment horizontal="center" vertical="center"/>
    </xf>
    <xf numFmtId="182" fontId="0" fillId="0" borderId="2" xfId="0" applyNumberFormat="1" applyBorder="1" applyAlignment="1">
      <alignment horizontal="center" vertical="center"/>
    </xf>
    <xf numFmtId="182" fontId="0" fillId="0" borderId="11" xfId="0" applyNumberFormat="1" applyBorder="1" applyAlignment="1">
      <alignment horizontal="center" vertical="center"/>
    </xf>
    <xf numFmtId="182" fontId="0" fillId="0" borderId="10" xfId="0" applyNumberFormat="1" applyBorder="1" applyAlignment="1">
      <alignment horizontal="center" vertical="center"/>
    </xf>
    <xf numFmtId="0" fontId="0" fillId="0" borderId="10" xfId="0" applyNumberFormat="1" applyBorder="1" applyAlignment="1">
      <alignment horizontal="center" vertical="center"/>
    </xf>
    <xf numFmtId="0" fontId="0" fillId="0" borderId="2" xfId="0" applyNumberFormat="1" applyBorder="1" applyAlignment="1">
      <alignment horizontal="center" vertical="center"/>
    </xf>
    <xf numFmtId="0" fontId="0" fillId="0" borderId="11" xfId="0" applyNumberFormat="1" applyBorder="1" applyAlignment="1">
      <alignment horizontal="center" vertical="center"/>
    </xf>
    <xf numFmtId="0" fontId="0" fillId="0" borderId="0" xfId="0" applyNumberFormat="1" applyBorder="1" applyAlignment="1">
      <alignment horizontal="right" vertical="center"/>
    </xf>
    <xf numFmtId="0" fontId="0" fillId="0" borderId="12" xfId="0" applyBorder="1" applyAlignment="1">
      <alignment horizontal="center" vertical="center"/>
    </xf>
    <xf numFmtId="177" fontId="3" fillId="0" borderId="13" xfId="0" applyNumberFormat="1" applyFont="1" applyBorder="1" applyAlignment="1">
      <alignment horizontal="right" vertical="center"/>
    </xf>
    <xf numFmtId="177" fontId="3" fillId="0" borderId="14" xfId="0" applyNumberFormat="1" applyFont="1" applyBorder="1" applyAlignment="1">
      <alignment horizontal="right" vertical="center"/>
    </xf>
    <xf numFmtId="177" fontId="3" fillId="0" borderId="15" xfId="0" applyNumberFormat="1" applyFont="1" applyBorder="1" applyAlignment="1">
      <alignment horizontal="right" vertical="center"/>
    </xf>
    <xf numFmtId="177" fontId="3" fillId="0" borderId="13" xfId="0" applyNumberFormat="1" applyFont="1" applyBorder="1" applyAlignment="1">
      <alignment vertical="center"/>
    </xf>
    <xf numFmtId="177" fontId="3" fillId="0" borderId="14" xfId="0" applyNumberFormat="1" applyFont="1" applyBorder="1" applyAlignment="1">
      <alignment vertical="center"/>
    </xf>
    <xf numFmtId="177" fontId="3" fillId="0" borderId="15" xfId="0" applyNumberFormat="1" applyFont="1" applyBorder="1" applyAlignment="1">
      <alignment vertical="center"/>
    </xf>
    <xf numFmtId="177" fontId="0" fillId="0" borderId="0" xfId="0" applyNumberFormat="1" applyBorder="1" applyAlignment="1">
      <alignment horizontal="right" vertical="center"/>
    </xf>
    <xf numFmtId="0" fontId="0" fillId="0" borderId="16" xfId="0" applyBorder="1" applyAlignment="1">
      <alignment horizontal="center" vertical="center"/>
    </xf>
    <xf numFmtId="177" fontId="3" fillId="0" borderId="17" xfId="0" applyNumberFormat="1" applyFont="1" applyBorder="1" applyAlignment="1">
      <alignment horizontal="right" vertical="center"/>
    </xf>
    <xf numFmtId="177" fontId="3" fillId="0" borderId="1" xfId="0" applyNumberFormat="1" applyFont="1" applyBorder="1" applyAlignment="1">
      <alignment horizontal="right" vertical="center"/>
    </xf>
    <xf numFmtId="177" fontId="3" fillId="0" borderId="18" xfId="0" applyNumberFormat="1" applyFont="1" applyBorder="1" applyAlignment="1">
      <alignment horizontal="right" vertical="center"/>
    </xf>
    <xf numFmtId="177" fontId="3" fillId="0" borderId="17" xfId="0" applyNumberFormat="1" applyFont="1" applyBorder="1" applyAlignment="1">
      <alignment vertical="center"/>
    </xf>
    <xf numFmtId="177" fontId="3" fillId="0" borderId="1" xfId="0" applyNumberFormat="1" applyFont="1" applyBorder="1" applyAlignment="1">
      <alignment vertical="center"/>
    </xf>
    <xf numFmtId="177" fontId="3" fillId="0" borderId="18" xfId="0" applyNumberFormat="1" applyFont="1" applyBorder="1" applyAlignment="1">
      <alignment vertical="center"/>
    </xf>
    <xf numFmtId="182" fontId="0" fillId="0" borderId="0" xfId="0" applyNumberFormat="1" applyBorder="1" applyAlignment="1">
      <alignment horizontal="right" vertical="center"/>
    </xf>
    <xf numFmtId="0" fontId="0" fillId="0" borderId="19" xfId="0" applyBorder="1" applyAlignment="1">
      <alignment horizontal="center" vertical="center"/>
    </xf>
    <xf numFmtId="177" fontId="3" fillId="0" borderId="20" xfId="0" applyNumberFormat="1" applyFont="1" applyBorder="1" applyAlignment="1">
      <alignment horizontal="right" vertical="center"/>
    </xf>
    <xf numFmtId="177" fontId="3" fillId="0" borderId="21" xfId="0" applyNumberFormat="1" applyFont="1" applyBorder="1" applyAlignment="1">
      <alignment horizontal="right" vertical="center"/>
    </xf>
    <xf numFmtId="177" fontId="3" fillId="0" borderId="22" xfId="0" applyNumberFormat="1" applyFont="1" applyBorder="1" applyAlignment="1">
      <alignment horizontal="right" vertical="center"/>
    </xf>
    <xf numFmtId="177" fontId="3" fillId="0" borderId="20" xfId="0" applyNumberFormat="1" applyFont="1" applyBorder="1" applyAlignment="1">
      <alignment vertical="center"/>
    </xf>
    <xf numFmtId="177" fontId="3" fillId="0" borderId="21" xfId="0" applyNumberFormat="1" applyFont="1" applyBorder="1" applyAlignment="1">
      <alignment vertical="center"/>
    </xf>
    <xf numFmtId="177" fontId="3" fillId="0" borderId="22" xfId="0" applyNumberFormat="1" applyFont="1" applyBorder="1" applyAlignment="1">
      <alignment vertical="center"/>
    </xf>
    <xf numFmtId="0" fontId="0" fillId="0" borderId="23" xfId="0" applyBorder="1" applyAlignment="1">
      <alignment horizontal="center" vertical="center"/>
    </xf>
    <xf numFmtId="177" fontId="3" fillId="0" borderId="24" xfId="0" applyNumberFormat="1" applyFont="1" applyBorder="1" applyAlignment="1">
      <alignment horizontal="right" vertical="center"/>
    </xf>
    <xf numFmtId="177" fontId="3" fillId="0" borderId="25" xfId="0" applyNumberFormat="1" applyFont="1" applyBorder="1" applyAlignment="1">
      <alignment horizontal="right" vertical="center"/>
    </xf>
    <xf numFmtId="177" fontId="3" fillId="0" borderId="26" xfId="0" applyNumberFormat="1" applyFont="1" applyBorder="1" applyAlignment="1">
      <alignment horizontal="right" vertical="center"/>
    </xf>
    <xf numFmtId="177" fontId="3" fillId="0" borderId="24" xfId="0" applyNumberFormat="1" applyFont="1" applyBorder="1" applyAlignment="1">
      <alignment horizontal="right" vertical="center"/>
    </xf>
    <xf numFmtId="0" fontId="0" fillId="0" borderId="27" xfId="0" applyBorder="1" applyAlignment="1">
      <alignment horizontal="center" vertical="center"/>
    </xf>
    <xf numFmtId="177" fontId="3" fillId="0" borderId="28" xfId="0" applyNumberFormat="1" applyFont="1" applyBorder="1" applyAlignment="1">
      <alignment horizontal="right" vertical="center"/>
    </xf>
    <xf numFmtId="177" fontId="3" fillId="0" borderId="4" xfId="0" applyNumberFormat="1" applyFont="1" applyBorder="1" applyAlignment="1">
      <alignment horizontal="right" vertical="center"/>
    </xf>
    <xf numFmtId="177" fontId="3" fillId="0" borderId="29" xfId="0" applyNumberFormat="1" applyFont="1" applyBorder="1" applyAlignment="1">
      <alignment horizontal="right" vertical="center"/>
    </xf>
    <xf numFmtId="182" fontId="13" fillId="0" borderId="0" xfId="0" applyNumberFormat="1" applyFont="1" applyBorder="1" applyAlignment="1">
      <alignment horizontal="right" vertical="center"/>
    </xf>
    <xf numFmtId="0" fontId="0" fillId="0" borderId="0" xfId="0" applyBorder="1" applyAlignment="1">
      <alignment vertical="center"/>
    </xf>
    <xf numFmtId="0" fontId="0" fillId="0" borderId="30" xfId="0" applyBorder="1" applyAlignment="1">
      <alignment horizontal="center" vertical="center"/>
    </xf>
    <xf numFmtId="0" fontId="0" fillId="0" borderId="31" xfId="0" applyBorder="1" applyAlignment="1">
      <alignment horizontal="center" vertical="center"/>
    </xf>
    <xf numFmtId="177" fontId="3" fillId="0" borderId="10" xfId="0" applyNumberFormat="1" applyFont="1" applyBorder="1" applyAlignment="1">
      <alignment horizontal="right" vertical="center"/>
    </xf>
    <xf numFmtId="177" fontId="3" fillId="0" borderId="2" xfId="0" applyNumberFormat="1" applyFont="1" applyBorder="1" applyAlignment="1">
      <alignment horizontal="right" vertical="center"/>
    </xf>
    <xf numFmtId="177" fontId="3" fillId="0" borderId="11" xfId="0" applyNumberFormat="1" applyFont="1" applyBorder="1" applyAlignment="1">
      <alignment horizontal="right" vertical="center"/>
    </xf>
    <xf numFmtId="177" fontId="3" fillId="0" borderId="25" xfId="0" applyNumberFormat="1" applyFont="1" applyBorder="1" applyAlignment="1">
      <alignment horizontal="right" vertical="center"/>
    </xf>
    <xf numFmtId="177" fontId="3" fillId="0" borderId="26" xfId="0" applyNumberFormat="1" applyFont="1" applyBorder="1" applyAlignment="1">
      <alignment horizontal="right" vertical="center"/>
    </xf>
    <xf numFmtId="0" fontId="0" fillId="0" borderId="32" xfId="0" applyBorder="1" applyAlignment="1">
      <alignment horizontal="center" vertical="center"/>
    </xf>
    <xf numFmtId="177" fontId="0" fillId="0" borderId="0" xfId="0" applyNumberFormat="1" applyBorder="1" applyAlignment="1">
      <alignment horizontal="right" vertical="center"/>
    </xf>
    <xf numFmtId="177" fontId="3" fillId="0" borderId="1" xfId="0" applyNumberFormat="1" applyFont="1" applyBorder="1" applyAlignment="1">
      <alignment horizontal="right" vertical="center"/>
    </xf>
    <xf numFmtId="182" fontId="0" fillId="0" borderId="0" xfId="0" applyNumberFormat="1" applyBorder="1" applyAlignment="1">
      <alignment horizontal="right" vertical="center"/>
    </xf>
    <xf numFmtId="49" fontId="0" fillId="0" borderId="0" xfId="0" applyNumberFormat="1" applyBorder="1" applyAlignment="1">
      <alignment vertical="center"/>
    </xf>
    <xf numFmtId="14" fontId="0" fillId="0" borderId="1" xfId="0" applyNumberFormat="1" applyBorder="1" applyAlignment="1">
      <alignment horizontal="center" vertical="center"/>
    </xf>
    <xf numFmtId="0" fontId="0" fillId="0" borderId="0" xfId="0" applyAlignment="1">
      <alignment horizontal="center" vertical="center"/>
    </xf>
    <xf numFmtId="20" fontId="0" fillId="0" borderId="1" xfId="0" applyNumberFormat="1" applyBorder="1" applyAlignment="1">
      <alignment horizontal="center" vertical="center"/>
    </xf>
    <xf numFmtId="20" fontId="0" fillId="0" borderId="0" xfId="0" applyNumberFormat="1" applyAlignment="1">
      <alignment horizontal="center" vertical="center"/>
    </xf>
    <xf numFmtId="181" fontId="0" fillId="0" borderId="1" xfId="0" applyNumberFormat="1" applyBorder="1" applyAlignment="1">
      <alignment horizontal="center" vertical="center"/>
    </xf>
    <xf numFmtId="0" fontId="0" fillId="0" borderId="0" xfId="0" applyAlignment="1">
      <alignment horizontal="center" vertical="center"/>
    </xf>
    <xf numFmtId="0" fontId="0" fillId="0" borderId="1" xfId="0" applyBorder="1" applyAlignment="1">
      <alignment horizontal="center" vertical="center" wrapText="1"/>
    </xf>
    <xf numFmtId="193" fontId="0" fillId="0" borderId="0" xfId="0" applyNumberFormat="1" applyAlignment="1">
      <alignment horizontal="center" vertical="center"/>
    </xf>
    <xf numFmtId="182" fontId="0" fillId="0" borderId="1" xfId="0" applyNumberFormat="1" applyBorder="1" applyAlignment="1">
      <alignment horizontal="center" vertical="center"/>
    </xf>
    <xf numFmtId="191" fontId="0" fillId="0" borderId="0" xfId="0" applyNumberFormat="1" applyAlignment="1">
      <alignment horizontal="right" vertical="center"/>
    </xf>
    <xf numFmtId="0" fontId="16" fillId="0" borderId="0" xfId="0" applyFont="1" applyAlignment="1">
      <alignment vertical="center"/>
    </xf>
    <xf numFmtId="0" fontId="0" fillId="0" borderId="2" xfId="0" applyBorder="1" applyAlignment="1">
      <alignment horizontal="center" vertical="center"/>
    </xf>
    <xf numFmtId="0" fontId="0" fillId="0" borderId="2" xfId="0" applyBorder="1" applyAlignment="1">
      <alignment horizontal="center" vertical="center" wrapText="1"/>
    </xf>
    <xf numFmtId="0" fontId="0" fillId="0" borderId="0" xfId="0" applyBorder="1" applyAlignment="1">
      <alignment horizontal="center" vertical="center" wrapText="1"/>
    </xf>
    <xf numFmtId="193" fontId="0" fillId="0" borderId="2" xfId="0" applyNumberFormat="1" applyBorder="1" applyAlignment="1">
      <alignment horizontal="center" vertical="center" wrapText="1"/>
    </xf>
    <xf numFmtId="193" fontId="0" fillId="0" borderId="0" xfId="0" applyNumberFormat="1" applyBorder="1" applyAlignment="1">
      <alignment horizontal="center" vertical="center" wrapText="1"/>
    </xf>
    <xf numFmtId="181" fontId="0" fillId="0" borderId="1" xfId="0" applyNumberFormat="1" applyBorder="1" applyAlignment="1">
      <alignment horizontal="center" vertical="center"/>
    </xf>
    <xf numFmtId="177" fontId="0" fillId="0" borderId="1" xfId="0" applyNumberFormat="1" applyBorder="1" applyAlignment="1">
      <alignment horizontal="center" vertical="center"/>
    </xf>
    <xf numFmtId="177" fontId="0" fillId="0" borderId="0" xfId="0" applyNumberFormat="1" applyAlignment="1">
      <alignment horizontal="center" vertical="center"/>
    </xf>
    <xf numFmtId="181" fontId="0" fillId="0" borderId="0" xfId="0" applyNumberFormat="1" applyAlignment="1">
      <alignment horizontal="center" vertical="center"/>
    </xf>
    <xf numFmtId="191" fontId="0" fillId="0" borderId="0" xfId="0" applyNumberFormat="1" applyAlignment="1">
      <alignment horizontal="center" vertical="center"/>
    </xf>
    <xf numFmtId="0" fontId="0" fillId="0" borderId="0" xfId="0" applyBorder="1" applyAlignment="1">
      <alignment vertical="center"/>
    </xf>
    <xf numFmtId="0" fontId="19" fillId="0" borderId="0" xfId="0" applyFont="1" applyBorder="1" applyAlignment="1" applyProtection="1">
      <alignment vertical="center"/>
      <protection locked="0"/>
    </xf>
    <xf numFmtId="177" fontId="0" fillId="0" borderId="1" xfId="16" applyNumberFormat="1" applyBorder="1" applyAlignment="1">
      <alignment horizontal="center" vertical="center"/>
    </xf>
    <xf numFmtId="0" fontId="3" fillId="0" borderId="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6" fillId="0" borderId="0" xfId="0" applyFont="1" applyFill="1" applyAlignment="1">
      <alignment horizontal="left" vertical="center"/>
    </xf>
    <xf numFmtId="0" fontId="0" fillId="0" borderId="0" xfId="0" applyFill="1" applyAlignment="1">
      <alignment vertical="center" wrapText="1"/>
    </xf>
    <xf numFmtId="176" fontId="0" fillId="0" borderId="2" xfId="20" applyNumberFormat="1" applyFont="1" applyFill="1" applyBorder="1" applyAlignment="1">
      <alignment horizontal="center" vertical="center"/>
      <protection/>
    </xf>
    <xf numFmtId="176" fontId="0" fillId="0" borderId="4" xfId="20" applyNumberFormat="1" applyFont="1" applyFill="1" applyBorder="1" applyAlignment="1">
      <alignment horizontal="center" vertical="center"/>
      <protection/>
    </xf>
    <xf numFmtId="178" fontId="0" fillId="0" borderId="2" xfId="20" applyNumberFormat="1" applyFont="1" applyFill="1" applyBorder="1" applyAlignment="1">
      <alignment horizontal="center" vertical="center"/>
      <protection/>
    </xf>
    <xf numFmtId="178" fontId="0" fillId="0" borderId="4" xfId="20" applyNumberFormat="1" applyFont="1" applyFill="1" applyBorder="1" applyAlignment="1">
      <alignment horizontal="center" vertical="center"/>
      <protection/>
    </xf>
    <xf numFmtId="14" fontId="0" fillId="0" borderId="2" xfId="0" applyNumberFormat="1" applyBorder="1" applyAlignment="1">
      <alignment horizontal="center" vertical="center"/>
    </xf>
    <xf numFmtId="14" fontId="0" fillId="0" borderId="7" xfId="0" applyNumberFormat="1" applyBorder="1" applyAlignment="1">
      <alignment horizontal="center" vertical="center"/>
    </xf>
    <xf numFmtId="14" fontId="0" fillId="0" borderId="4" xfId="0" applyNumberFormat="1" applyBorder="1" applyAlignment="1">
      <alignment horizontal="center" vertical="center"/>
    </xf>
    <xf numFmtId="49" fontId="0" fillId="0" borderId="33" xfId="0" applyNumberFormat="1" applyBorder="1" applyAlignment="1">
      <alignment horizontal="center" vertical="center" wrapText="1" shrinkToFit="1"/>
    </xf>
    <xf numFmtId="49" fontId="0" fillId="0" borderId="34" xfId="0" applyNumberFormat="1" applyBorder="1" applyAlignment="1">
      <alignment horizontal="center" vertical="center" wrapText="1" shrinkToFit="1"/>
    </xf>
    <xf numFmtId="0" fontId="0" fillId="0" borderId="8"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49" fontId="0" fillId="0" borderId="33" xfId="0" applyNumberFormat="1" applyBorder="1" applyAlignment="1">
      <alignment horizontal="center" vertical="center" wrapText="1" shrinkToFit="1"/>
    </xf>
    <xf numFmtId="49" fontId="0" fillId="0" borderId="37" xfId="0" applyNumberFormat="1" applyBorder="1" applyAlignment="1">
      <alignment horizontal="center" vertical="center" shrinkToFit="1"/>
    </xf>
    <xf numFmtId="49" fontId="0" fillId="0" borderId="34" xfId="0" applyNumberFormat="1" applyBorder="1" applyAlignment="1">
      <alignment horizontal="center" vertical="center" shrinkToFit="1"/>
    </xf>
    <xf numFmtId="49" fontId="0" fillId="0" borderId="33" xfId="0" applyNumberFormat="1" applyBorder="1" applyAlignment="1">
      <alignment horizontal="center" vertical="center"/>
    </xf>
    <xf numFmtId="49" fontId="0" fillId="0" borderId="37" xfId="0" applyNumberFormat="1" applyBorder="1" applyAlignment="1">
      <alignment horizontal="center" vertical="center"/>
    </xf>
    <xf numFmtId="49" fontId="0" fillId="0" borderId="34" xfId="0" applyNumberFormat="1" applyBorder="1" applyAlignment="1">
      <alignment horizontal="center" vertical="center"/>
    </xf>
    <xf numFmtId="49" fontId="0" fillId="0" borderId="37" xfId="0" applyNumberFormat="1" applyBorder="1" applyAlignment="1">
      <alignment horizontal="center" vertical="center" shrinkToFit="1"/>
    </xf>
    <xf numFmtId="49" fontId="0" fillId="0" borderId="34" xfId="0" applyNumberFormat="1" applyBorder="1" applyAlignment="1">
      <alignment horizontal="center" vertical="center" shrinkToFit="1"/>
    </xf>
    <xf numFmtId="49" fontId="0" fillId="0" borderId="33" xfId="0" applyNumberFormat="1" applyBorder="1" applyAlignment="1">
      <alignment horizontal="center" vertical="center" wrapText="1"/>
    </xf>
    <xf numFmtId="49" fontId="0" fillId="0" borderId="12" xfId="0" applyNumberFormat="1" applyBorder="1" applyAlignment="1">
      <alignment horizontal="center" vertical="center"/>
    </xf>
    <xf numFmtId="49" fontId="0" fillId="0" borderId="16" xfId="0" applyNumberFormat="1" applyBorder="1" applyAlignment="1">
      <alignment horizontal="center" vertical="center"/>
    </xf>
    <xf numFmtId="49" fontId="0" fillId="0" borderId="38" xfId="0" applyNumberFormat="1" applyBorder="1" applyAlignment="1">
      <alignment horizontal="center" vertical="center"/>
    </xf>
    <xf numFmtId="55" fontId="11" fillId="0" borderId="39" xfId="0" applyNumberFormat="1" applyFont="1" applyBorder="1" applyAlignment="1">
      <alignment horizontal="left"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0"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cellXfs>
  <cellStyles count="7">
    <cellStyle name="Normal" xfId="0"/>
    <cellStyle name="Percent" xfId="15"/>
    <cellStyle name="Comma [0]" xfId="16"/>
    <cellStyle name="Comma" xfId="17"/>
    <cellStyle name="Currency [0]" xfId="18"/>
    <cellStyle name="Currency" xfId="19"/>
    <cellStyle name="標準_Sheet1"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xdr:row>
      <xdr:rowOff>0</xdr:rowOff>
    </xdr:from>
    <xdr:to>
      <xdr:col>3</xdr:col>
      <xdr:colOff>0</xdr:colOff>
      <xdr:row>2</xdr:row>
      <xdr:rowOff>9525</xdr:rowOff>
    </xdr:to>
    <xdr:sp>
      <xdr:nvSpPr>
        <xdr:cNvPr id="1" name="Line 1"/>
        <xdr:cNvSpPr>
          <a:spLocks/>
        </xdr:cNvSpPr>
      </xdr:nvSpPr>
      <xdr:spPr>
        <a:xfrm>
          <a:off x="180975" y="371475"/>
          <a:ext cx="1171575"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28575</xdr:colOff>
      <xdr:row>2</xdr:row>
      <xdr:rowOff>57150</xdr:rowOff>
    </xdr:from>
    <xdr:to>
      <xdr:col>33</xdr:col>
      <xdr:colOff>152400</xdr:colOff>
      <xdr:row>34</xdr:row>
      <xdr:rowOff>85725</xdr:rowOff>
    </xdr:to>
    <xdr:grpSp>
      <xdr:nvGrpSpPr>
        <xdr:cNvPr id="1" name="Group 809"/>
        <xdr:cNvGrpSpPr>
          <a:grpSpLocks/>
        </xdr:cNvGrpSpPr>
      </xdr:nvGrpSpPr>
      <xdr:grpSpPr>
        <a:xfrm>
          <a:off x="9144000" y="495300"/>
          <a:ext cx="7105650" cy="6238875"/>
          <a:chOff x="996" y="64"/>
          <a:chExt cx="746" cy="604"/>
        </a:xfrm>
        <a:solidFill>
          <a:srgbClr val="FFFFFF"/>
        </a:solidFill>
      </xdr:grpSpPr>
      <xdr:pic>
        <xdr:nvPicPr>
          <xdr:cNvPr id="2" name="Picture 784"/>
          <xdr:cNvPicPr preferRelativeResize="1">
            <a:picLocks noChangeAspect="1"/>
          </xdr:cNvPicPr>
        </xdr:nvPicPr>
        <xdr:blipFill>
          <a:blip r:embed="rId1"/>
          <a:stretch>
            <a:fillRect/>
          </a:stretch>
        </xdr:blipFill>
        <xdr:spPr>
          <a:xfrm>
            <a:off x="996" y="64"/>
            <a:ext cx="746" cy="563"/>
          </a:xfrm>
          <a:prstGeom prst="rect">
            <a:avLst/>
          </a:prstGeom>
          <a:noFill/>
          <a:ln w="9525" cmpd="sng">
            <a:noFill/>
          </a:ln>
        </xdr:spPr>
      </xdr:pic>
      <xdr:sp>
        <xdr:nvSpPr>
          <xdr:cNvPr id="3" name="TextBox 795"/>
          <xdr:cNvSpPr txBox="1">
            <a:spLocks noChangeArrowheads="1"/>
          </xdr:cNvSpPr>
        </xdr:nvSpPr>
        <xdr:spPr>
          <a:xfrm>
            <a:off x="1001" y="634"/>
            <a:ext cx="727" cy="34"/>
          </a:xfrm>
          <a:prstGeom prst="rect">
            <a:avLst/>
          </a:prstGeom>
          <a:solidFill>
            <a:srgbClr val="FFFFFF"/>
          </a:solidFill>
          <a:ln w="9525" cmpd="sng">
            <a:noFill/>
          </a:ln>
        </xdr:spPr>
        <xdr:txBody>
          <a:bodyPr vertOverflow="clip" wrap="square" anchor="ctr"/>
          <a:p>
            <a:pPr algn="ctr">
              <a:defRPr/>
            </a:pPr>
            <a:r>
              <a:rPr lang="en-US" cap="none" sz="1100" b="0" i="0" u="none" baseline="0"/>
              <a:t>図　イワガキ浮遊幼生分布調査定点（隠岐島前内海域、養殖場付近）</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285750</xdr:colOff>
      <xdr:row>3</xdr:row>
      <xdr:rowOff>180975</xdr:rowOff>
    </xdr:from>
    <xdr:to>
      <xdr:col>17</xdr:col>
      <xdr:colOff>381000</xdr:colOff>
      <xdr:row>30</xdr:row>
      <xdr:rowOff>19050</xdr:rowOff>
    </xdr:to>
    <xdr:grpSp>
      <xdr:nvGrpSpPr>
        <xdr:cNvPr id="1" name="Group 1"/>
        <xdr:cNvGrpSpPr>
          <a:grpSpLocks/>
        </xdr:cNvGrpSpPr>
      </xdr:nvGrpSpPr>
      <xdr:grpSpPr>
        <a:xfrm>
          <a:off x="6819900" y="742950"/>
          <a:ext cx="4895850" cy="4676775"/>
          <a:chOff x="58" y="75"/>
          <a:chExt cx="514" cy="504"/>
        </a:xfrm>
        <a:solidFill>
          <a:srgbClr val="FFFFFF"/>
        </a:solidFill>
      </xdr:grpSpPr>
      <xdr:grpSp>
        <xdr:nvGrpSpPr>
          <xdr:cNvPr id="2" name="Group 2"/>
          <xdr:cNvGrpSpPr>
            <a:grpSpLocks/>
          </xdr:cNvGrpSpPr>
        </xdr:nvGrpSpPr>
        <xdr:grpSpPr>
          <a:xfrm>
            <a:off x="58" y="75"/>
            <a:ext cx="514" cy="464"/>
            <a:chOff x="19" y="74"/>
            <a:chExt cx="514" cy="464"/>
          </a:xfrm>
          <a:solidFill>
            <a:srgbClr val="FFFFFF"/>
          </a:solidFill>
        </xdr:grpSpPr>
        <xdr:grpSp>
          <xdr:nvGrpSpPr>
            <xdr:cNvPr id="3" name="Group 3"/>
            <xdr:cNvGrpSpPr>
              <a:grpSpLocks/>
            </xdr:cNvGrpSpPr>
          </xdr:nvGrpSpPr>
          <xdr:grpSpPr>
            <a:xfrm>
              <a:off x="19" y="84"/>
              <a:ext cx="514" cy="454"/>
              <a:chOff x="13" y="4"/>
              <a:chExt cx="514" cy="454"/>
            </a:xfrm>
            <a:solidFill>
              <a:srgbClr val="FFFFFF"/>
            </a:solidFill>
          </xdr:grpSpPr>
          <xdr:pic>
            <xdr:nvPicPr>
              <xdr:cNvPr id="4" name="Picture 3"/>
              <xdr:cNvPicPr preferRelativeResize="1">
                <a:picLocks noChangeAspect="1"/>
              </xdr:cNvPicPr>
            </xdr:nvPicPr>
            <xdr:blipFill>
              <a:blip r:embed="rId1"/>
              <a:stretch>
                <a:fillRect/>
              </a:stretch>
            </xdr:blipFill>
            <xdr:spPr>
              <a:xfrm>
                <a:off x="13" y="4"/>
                <a:ext cx="514" cy="454"/>
              </a:xfrm>
              <a:prstGeom prst="rect">
                <a:avLst/>
              </a:prstGeom>
              <a:noFill/>
              <a:ln w="9525" cmpd="sng">
                <a:noFill/>
              </a:ln>
            </xdr:spPr>
          </xdr:pic>
          <xdr:sp>
            <xdr:nvSpPr>
              <xdr:cNvPr id="5" name="Text Box 4"/>
              <xdr:cNvSpPr txBox="1">
                <a:spLocks noChangeArrowheads="1"/>
              </xdr:cNvSpPr>
            </xdr:nvSpPr>
            <xdr:spPr>
              <a:xfrm>
                <a:off x="344" y="410"/>
                <a:ext cx="21" cy="20"/>
              </a:xfrm>
              <a:prstGeom prst="rect">
                <a:avLst/>
              </a:prstGeom>
              <a:solidFill>
                <a:srgbClr val="FFFFFF"/>
              </a:solidFill>
              <a:ln w="9525" cmpd="sng">
                <a:solidFill>
                  <a:srgbClr val="000000"/>
                </a:solidFill>
                <a:headEnd type="none"/>
                <a:tailEnd type="none"/>
              </a:ln>
            </xdr:spPr>
            <xdr:txBody>
              <a:bodyPr vertOverflow="clip" wrap="square" lIns="27432" tIns="18288" rIns="0" bIns="0" anchor="ctr"/>
              <a:p>
                <a:pPr algn="ctr">
                  <a:defRPr/>
                </a:pPr>
                <a:r>
                  <a:rPr lang="en-US" cap="none" sz="900" b="0" i="0" u="none" baseline="0">
                    <a:solidFill>
                      <a:srgbClr val="000000"/>
                    </a:solidFill>
                    <a:latin typeface="ＭＳ Ｐゴシック"/>
                    <a:ea typeface="ＭＳ Ｐゴシック"/>
                    <a:cs typeface="ＭＳ Ｐゴシック"/>
                  </a:rPr>
                  <a:t>1</a:t>
                </a:r>
              </a:p>
            </xdr:txBody>
          </xdr:sp>
          <xdr:sp>
            <xdr:nvSpPr>
              <xdr:cNvPr id="6" name="Text Box 5"/>
              <xdr:cNvSpPr txBox="1">
                <a:spLocks noChangeArrowheads="1"/>
              </xdr:cNvSpPr>
            </xdr:nvSpPr>
            <xdr:spPr>
              <a:xfrm>
                <a:off x="285" y="410"/>
                <a:ext cx="21" cy="20"/>
              </a:xfrm>
              <a:prstGeom prst="rect">
                <a:avLst/>
              </a:prstGeom>
              <a:solidFill>
                <a:srgbClr val="FFFFFF"/>
              </a:solidFill>
              <a:ln w="9525" cmpd="sng">
                <a:solidFill>
                  <a:srgbClr val="000000"/>
                </a:solidFill>
                <a:headEnd type="none"/>
                <a:tailEnd type="none"/>
              </a:ln>
            </xdr:spPr>
            <xdr:txBody>
              <a:bodyPr vertOverflow="clip" wrap="square" lIns="27432" tIns="18288" rIns="0" bIns="0" anchor="ctr"/>
              <a:p>
                <a:pPr algn="ctr">
                  <a:defRPr/>
                </a:pPr>
                <a:r>
                  <a:rPr lang="en-US" cap="none" sz="900" b="0" i="0" u="none" baseline="0">
                    <a:solidFill>
                      <a:srgbClr val="000000"/>
                    </a:solidFill>
                    <a:latin typeface="ＭＳ Ｐゴシック"/>
                    <a:ea typeface="ＭＳ Ｐゴシック"/>
                    <a:cs typeface="ＭＳ Ｐゴシック"/>
                  </a:rPr>
                  <a:t>2</a:t>
                </a:r>
              </a:p>
            </xdr:txBody>
          </xdr:sp>
          <xdr:sp>
            <xdr:nvSpPr>
              <xdr:cNvPr id="7" name="Text Box 6"/>
              <xdr:cNvSpPr txBox="1">
                <a:spLocks noChangeArrowheads="1"/>
              </xdr:cNvSpPr>
            </xdr:nvSpPr>
            <xdr:spPr>
              <a:xfrm>
                <a:off x="224" y="411"/>
                <a:ext cx="21" cy="20"/>
              </a:xfrm>
              <a:prstGeom prst="rect">
                <a:avLst/>
              </a:prstGeom>
              <a:solidFill>
                <a:srgbClr val="FFFFFF"/>
              </a:solidFill>
              <a:ln w="9525" cmpd="sng">
                <a:solidFill>
                  <a:srgbClr val="000000"/>
                </a:solidFill>
                <a:headEnd type="none"/>
                <a:tailEnd type="none"/>
              </a:ln>
            </xdr:spPr>
            <xdr:txBody>
              <a:bodyPr vertOverflow="clip" wrap="square" lIns="27432" tIns="18288" rIns="0" bIns="0" anchor="ctr"/>
              <a:p>
                <a:pPr algn="ctr">
                  <a:defRPr/>
                </a:pPr>
                <a:r>
                  <a:rPr lang="en-US" cap="none" sz="900" b="0" i="0" u="none" baseline="0">
                    <a:solidFill>
                      <a:srgbClr val="000000"/>
                    </a:solidFill>
                    <a:latin typeface="ＭＳ Ｐゴシック"/>
                    <a:ea typeface="ＭＳ Ｐゴシック"/>
                    <a:cs typeface="ＭＳ Ｐゴシック"/>
                  </a:rPr>
                  <a:t>4</a:t>
                </a:r>
              </a:p>
            </xdr:txBody>
          </xdr:sp>
          <xdr:sp>
            <xdr:nvSpPr>
              <xdr:cNvPr id="8" name="Text Box 7"/>
              <xdr:cNvSpPr txBox="1">
                <a:spLocks noChangeArrowheads="1"/>
              </xdr:cNvSpPr>
            </xdr:nvSpPr>
            <xdr:spPr>
              <a:xfrm>
                <a:off x="171" y="411"/>
                <a:ext cx="21" cy="20"/>
              </a:xfrm>
              <a:prstGeom prst="rect">
                <a:avLst/>
              </a:prstGeom>
              <a:solidFill>
                <a:srgbClr val="FFFFFF"/>
              </a:solidFill>
              <a:ln w="9525" cmpd="sng">
                <a:solidFill>
                  <a:srgbClr val="000000"/>
                </a:solidFill>
                <a:headEnd type="none"/>
                <a:tailEnd type="none"/>
              </a:ln>
            </xdr:spPr>
            <xdr:txBody>
              <a:bodyPr vertOverflow="clip" wrap="square" lIns="27432" tIns="18288" rIns="0" bIns="0" anchor="ctr"/>
              <a:p>
                <a:pPr algn="ctr">
                  <a:defRPr/>
                </a:pPr>
                <a:r>
                  <a:rPr lang="en-US" cap="none" sz="900" b="0" i="0" u="none" baseline="0">
                    <a:solidFill>
                      <a:srgbClr val="000000"/>
                    </a:solidFill>
                    <a:latin typeface="ＭＳ Ｐゴシック"/>
                    <a:ea typeface="ＭＳ Ｐゴシック"/>
                    <a:cs typeface="ＭＳ Ｐゴシック"/>
                  </a:rPr>
                  <a:t>6</a:t>
                </a:r>
              </a:p>
            </xdr:txBody>
          </xdr:sp>
          <xdr:sp>
            <xdr:nvSpPr>
              <xdr:cNvPr id="9" name="Text Box 8"/>
              <xdr:cNvSpPr txBox="1">
                <a:spLocks noChangeArrowheads="1"/>
              </xdr:cNvSpPr>
            </xdr:nvSpPr>
            <xdr:spPr>
              <a:xfrm>
                <a:off x="342" y="370"/>
                <a:ext cx="21" cy="20"/>
              </a:xfrm>
              <a:prstGeom prst="rect">
                <a:avLst/>
              </a:prstGeom>
              <a:solidFill>
                <a:srgbClr val="FFFFFF"/>
              </a:solidFill>
              <a:ln w="9525" cmpd="sng">
                <a:solidFill>
                  <a:srgbClr val="000000"/>
                </a:solidFill>
                <a:headEnd type="none"/>
                <a:tailEnd type="none"/>
              </a:ln>
            </xdr:spPr>
            <xdr:txBody>
              <a:bodyPr vertOverflow="clip" wrap="square" lIns="27432" tIns="18288" rIns="0" bIns="0" anchor="ctr"/>
              <a:p>
                <a:pPr algn="ctr">
                  <a:defRPr/>
                </a:pPr>
                <a:r>
                  <a:rPr lang="en-US" cap="none" sz="900" b="0" i="0" u="none" baseline="0">
                    <a:solidFill>
                      <a:srgbClr val="000000"/>
                    </a:solidFill>
                    <a:latin typeface="ＭＳ Ｐゴシック"/>
                    <a:ea typeface="ＭＳ Ｐゴシック"/>
                    <a:cs typeface="ＭＳ Ｐゴシック"/>
                  </a:rPr>
                  <a:t>26</a:t>
                </a:r>
              </a:p>
            </xdr:txBody>
          </xdr:sp>
          <xdr:sp>
            <xdr:nvSpPr>
              <xdr:cNvPr id="10" name="Text Box 9"/>
              <xdr:cNvSpPr txBox="1">
                <a:spLocks noChangeArrowheads="1"/>
              </xdr:cNvSpPr>
            </xdr:nvSpPr>
            <xdr:spPr>
              <a:xfrm>
                <a:off x="283" y="368"/>
                <a:ext cx="21" cy="20"/>
              </a:xfrm>
              <a:prstGeom prst="rect">
                <a:avLst/>
              </a:prstGeom>
              <a:solidFill>
                <a:srgbClr val="FFFFFF"/>
              </a:solidFill>
              <a:ln w="9525" cmpd="sng">
                <a:solidFill>
                  <a:srgbClr val="000000"/>
                </a:solidFill>
                <a:headEnd type="none"/>
                <a:tailEnd type="none"/>
              </a:ln>
            </xdr:spPr>
            <xdr:txBody>
              <a:bodyPr vertOverflow="clip" wrap="square" lIns="27432" tIns="18288" rIns="0" bIns="0" anchor="ctr"/>
              <a:p>
                <a:pPr algn="ctr">
                  <a:defRPr/>
                </a:pPr>
                <a:r>
                  <a:rPr lang="en-US" cap="none" sz="900" b="0" i="0" u="none" baseline="0">
                    <a:solidFill>
                      <a:srgbClr val="000000"/>
                    </a:solidFill>
                    <a:latin typeface="ＭＳ Ｐゴシック"/>
                    <a:ea typeface="ＭＳ Ｐゴシック"/>
                    <a:cs typeface="ＭＳ Ｐゴシック"/>
                  </a:rPr>
                  <a:t>3</a:t>
                </a:r>
              </a:p>
            </xdr:txBody>
          </xdr:sp>
          <xdr:sp>
            <xdr:nvSpPr>
              <xdr:cNvPr id="11" name="Text Box 10"/>
              <xdr:cNvSpPr txBox="1">
                <a:spLocks noChangeArrowheads="1"/>
              </xdr:cNvSpPr>
            </xdr:nvSpPr>
            <xdr:spPr>
              <a:xfrm>
                <a:off x="346" y="114"/>
                <a:ext cx="21" cy="20"/>
              </a:xfrm>
              <a:prstGeom prst="rect">
                <a:avLst/>
              </a:prstGeom>
              <a:solidFill>
                <a:srgbClr val="FFFFFF"/>
              </a:solidFill>
              <a:ln w="9525" cmpd="sng">
                <a:solidFill>
                  <a:srgbClr val="000000"/>
                </a:solidFill>
                <a:headEnd type="none"/>
                <a:tailEnd type="none"/>
              </a:ln>
            </xdr:spPr>
            <xdr:txBody>
              <a:bodyPr vertOverflow="clip" wrap="square" lIns="27432" tIns="18288" rIns="0" bIns="0" anchor="ctr"/>
              <a:p>
                <a:pPr algn="ctr">
                  <a:defRPr/>
                </a:pPr>
                <a:r>
                  <a:rPr lang="en-US" cap="none" sz="900" b="0" i="0" u="none" baseline="0">
                    <a:solidFill>
                      <a:srgbClr val="000000"/>
                    </a:solidFill>
                    <a:latin typeface="ＭＳ Ｐゴシック"/>
                    <a:ea typeface="ＭＳ Ｐゴシック"/>
                    <a:cs typeface="ＭＳ Ｐゴシック"/>
                  </a:rPr>
                  <a:t>28</a:t>
                </a:r>
              </a:p>
            </xdr:txBody>
          </xdr:sp>
          <xdr:sp>
            <xdr:nvSpPr>
              <xdr:cNvPr id="12" name="Text Box 11"/>
              <xdr:cNvSpPr txBox="1">
                <a:spLocks noChangeArrowheads="1"/>
              </xdr:cNvSpPr>
            </xdr:nvSpPr>
            <xdr:spPr>
              <a:xfrm>
                <a:off x="286" y="331"/>
                <a:ext cx="21" cy="20"/>
              </a:xfrm>
              <a:prstGeom prst="rect">
                <a:avLst/>
              </a:prstGeom>
              <a:solidFill>
                <a:srgbClr val="FFFFFF"/>
              </a:solidFill>
              <a:ln w="9525" cmpd="sng">
                <a:solidFill>
                  <a:srgbClr val="000000"/>
                </a:solidFill>
                <a:headEnd type="none"/>
                <a:tailEnd type="none"/>
              </a:ln>
            </xdr:spPr>
            <xdr:txBody>
              <a:bodyPr vertOverflow="clip" wrap="square" lIns="27432" tIns="18288" rIns="0" bIns="0" anchor="ctr"/>
              <a:p>
                <a:pPr algn="ctr">
                  <a:defRPr/>
                </a:pPr>
                <a:r>
                  <a:rPr lang="en-US" cap="none" sz="900" b="0" i="0" u="none" baseline="0">
                    <a:solidFill>
                      <a:srgbClr val="000000"/>
                    </a:solidFill>
                    <a:latin typeface="ＭＳ Ｐゴシック"/>
                    <a:ea typeface="ＭＳ Ｐゴシック"/>
                    <a:cs typeface="ＭＳ Ｐゴシック"/>
                  </a:rPr>
                  <a:t>27</a:t>
                </a:r>
              </a:p>
            </xdr:txBody>
          </xdr:sp>
          <xdr:sp>
            <xdr:nvSpPr>
              <xdr:cNvPr id="13" name="Text Box 12"/>
              <xdr:cNvSpPr txBox="1">
                <a:spLocks noChangeArrowheads="1"/>
              </xdr:cNvSpPr>
            </xdr:nvSpPr>
            <xdr:spPr>
              <a:xfrm>
                <a:off x="170" y="366"/>
                <a:ext cx="21" cy="20"/>
              </a:xfrm>
              <a:prstGeom prst="rect">
                <a:avLst/>
              </a:prstGeom>
              <a:solidFill>
                <a:srgbClr val="FFFFFF"/>
              </a:solidFill>
              <a:ln w="9525" cmpd="sng">
                <a:solidFill>
                  <a:srgbClr val="000000"/>
                </a:solidFill>
                <a:headEnd type="none"/>
                <a:tailEnd type="none"/>
              </a:ln>
            </xdr:spPr>
            <xdr:txBody>
              <a:bodyPr vertOverflow="clip" wrap="square" lIns="27432" tIns="18288" rIns="0" bIns="0" anchor="ctr"/>
              <a:p>
                <a:pPr algn="ctr">
                  <a:defRPr/>
                </a:pPr>
                <a:r>
                  <a:rPr lang="en-US" cap="none" sz="900" b="0" i="0" u="none" baseline="0">
                    <a:solidFill>
                      <a:srgbClr val="000000"/>
                    </a:solidFill>
                    <a:latin typeface="ＭＳ Ｐゴシック"/>
                    <a:ea typeface="ＭＳ Ｐゴシック"/>
                    <a:cs typeface="ＭＳ Ｐゴシック"/>
                  </a:rPr>
                  <a:t>7</a:t>
                </a:r>
              </a:p>
            </xdr:txBody>
          </xdr:sp>
          <xdr:sp>
            <xdr:nvSpPr>
              <xdr:cNvPr id="14" name="Text Box 13"/>
              <xdr:cNvSpPr txBox="1">
                <a:spLocks noChangeArrowheads="1"/>
              </xdr:cNvSpPr>
            </xdr:nvSpPr>
            <xdr:spPr>
              <a:xfrm>
                <a:off x="226" y="355"/>
                <a:ext cx="21" cy="20"/>
              </a:xfrm>
              <a:prstGeom prst="rect">
                <a:avLst/>
              </a:prstGeom>
              <a:solidFill>
                <a:srgbClr val="FFFFFF"/>
              </a:solidFill>
              <a:ln w="9525" cmpd="sng">
                <a:solidFill>
                  <a:srgbClr val="000000"/>
                </a:solidFill>
                <a:headEnd type="none"/>
                <a:tailEnd type="none"/>
              </a:ln>
            </xdr:spPr>
            <xdr:txBody>
              <a:bodyPr vertOverflow="clip" wrap="square" lIns="27432" tIns="18288" rIns="0" bIns="0" anchor="ctr"/>
              <a:p>
                <a:pPr algn="ctr">
                  <a:defRPr/>
                </a:pPr>
                <a:r>
                  <a:rPr lang="en-US" cap="none" sz="900" b="0" i="0" u="none" baseline="0">
                    <a:solidFill>
                      <a:srgbClr val="000000"/>
                    </a:solidFill>
                    <a:latin typeface="ＭＳ Ｐゴシック"/>
                    <a:ea typeface="ＭＳ Ｐゴシック"/>
                    <a:cs typeface="ＭＳ Ｐゴシック"/>
                  </a:rPr>
                  <a:t>5</a:t>
                </a:r>
              </a:p>
            </xdr:txBody>
          </xdr:sp>
          <xdr:sp>
            <xdr:nvSpPr>
              <xdr:cNvPr id="15" name="Text Box 14"/>
              <xdr:cNvSpPr txBox="1">
                <a:spLocks noChangeArrowheads="1"/>
              </xdr:cNvSpPr>
            </xdr:nvSpPr>
            <xdr:spPr>
              <a:xfrm>
                <a:off x="399" y="299"/>
                <a:ext cx="21" cy="20"/>
              </a:xfrm>
              <a:prstGeom prst="rect">
                <a:avLst/>
              </a:prstGeom>
              <a:solidFill>
                <a:srgbClr val="FFFFFF"/>
              </a:solidFill>
              <a:ln w="9525" cmpd="sng">
                <a:solidFill>
                  <a:srgbClr val="000000"/>
                </a:solidFill>
                <a:headEnd type="none"/>
                <a:tailEnd type="none"/>
              </a:ln>
            </xdr:spPr>
            <xdr:txBody>
              <a:bodyPr vertOverflow="clip" wrap="square" lIns="27432" tIns="18288" rIns="0" bIns="0" anchor="ctr"/>
              <a:p>
                <a:pPr algn="ctr">
                  <a:defRPr/>
                </a:pPr>
                <a:r>
                  <a:rPr lang="en-US" cap="none" sz="900" b="0" i="0" u="none" baseline="0">
                    <a:solidFill>
                      <a:srgbClr val="000000"/>
                    </a:solidFill>
                    <a:latin typeface="ＭＳ Ｐゴシック"/>
                    <a:ea typeface="ＭＳ Ｐゴシック"/>
                    <a:cs typeface="ＭＳ Ｐゴシック"/>
                  </a:rPr>
                  <a:t>24</a:t>
                </a:r>
              </a:p>
            </xdr:txBody>
          </xdr:sp>
          <xdr:sp>
            <xdr:nvSpPr>
              <xdr:cNvPr id="16" name="Text Box 15"/>
              <xdr:cNvSpPr txBox="1">
                <a:spLocks noChangeArrowheads="1"/>
              </xdr:cNvSpPr>
            </xdr:nvSpPr>
            <xdr:spPr>
              <a:xfrm>
                <a:off x="81" y="225"/>
                <a:ext cx="21" cy="20"/>
              </a:xfrm>
              <a:prstGeom prst="rect">
                <a:avLst/>
              </a:prstGeom>
              <a:solidFill>
                <a:srgbClr val="FFFFFF"/>
              </a:solidFill>
              <a:ln w="9525" cmpd="sng">
                <a:solidFill>
                  <a:srgbClr val="000000"/>
                </a:solidFill>
                <a:headEnd type="none"/>
                <a:tailEnd type="none"/>
              </a:ln>
            </xdr:spPr>
            <xdr:txBody>
              <a:bodyPr vertOverflow="clip" wrap="square" lIns="27432" tIns="18288" rIns="0" bIns="0" anchor="ctr"/>
              <a:p>
                <a:pPr algn="ctr">
                  <a:defRPr/>
                </a:pPr>
                <a:r>
                  <a:rPr lang="en-US" cap="none" sz="900" b="0" i="0" u="none" baseline="0">
                    <a:solidFill>
                      <a:srgbClr val="000000"/>
                    </a:solidFill>
                    <a:latin typeface="ＭＳ Ｐゴシック"/>
                    <a:ea typeface="ＭＳ Ｐゴシック"/>
                    <a:cs typeface="ＭＳ Ｐゴシック"/>
                  </a:rPr>
                  <a:t>10</a:t>
                </a:r>
              </a:p>
            </xdr:txBody>
          </xdr:sp>
          <xdr:sp>
            <xdr:nvSpPr>
              <xdr:cNvPr id="17" name="Text Box 16"/>
              <xdr:cNvSpPr txBox="1">
                <a:spLocks noChangeArrowheads="1"/>
              </xdr:cNvSpPr>
            </xdr:nvSpPr>
            <xdr:spPr>
              <a:xfrm>
                <a:off x="170" y="227"/>
                <a:ext cx="21" cy="20"/>
              </a:xfrm>
              <a:prstGeom prst="rect">
                <a:avLst/>
              </a:prstGeom>
              <a:solidFill>
                <a:srgbClr val="FFFFFF"/>
              </a:solidFill>
              <a:ln w="9525" cmpd="sng">
                <a:solidFill>
                  <a:srgbClr val="000000"/>
                </a:solidFill>
                <a:headEnd type="none"/>
                <a:tailEnd type="none"/>
              </a:ln>
            </xdr:spPr>
            <xdr:txBody>
              <a:bodyPr vertOverflow="clip" wrap="square" lIns="27432" tIns="18288" rIns="0" bIns="0" anchor="ctr"/>
              <a:p>
                <a:pPr algn="ctr">
                  <a:defRPr/>
                </a:pPr>
                <a:r>
                  <a:rPr lang="en-US" cap="none" sz="900" b="0" i="0" u="none" baseline="0">
                    <a:solidFill>
                      <a:srgbClr val="000000"/>
                    </a:solidFill>
                    <a:latin typeface="ＭＳ Ｐゴシック"/>
                    <a:ea typeface="ＭＳ Ｐゴシック"/>
                    <a:cs typeface="ＭＳ Ｐゴシック"/>
                  </a:rPr>
                  <a:t>36</a:t>
                </a:r>
              </a:p>
            </xdr:txBody>
          </xdr:sp>
          <xdr:sp>
            <xdr:nvSpPr>
              <xdr:cNvPr id="18" name="Text Box 17"/>
              <xdr:cNvSpPr txBox="1">
                <a:spLocks noChangeArrowheads="1"/>
              </xdr:cNvSpPr>
            </xdr:nvSpPr>
            <xdr:spPr>
              <a:xfrm>
                <a:off x="224" y="228"/>
                <a:ext cx="21" cy="20"/>
              </a:xfrm>
              <a:prstGeom prst="rect">
                <a:avLst/>
              </a:prstGeom>
              <a:solidFill>
                <a:srgbClr val="FFFFFF"/>
              </a:solidFill>
              <a:ln w="9525" cmpd="sng">
                <a:solidFill>
                  <a:srgbClr val="000000"/>
                </a:solidFill>
                <a:headEnd type="none"/>
                <a:tailEnd type="none"/>
              </a:ln>
            </xdr:spPr>
            <xdr:txBody>
              <a:bodyPr vertOverflow="clip" wrap="square" lIns="27432" tIns="18288" rIns="0" bIns="0" anchor="ctr"/>
              <a:p>
                <a:pPr algn="ctr">
                  <a:defRPr/>
                </a:pPr>
                <a:r>
                  <a:rPr lang="en-US" cap="none" sz="900" b="0" i="0" u="none" baseline="0">
                    <a:solidFill>
                      <a:srgbClr val="000000"/>
                    </a:solidFill>
                    <a:latin typeface="ＭＳ Ｐゴシック"/>
                    <a:ea typeface="ＭＳ Ｐゴシック"/>
                    <a:cs typeface="ＭＳ Ｐゴシック"/>
                  </a:rPr>
                  <a:t>35</a:t>
                </a:r>
              </a:p>
            </xdr:txBody>
          </xdr:sp>
          <xdr:sp>
            <xdr:nvSpPr>
              <xdr:cNvPr id="19" name="Text Box 18"/>
              <xdr:cNvSpPr txBox="1">
                <a:spLocks noChangeArrowheads="1"/>
              </xdr:cNvSpPr>
            </xdr:nvSpPr>
            <xdr:spPr>
              <a:xfrm>
                <a:off x="458" y="296"/>
                <a:ext cx="21" cy="20"/>
              </a:xfrm>
              <a:prstGeom prst="rect">
                <a:avLst/>
              </a:prstGeom>
              <a:solidFill>
                <a:srgbClr val="FFFFFF"/>
              </a:solidFill>
              <a:ln w="9525" cmpd="sng">
                <a:solidFill>
                  <a:srgbClr val="000000"/>
                </a:solidFill>
                <a:headEnd type="none"/>
                <a:tailEnd type="none"/>
              </a:ln>
            </xdr:spPr>
            <xdr:txBody>
              <a:bodyPr vertOverflow="clip" wrap="square" lIns="27432" tIns="18288" rIns="0" bIns="0" anchor="ctr"/>
              <a:p>
                <a:pPr algn="ctr">
                  <a:defRPr/>
                </a:pPr>
                <a:r>
                  <a:rPr lang="en-US" cap="none" sz="900" b="0" i="0" u="none" baseline="0">
                    <a:solidFill>
                      <a:srgbClr val="000000"/>
                    </a:solidFill>
                    <a:latin typeface="ＭＳ Ｐゴシック"/>
                    <a:ea typeface="ＭＳ Ｐゴシック"/>
                    <a:cs typeface="ＭＳ Ｐゴシック"/>
                  </a:rPr>
                  <a:t>22</a:t>
                </a:r>
              </a:p>
            </xdr:txBody>
          </xdr:sp>
          <xdr:sp>
            <xdr:nvSpPr>
              <xdr:cNvPr id="20" name="Text Box 19"/>
              <xdr:cNvSpPr txBox="1">
                <a:spLocks noChangeArrowheads="1"/>
              </xdr:cNvSpPr>
            </xdr:nvSpPr>
            <xdr:spPr>
              <a:xfrm>
                <a:off x="344" y="297"/>
                <a:ext cx="21" cy="20"/>
              </a:xfrm>
              <a:prstGeom prst="rect">
                <a:avLst/>
              </a:prstGeom>
              <a:solidFill>
                <a:srgbClr val="FFFFFF"/>
              </a:solidFill>
              <a:ln w="9525" cmpd="sng">
                <a:solidFill>
                  <a:srgbClr val="000000"/>
                </a:solidFill>
                <a:headEnd type="none"/>
                <a:tailEnd type="none"/>
              </a:ln>
            </xdr:spPr>
            <xdr:txBody>
              <a:bodyPr vertOverflow="clip" wrap="square" lIns="27432" tIns="18288" rIns="0" bIns="0" anchor="ctr"/>
              <a:p>
                <a:pPr algn="ctr">
                  <a:defRPr/>
                </a:pPr>
                <a:r>
                  <a:rPr lang="en-US" cap="none" sz="900" b="0" i="0" u="none" baseline="0">
                    <a:solidFill>
                      <a:srgbClr val="000000"/>
                    </a:solidFill>
                    <a:latin typeface="ＭＳ Ｐゴシック"/>
                    <a:ea typeface="ＭＳ Ｐゴシック"/>
                    <a:cs typeface="ＭＳ Ｐゴシック"/>
                  </a:rPr>
                  <a:t>25</a:t>
                </a:r>
              </a:p>
            </xdr:txBody>
          </xdr:sp>
          <xdr:sp>
            <xdr:nvSpPr>
              <xdr:cNvPr id="21" name="Text Box 20"/>
              <xdr:cNvSpPr txBox="1">
                <a:spLocks noChangeArrowheads="1"/>
              </xdr:cNvSpPr>
            </xdr:nvSpPr>
            <xdr:spPr>
              <a:xfrm>
                <a:off x="148" y="297"/>
                <a:ext cx="21" cy="20"/>
              </a:xfrm>
              <a:prstGeom prst="rect">
                <a:avLst/>
              </a:prstGeom>
              <a:solidFill>
                <a:srgbClr val="FFFFFF"/>
              </a:solidFill>
              <a:ln w="9525" cmpd="sng">
                <a:solidFill>
                  <a:srgbClr val="000000"/>
                </a:solidFill>
                <a:headEnd type="none"/>
                <a:tailEnd type="none"/>
              </a:ln>
            </xdr:spPr>
            <xdr:txBody>
              <a:bodyPr vertOverflow="clip" wrap="square" lIns="27432" tIns="18288" rIns="0" bIns="0" anchor="ctr"/>
              <a:p>
                <a:pPr algn="ctr">
                  <a:defRPr/>
                </a:pPr>
                <a:r>
                  <a:rPr lang="en-US" cap="none" sz="900" b="0" i="0" u="none" baseline="0">
                    <a:solidFill>
                      <a:srgbClr val="000000"/>
                    </a:solidFill>
                    <a:latin typeface="ＭＳ Ｐゴシック"/>
                    <a:ea typeface="ＭＳ Ｐゴシック"/>
                    <a:cs typeface="ＭＳ Ｐゴシック"/>
                  </a:rPr>
                  <a:t>8</a:t>
                </a:r>
              </a:p>
            </xdr:txBody>
          </xdr:sp>
          <xdr:sp>
            <xdr:nvSpPr>
              <xdr:cNvPr id="22" name="Text Box 21"/>
              <xdr:cNvSpPr txBox="1">
                <a:spLocks noChangeArrowheads="1"/>
              </xdr:cNvSpPr>
            </xdr:nvSpPr>
            <xdr:spPr>
              <a:xfrm>
                <a:off x="226" y="298"/>
                <a:ext cx="21" cy="20"/>
              </a:xfrm>
              <a:prstGeom prst="rect">
                <a:avLst/>
              </a:prstGeom>
              <a:solidFill>
                <a:srgbClr val="FFFFFF"/>
              </a:solidFill>
              <a:ln w="9525" cmpd="sng">
                <a:solidFill>
                  <a:srgbClr val="000000"/>
                </a:solidFill>
                <a:headEnd type="none"/>
                <a:tailEnd type="none"/>
              </a:ln>
            </xdr:spPr>
            <xdr:txBody>
              <a:bodyPr vertOverflow="clip" wrap="square" lIns="27432" tIns="18288" rIns="0" bIns="0" anchor="ctr"/>
              <a:p>
                <a:pPr algn="ctr">
                  <a:defRPr/>
                </a:pPr>
                <a:r>
                  <a:rPr lang="en-US" cap="none" sz="900" b="0" i="0" u="none" baseline="0">
                    <a:solidFill>
                      <a:srgbClr val="000000"/>
                    </a:solidFill>
                    <a:latin typeface="ＭＳ Ｐゴシック"/>
                    <a:ea typeface="ＭＳ Ｐゴシック"/>
                    <a:cs typeface="ＭＳ Ｐゴシック"/>
                  </a:rPr>
                  <a:t>33</a:t>
                </a:r>
              </a:p>
            </xdr:txBody>
          </xdr:sp>
          <xdr:sp>
            <xdr:nvSpPr>
              <xdr:cNvPr id="23" name="Text Box 22"/>
              <xdr:cNvSpPr txBox="1">
                <a:spLocks noChangeArrowheads="1"/>
              </xdr:cNvSpPr>
            </xdr:nvSpPr>
            <xdr:spPr>
              <a:xfrm>
                <a:off x="284" y="295"/>
                <a:ext cx="21" cy="20"/>
              </a:xfrm>
              <a:prstGeom prst="rect">
                <a:avLst/>
              </a:prstGeom>
              <a:solidFill>
                <a:srgbClr val="FFFFFF"/>
              </a:solidFill>
              <a:ln w="9525" cmpd="sng">
                <a:solidFill>
                  <a:srgbClr val="000000"/>
                </a:solidFill>
                <a:headEnd type="none"/>
                <a:tailEnd type="none"/>
              </a:ln>
            </xdr:spPr>
            <xdr:txBody>
              <a:bodyPr vertOverflow="clip" wrap="square" lIns="27432" tIns="18288" rIns="0" bIns="0" anchor="ctr"/>
              <a:p>
                <a:pPr algn="ctr">
                  <a:defRPr/>
                </a:pPr>
                <a:r>
                  <a:rPr lang="en-US" cap="none" sz="900" b="0" i="0" u="none" baseline="0">
                    <a:solidFill>
                      <a:srgbClr val="000000"/>
                    </a:solidFill>
                    <a:latin typeface="ＭＳ Ｐゴシック"/>
                    <a:ea typeface="ＭＳ Ｐゴシック"/>
                    <a:cs typeface="ＭＳ Ｐゴシック"/>
                  </a:rPr>
                  <a:t>32</a:t>
                </a:r>
              </a:p>
            </xdr:txBody>
          </xdr:sp>
          <xdr:sp>
            <xdr:nvSpPr>
              <xdr:cNvPr id="24" name="Text Box 23"/>
              <xdr:cNvSpPr txBox="1">
                <a:spLocks noChangeArrowheads="1"/>
              </xdr:cNvSpPr>
            </xdr:nvSpPr>
            <xdr:spPr>
              <a:xfrm>
                <a:off x="113" y="295"/>
                <a:ext cx="21" cy="20"/>
              </a:xfrm>
              <a:prstGeom prst="rect">
                <a:avLst/>
              </a:prstGeom>
              <a:solidFill>
                <a:srgbClr val="FFFFFF"/>
              </a:solidFill>
              <a:ln w="9525" cmpd="sng">
                <a:solidFill>
                  <a:srgbClr val="000000"/>
                </a:solidFill>
                <a:headEnd type="none"/>
                <a:tailEnd type="none"/>
              </a:ln>
            </xdr:spPr>
            <xdr:txBody>
              <a:bodyPr vertOverflow="clip" wrap="square" lIns="27432" tIns="18288" rIns="0" bIns="0" anchor="ctr"/>
              <a:p>
                <a:pPr algn="ctr">
                  <a:defRPr/>
                </a:pPr>
                <a:r>
                  <a:rPr lang="en-US" cap="none" sz="900" b="0" i="0" u="none" baseline="0">
                    <a:solidFill>
                      <a:srgbClr val="000000"/>
                    </a:solidFill>
                    <a:latin typeface="ＭＳ Ｐゴシック"/>
                    <a:ea typeface="ＭＳ Ｐゴシック"/>
                    <a:cs typeface="ＭＳ Ｐゴシック"/>
                  </a:rPr>
                  <a:t>9</a:t>
                </a:r>
              </a:p>
            </xdr:txBody>
          </xdr:sp>
          <xdr:sp>
            <xdr:nvSpPr>
              <xdr:cNvPr id="25" name="Text Box 24"/>
              <xdr:cNvSpPr txBox="1">
                <a:spLocks noChangeArrowheads="1"/>
              </xdr:cNvSpPr>
            </xdr:nvSpPr>
            <xdr:spPr>
              <a:xfrm>
                <a:off x="274" y="158"/>
                <a:ext cx="21" cy="20"/>
              </a:xfrm>
              <a:prstGeom prst="rect">
                <a:avLst/>
              </a:prstGeom>
              <a:solidFill>
                <a:srgbClr val="FFFFFF"/>
              </a:solidFill>
              <a:ln w="9525" cmpd="sng">
                <a:solidFill>
                  <a:srgbClr val="000000"/>
                </a:solidFill>
                <a:headEnd type="none"/>
                <a:tailEnd type="none"/>
              </a:ln>
            </xdr:spPr>
            <xdr:txBody>
              <a:bodyPr vertOverflow="clip" wrap="square" lIns="27432" tIns="18288" rIns="0" bIns="0" anchor="ctr"/>
              <a:p>
                <a:pPr algn="ctr">
                  <a:defRPr/>
                </a:pPr>
                <a:r>
                  <a:rPr lang="en-US" cap="none" sz="900" b="0" i="0" u="none" baseline="0">
                    <a:solidFill>
                      <a:srgbClr val="000000"/>
                    </a:solidFill>
                    <a:latin typeface="ＭＳ Ｐゴシック"/>
                    <a:ea typeface="ＭＳ Ｐゴシック"/>
                    <a:cs typeface="ＭＳ Ｐゴシック"/>
                  </a:rPr>
                  <a:t>29</a:t>
                </a:r>
              </a:p>
            </xdr:txBody>
          </xdr:sp>
          <xdr:sp>
            <xdr:nvSpPr>
              <xdr:cNvPr id="26" name="Text Box 25"/>
              <xdr:cNvSpPr txBox="1">
                <a:spLocks noChangeArrowheads="1"/>
              </xdr:cNvSpPr>
            </xdr:nvSpPr>
            <xdr:spPr>
              <a:xfrm>
                <a:off x="284" y="226"/>
                <a:ext cx="21" cy="20"/>
              </a:xfrm>
              <a:prstGeom prst="rect">
                <a:avLst/>
              </a:prstGeom>
              <a:solidFill>
                <a:srgbClr val="FFFFFF"/>
              </a:solidFill>
              <a:ln w="9525" cmpd="sng">
                <a:solidFill>
                  <a:srgbClr val="000000"/>
                </a:solidFill>
                <a:headEnd type="none"/>
                <a:tailEnd type="none"/>
              </a:ln>
            </xdr:spPr>
            <xdr:txBody>
              <a:bodyPr vertOverflow="clip" wrap="square" lIns="27432" tIns="18288" rIns="0" bIns="0" anchor="ctr"/>
              <a:p>
                <a:pPr algn="ctr">
                  <a:defRPr/>
                </a:pPr>
                <a:r>
                  <a:rPr lang="en-US" cap="none" sz="900" b="0" i="0" u="none" baseline="0">
                    <a:solidFill>
                      <a:srgbClr val="000000"/>
                    </a:solidFill>
                    <a:latin typeface="ＭＳ Ｐゴシック"/>
                    <a:ea typeface="ＭＳ Ｐゴシック"/>
                    <a:cs typeface="ＭＳ Ｐゴシック"/>
                  </a:rPr>
                  <a:t>30</a:t>
                </a:r>
              </a:p>
            </xdr:txBody>
          </xdr:sp>
          <xdr:sp>
            <xdr:nvSpPr>
              <xdr:cNvPr id="27" name="Text Box 26"/>
              <xdr:cNvSpPr txBox="1">
                <a:spLocks noChangeArrowheads="1"/>
              </xdr:cNvSpPr>
            </xdr:nvSpPr>
            <xdr:spPr>
              <a:xfrm>
                <a:off x="285" y="70"/>
                <a:ext cx="21" cy="20"/>
              </a:xfrm>
              <a:prstGeom prst="rect">
                <a:avLst/>
              </a:prstGeom>
              <a:solidFill>
                <a:srgbClr val="FFFFFF"/>
              </a:solidFill>
              <a:ln w="9525" cmpd="sng">
                <a:solidFill>
                  <a:srgbClr val="000000"/>
                </a:solidFill>
                <a:headEnd type="none"/>
                <a:tailEnd type="none"/>
              </a:ln>
            </xdr:spPr>
            <xdr:txBody>
              <a:bodyPr vertOverflow="clip" wrap="square" lIns="27432" tIns="18288" rIns="0" bIns="0" anchor="ctr"/>
              <a:p>
                <a:pPr algn="ctr">
                  <a:defRPr/>
                </a:pPr>
                <a:r>
                  <a:rPr lang="en-US" cap="none" sz="900" b="0" i="0" u="none" baseline="0">
                    <a:solidFill>
                      <a:srgbClr val="000000"/>
                    </a:solidFill>
                    <a:latin typeface="ＭＳ Ｐゴシック"/>
                    <a:ea typeface="ＭＳ Ｐゴシック"/>
                    <a:cs typeface="ＭＳ Ｐゴシック"/>
                  </a:rPr>
                  <a:t>15</a:t>
                </a:r>
              </a:p>
            </xdr:txBody>
          </xdr:sp>
          <xdr:sp>
            <xdr:nvSpPr>
              <xdr:cNvPr id="28" name="Text Box 27"/>
              <xdr:cNvSpPr txBox="1">
                <a:spLocks noChangeArrowheads="1"/>
              </xdr:cNvSpPr>
            </xdr:nvSpPr>
            <xdr:spPr>
              <a:xfrm>
                <a:off x="344" y="66"/>
                <a:ext cx="21" cy="20"/>
              </a:xfrm>
              <a:prstGeom prst="rect">
                <a:avLst/>
              </a:prstGeom>
              <a:solidFill>
                <a:srgbClr val="FFFFFF"/>
              </a:solidFill>
              <a:ln w="9525" cmpd="sng">
                <a:solidFill>
                  <a:srgbClr val="000000"/>
                </a:solidFill>
                <a:headEnd type="none"/>
                <a:tailEnd type="none"/>
              </a:ln>
            </xdr:spPr>
            <xdr:txBody>
              <a:bodyPr vertOverflow="clip" wrap="square" lIns="27432" tIns="18288" rIns="0" bIns="0" anchor="ctr"/>
              <a:p>
                <a:pPr algn="ctr">
                  <a:defRPr/>
                </a:pPr>
                <a:r>
                  <a:rPr lang="en-US" cap="none" sz="900" b="0" i="0" u="none" baseline="0">
                    <a:solidFill>
                      <a:srgbClr val="000000"/>
                    </a:solidFill>
                    <a:latin typeface="ＭＳ Ｐゴシック"/>
                    <a:ea typeface="ＭＳ Ｐゴシック"/>
                    <a:cs typeface="ＭＳ Ｐゴシック"/>
                  </a:rPr>
                  <a:t>16</a:t>
                </a:r>
              </a:p>
            </xdr:txBody>
          </xdr:sp>
          <xdr:sp>
            <xdr:nvSpPr>
              <xdr:cNvPr id="29" name="Text Box 28"/>
              <xdr:cNvSpPr txBox="1">
                <a:spLocks noChangeArrowheads="1"/>
              </xdr:cNvSpPr>
            </xdr:nvSpPr>
            <xdr:spPr>
              <a:xfrm>
                <a:off x="198" y="112"/>
                <a:ext cx="21" cy="20"/>
              </a:xfrm>
              <a:prstGeom prst="rect">
                <a:avLst/>
              </a:prstGeom>
              <a:solidFill>
                <a:srgbClr val="FFFFFF"/>
              </a:solidFill>
              <a:ln w="9525" cmpd="sng">
                <a:solidFill>
                  <a:srgbClr val="000000"/>
                </a:solidFill>
                <a:headEnd type="none"/>
                <a:tailEnd type="none"/>
              </a:ln>
            </xdr:spPr>
            <xdr:txBody>
              <a:bodyPr vertOverflow="clip" wrap="square" lIns="27432" tIns="18288" rIns="0" bIns="0" anchor="ctr"/>
              <a:p>
                <a:pPr algn="ctr">
                  <a:defRPr/>
                </a:pPr>
                <a:r>
                  <a:rPr lang="en-US" cap="none" sz="900" b="0" i="0" u="none" baseline="0">
                    <a:solidFill>
                      <a:srgbClr val="000000"/>
                    </a:solidFill>
                    <a:latin typeface="ＭＳ Ｐゴシック"/>
                    <a:ea typeface="ＭＳ Ｐゴシック"/>
                    <a:cs typeface="ＭＳ Ｐゴシック"/>
                  </a:rPr>
                  <a:t>13</a:t>
                </a:r>
              </a:p>
            </xdr:txBody>
          </xdr:sp>
          <xdr:sp>
            <xdr:nvSpPr>
              <xdr:cNvPr id="30" name="Text Box 29"/>
              <xdr:cNvSpPr txBox="1">
                <a:spLocks noChangeArrowheads="1"/>
              </xdr:cNvSpPr>
            </xdr:nvSpPr>
            <xdr:spPr>
              <a:xfrm>
                <a:off x="141" y="112"/>
                <a:ext cx="21" cy="20"/>
              </a:xfrm>
              <a:prstGeom prst="rect">
                <a:avLst/>
              </a:prstGeom>
              <a:solidFill>
                <a:srgbClr val="FFFFFF"/>
              </a:solidFill>
              <a:ln w="9525" cmpd="sng">
                <a:solidFill>
                  <a:srgbClr val="000000"/>
                </a:solidFill>
                <a:headEnd type="none"/>
                <a:tailEnd type="none"/>
              </a:ln>
            </xdr:spPr>
            <xdr:txBody>
              <a:bodyPr vertOverflow="clip" wrap="square" lIns="27432" tIns="18288" rIns="0" bIns="0" anchor="ctr"/>
              <a:p>
                <a:pPr algn="ctr">
                  <a:defRPr/>
                </a:pPr>
                <a:r>
                  <a:rPr lang="en-US" cap="none" sz="900" b="0" i="0" u="none" baseline="0">
                    <a:solidFill>
                      <a:srgbClr val="000000"/>
                    </a:solidFill>
                    <a:latin typeface="ＭＳ Ｐゴシック"/>
                    <a:ea typeface="ＭＳ Ｐゴシック"/>
                    <a:cs typeface="ＭＳ Ｐゴシック"/>
                  </a:rPr>
                  <a:t>12</a:t>
                </a:r>
              </a:p>
            </xdr:txBody>
          </xdr:sp>
          <xdr:sp>
            <xdr:nvSpPr>
              <xdr:cNvPr id="31" name="Text Box 30"/>
              <xdr:cNvSpPr txBox="1">
                <a:spLocks noChangeArrowheads="1"/>
              </xdr:cNvSpPr>
            </xdr:nvSpPr>
            <xdr:spPr>
              <a:xfrm>
                <a:off x="106" y="155"/>
                <a:ext cx="21" cy="20"/>
              </a:xfrm>
              <a:prstGeom prst="rect">
                <a:avLst/>
              </a:prstGeom>
              <a:solidFill>
                <a:srgbClr val="FFFFFF"/>
              </a:solidFill>
              <a:ln w="9525" cmpd="sng">
                <a:solidFill>
                  <a:srgbClr val="000000"/>
                </a:solidFill>
                <a:headEnd type="none"/>
                <a:tailEnd type="none"/>
              </a:ln>
            </xdr:spPr>
            <xdr:txBody>
              <a:bodyPr vertOverflow="clip" wrap="square" lIns="27432" tIns="18288" rIns="0" bIns="0" anchor="ctr"/>
              <a:p>
                <a:pPr algn="ctr">
                  <a:defRPr/>
                </a:pPr>
                <a:r>
                  <a:rPr lang="en-US" cap="none" sz="900" b="0" i="0" u="none" baseline="0">
                    <a:solidFill>
                      <a:srgbClr val="000000"/>
                    </a:solidFill>
                    <a:latin typeface="ＭＳ Ｐゴシック"/>
                    <a:ea typeface="ＭＳ Ｐゴシック"/>
                    <a:cs typeface="ＭＳ Ｐゴシック"/>
                  </a:rPr>
                  <a:t>11</a:t>
                </a:r>
              </a:p>
            </xdr:txBody>
          </xdr:sp>
          <xdr:sp>
            <xdr:nvSpPr>
              <xdr:cNvPr id="32" name="Text Box 31"/>
              <xdr:cNvSpPr txBox="1">
                <a:spLocks noChangeArrowheads="1"/>
              </xdr:cNvSpPr>
            </xdr:nvSpPr>
            <xdr:spPr>
              <a:xfrm>
                <a:off x="226" y="72"/>
                <a:ext cx="21" cy="20"/>
              </a:xfrm>
              <a:prstGeom prst="rect">
                <a:avLst/>
              </a:prstGeom>
              <a:solidFill>
                <a:srgbClr val="FFFFFF"/>
              </a:solidFill>
              <a:ln w="9525" cmpd="sng">
                <a:solidFill>
                  <a:srgbClr val="000000"/>
                </a:solidFill>
                <a:headEnd type="none"/>
                <a:tailEnd type="none"/>
              </a:ln>
            </xdr:spPr>
            <xdr:txBody>
              <a:bodyPr vertOverflow="clip" wrap="square" lIns="27432" tIns="18288" rIns="0" bIns="0" anchor="ctr"/>
              <a:p>
                <a:pPr algn="ctr">
                  <a:defRPr/>
                </a:pPr>
                <a:r>
                  <a:rPr lang="en-US" cap="none" sz="900" b="0" i="0" u="none" baseline="0">
                    <a:solidFill>
                      <a:srgbClr val="000000"/>
                    </a:solidFill>
                    <a:latin typeface="ＭＳ Ｐゴシック"/>
                    <a:ea typeface="ＭＳ Ｐゴシック"/>
                    <a:cs typeface="ＭＳ Ｐゴシック"/>
                  </a:rPr>
                  <a:t>14</a:t>
                </a:r>
              </a:p>
            </xdr:txBody>
          </xdr:sp>
          <xdr:sp>
            <xdr:nvSpPr>
              <xdr:cNvPr id="33" name="Text Box 32"/>
              <xdr:cNvSpPr txBox="1">
                <a:spLocks noChangeArrowheads="1"/>
              </xdr:cNvSpPr>
            </xdr:nvSpPr>
            <xdr:spPr>
              <a:xfrm>
                <a:off x="380" y="181"/>
                <a:ext cx="21" cy="20"/>
              </a:xfrm>
              <a:prstGeom prst="rect">
                <a:avLst/>
              </a:prstGeom>
              <a:solidFill>
                <a:srgbClr val="FFFFFF"/>
              </a:solidFill>
              <a:ln w="9525" cmpd="sng">
                <a:solidFill>
                  <a:srgbClr val="000000"/>
                </a:solidFill>
                <a:headEnd type="none"/>
                <a:tailEnd type="none"/>
              </a:ln>
            </xdr:spPr>
            <xdr:txBody>
              <a:bodyPr vertOverflow="clip" wrap="square" lIns="27432" tIns="18288" rIns="0" bIns="0" anchor="ctr"/>
              <a:p>
                <a:pPr algn="ctr">
                  <a:defRPr/>
                </a:pPr>
                <a:r>
                  <a:rPr lang="en-US" cap="none" sz="900" b="0" i="0" u="none" baseline="0">
                    <a:solidFill>
                      <a:srgbClr val="000000"/>
                    </a:solidFill>
                    <a:latin typeface="ＭＳ Ｐゴシック"/>
                    <a:ea typeface="ＭＳ Ｐゴシック"/>
                    <a:cs typeface="ＭＳ Ｐゴシック"/>
                  </a:rPr>
                  <a:t>20</a:t>
                </a:r>
              </a:p>
            </xdr:txBody>
          </xdr:sp>
          <xdr:sp>
            <xdr:nvSpPr>
              <xdr:cNvPr id="34" name="Text Box 33"/>
              <xdr:cNvSpPr txBox="1">
                <a:spLocks noChangeArrowheads="1"/>
              </xdr:cNvSpPr>
            </xdr:nvSpPr>
            <xdr:spPr>
              <a:xfrm>
                <a:off x="458" y="228"/>
                <a:ext cx="21" cy="20"/>
              </a:xfrm>
              <a:prstGeom prst="rect">
                <a:avLst/>
              </a:prstGeom>
              <a:solidFill>
                <a:srgbClr val="FFFFFF"/>
              </a:solidFill>
              <a:ln w="9525" cmpd="sng">
                <a:solidFill>
                  <a:srgbClr val="000000"/>
                </a:solidFill>
                <a:headEnd type="none"/>
                <a:tailEnd type="none"/>
              </a:ln>
            </xdr:spPr>
            <xdr:txBody>
              <a:bodyPr vertOverflow="clip" wrap="square" lIns="27432" tIns="18288" rIns="0" bIns="0" anchor="ctr"/>
              <a:p>
                <a:pPr algn="ctr">
                  <a:defRPr/>
                </a:pPr>
                <a:r>
                  <a:rPr lang="en-US" cap="none" sz="900" b="0" i="0" u="none" baseline="0">
                    <a:solidFill>
                      <a:srgbClr val="000000"/>
                    </a:solidFill>
                    <a:latin typeface="ＭＳ Ｐゴシック"/>
                    <a:ea typeface="ＭＳ Ｐゴシック"/>
                    <a:cs typeface="ＭＳ Ｐゴシック"/>
                  </a:rPr>
                  <a:t>21</a:t>
                </a:r>
              </a:p>
            </xdr:txBody>
          </xdr:sp>
          <xdr:sp>
            <xdr:nvSpPr>
              <xdr:cNvPr id="35" name="Text Box 34"/>
              <xdr:cNvSpPr txBox="1">
                <a:spLocks noChangeArrowheads="1"/>
              </xdr:cNvSpPr>
            </xdr:nvSpPr>
            <xdr:spPr>
              <a:xfrm>
                <a:off x="377" y="226"/>
                <a:ext cx="21" cy="20"/>
              </a:xfrm>
              <a:prstGeom prst="rect">
                <a:avLst/>
              </a:prstGeom>
              <a:solidFill>
                <a:srgbClr val="FFFFFF"/>
              </a:solidFill>
              <a:ln w="9525" cmpd="sng">
                <a:solidFill>
                  <a:srgbClr val="000000"/>
                </a:solidFill>
                <a:headEnd type="none"/>
                <a:tailEnd type="none"/>
              </a:ln>
            </xdr:spPr>
            <xdr:txBody>
              <a:bodyPr vertOverflow="clip" wrap="square" lIns="27432" tIns="18288" rIns="0" bIns="0" anchor="ctr"/>
              <a:p>
                <a:pPr algn="ctr">
                  <a:defRPr/>
                </a:pPr>
                <a:r>
                  <a:rPr lang="en-US" cap="none" sz="900" b="0" i="0" u="none" baseline="0">
                    <a:solidFill>
                      <a:srgbClr val="000000"/>
                    </a:solidFill>
                    <a:latin typeface="ＭＳ Ｐゴシック"/>
                    <a:ea typeface="ＭＳ Ｐゴシック"/>
                    <a:cs typeface="ＭＳ Ｐゴシック"/>
                  </a:rPr>
                  <a:t>23</a:t>
                </a:r>
              </a:p>
            </xdr:txBody>
          </xdr:sp>
          <xdr:sp>
            <xdr:nvSpPr>
              <xdr:cNvPr id="36" name="Text Box 35"/>
              <xdr:cNvSpPr txBox="1">
                <a:spLocks noChangeArrowheads="1"/>
              </xdr:cNvSpPr>
            </xdr:nvSpPr>
            <xdr:spPr>
              <a:xfrm>
                <a:off x="333" y="228"/>
                <a:ext cx="21" cy="20"/>
              </a:xfrm>
              <a:prstGeom prst="rect">
                <a:avLst/>
              </a:prstGeom>
              <a:solidFill>
                <a:srgbClr val="FFFFFF"/>
              </a:solidFill>
              <a:ln w="9525" cmpd="sng">
                <a:solidFill>
                  <a:srgbClr val="000000"/>
                </a:solidFill>
                <a:headEnd type="none"/>
                <a:tailEnd type="none"/>
              </a:ln>
            </xdr:spPr>
            <xdr:txBody>
              <a:bodyPr vertOverflow="clip" wrap="square" lIns="27432" tIns="18288" rIns="0" bIns="0" anchor="ctr"/>
              <a:p>
                <a:pPr algn="ctr">
                  <a:defRPr/>
                </a:pPr>
                <a:r>
                  <a:rPr lang="en-US" cap="none" sz="900" b="0" i="0" u="none" baseline="0">
                    <a:solidFill>
                      <a:srgbClr val="000000"/>
                    </a:solidFill>
                    <a:latin typeface="ＭＳ Ｐゴシック"/>
                    <a:ea typeface="ＭＳ Ｐゴシック"/>
                    <a:cs typeface="ＭＳ Ｐゴシック"/>
                  </a:rPr>
                  <a:t>311</a:t>
                </a:r>
              </a:p>
            </xdr:txBody>
          </xdr:sp>
          <xdr:sp>
            <xdr:nvSpPr>
              <xdr:cNvPr id="37" name="Text Box 36"/>
              <xdr:cNvSpPr txBox="1">
                <a:spLocks noChangeArrowheads="1"/>
              </xdr:cNvSpPr>
            </xdr:nvSpPr>
            <xdr:spPr>
              <a:xfrm>
                <a:off x="399" y="84"/>
                <a:ext cx="21" cy="20"/>
              </a:xfrm>
              <a:prstGeom prst="rect">
                <a:avLst/>
              </a:prstGeom>
              <a:solidFill>
                <a:srgbClr val="FFFFFF"/>
              </a:solidFill>
              <a:ln w="9525" cmpd="sng">
                <a:solidFill>
                  <a:srgbClr val="000000"/>
                </a:solidFill>
                <a:headEnd type="none"/>
                <a:tailEnd type="none"/>
              </a:ln>
            </xdr:spPr>
            <xdr:txBody>
              <a:bodyPr vertOverflow="clip" wrap="square" lIns="27432" tIns="18288" rIns="0" bIns="0" anchor="ctr"/>
              <a:p>
                <a:pPr algn="ctr">
                  <a:defRPr/>
                </a:pPr>
                <a:r>
                  <a:rPr lang="en-US" cap="none" sz="900" b="0" i="0" u="none" baseline="0">
                    <a:solidFill>
                      <a:srgbClr val="000000"/>
                    </a:solidFill>
                    <a:latin typeface="ＭＳ Ｐゴシック"/>
                    <a:ea typeface="ＭＳ Ｐゴシック"/>
                    <a:cs typeface="ＭＳ Ｐゴシック"/>
                  </a:rPr>
                  <a:t>17</a:t>
                </a:r>
              </a:p>
            </xdr:txBody>
          </xdr:sp>
          <xdr:sp>
            <xdr:nvSpPr>
              <xdr:cNvPr id="38" name="Text Box 37"/>
              <xdr:cNvSpPr txBox="1">
                <a:spLocks noChangeArrowheads="1"/>
              </xdr:cNvSpPr>
            </xdr:nvSpPr>
            <xdr:spPr>
              <a:xfrm>
                <a:off x="402" y="125"/>
                <a:ext cx="21" cy="20"/>
              </a:xfrm>
              <a:prstGeom prst="rect">
                <a:avLst/>
              </a:prstGeom>
              <a:solidFill>
                <a:srgbClr val="FFFFFF"/>
              </a:solidFill>
              <a:ln w="9525" cmpd="sng">
                <a:solidFill>
                  <a:srgbClr val="000000"/>
                </a:solidFill>
                <a:headEnd type="none"/>
                <a:tailEnd type="none"/>
              </a:ln>
            </xdr:spPr>
            <xdr:txBody>
              <a:bodyPr vertOverflow="clip" wrap="square" lIns="27432" tIns="18288" rIns="0" bIns="0" anchor="ctr"/>
              <a:p>
                <a:pPr algn="ctr">
                  <a:defRPr/>
                </a:pPr>
                <a:r>
                  <a:rPr lang="en-US" cap="none" sz="900" b="0" i="0" u="none" baseline="0">
                    <a:solidFill>
                      <a:srgbClr val="000000"/>
                    </a:solidFill>
                    <a:latin typeface="ＭＳ Ｐゴシック"/>
                    <a:ea typeface="ＭＳ Ｐゴシック"/>
                    <a:cs typeface="ＭＳ Ｐゴシック"/>
                  </a:rPr>
                  <a:t>18</a:t>
                </a:r>
              </a:p>
            </xdr:txBody>
          </xdr:sp>
          <xdr:sp>
            <xdr:nvSpPr>
              <xdr:cNvPr id="39" name="Text Box 38"/>
              <xdr:cNvSpPr txBox="1">
                <a:spLocks noChangeArrowheads="1"/>
              </xdr:cNvSpPr>
            </xdr:nvSpPr>
            <xdr:spPr>
              <a:xfrm>
                <a:off x="444" y="130"/>
                <a:ext cx="21" cy="20"/>
              </a:xfrm>
              <a:prstGeom prst="rect">
                <a:avLst/>
              </a:prstGeom>
              <a:solidFill>
                <a:srgbClr val="FFFFFF"/>
              </a:solidFill>
              <a:ln w="9525" cmpd="sng">
                <a:solidFill>
                  <a:srgbClr val="000000"/>
                </a:solidFill>
                <a:headEnd type="none"/>
                <a:tailEnd type="none"/>
              </a:ln>
            </xdr:spPr>
            <xdr:txBody>
              <a:bodyPr vertOverflow="clip" wrap="square" lIns="27432" tIns="18288" rIns="0" bIns="0" anchor="ctr"/>
              <a:p>
                <a:pPr algn="ctr">
                  <a:defRPr/>
                </a:pPr>
                <a:r>
                  <a:rPr lang="en-US" cap="none" sz="900" b="0" i="0" u="none" baseline="0">
                    <a:solidFill>
                      <a:srgbClr val="000000"/>
                    </a:solidFill>
                    <a:latin typeface="ＭＳ Ｐゴシック"/>
                    <a:ea typeface="ＭＳ Ｐゴシック"/>
                    <a:cs typeface="ＭＳ Ｐゴシック"/>
                  </a:rPr>
                  <a:t>19</a:t>
                </a:r>
              </a:p>
            </xdr:txBody>
          </xdr:sp>
          <xdr:sp>
            <xdr:nvSpPr>
              <xdr:cNvPr id="40" name="Text Box 39"/>
              <xdr:cNvSpPr txBox="1">
                <a:spLocks noChangeArrowheads="1"/>
              </xdr:cNvSpPr>
            </xdr:nvSpPr>
            <xdr:spPr>
              <a:xfrm>
                <a:off x="207" y="189"/>
                <a:ext cx="21" cy="20"/>
              </a:xfrm>
              <a:prstGeom prst="rect">
                <a:avLst/>
              </a:prstGeom>
              <a:solidFill>
                <a:srgbClr val="FFFFFF"/>
              </a:solidFill>
              <a:ln w="9525" cmpd="sng">
                <a:solidFill>
                  <a:srgbClr val="000000"/>
                </a:solidFill>
                <a:headEnd type="none"/>
                <a:tailEnd type="none"/>
              </a:ln>
            </xdr:spPr>
            <xdr:txBody>
              <a:bodyPr vertOverflow="clip" wrap="square" lIns="27432" tIns="18288" rIns="0" bIns="0" anchor="ctr"/>
              <a:p>
                <a:pPr algn="ctr">
                  <a:defRPr/>
                </a:pPr>
                <a:r>
                  <a:rPr lang="en-US" cap="none" sz="900" b="0" i="0" u="none" baseline="0">
                    <a:solidFill>
                      <a:srgbClr val="000000"/>
                    </a:solidFill>
                    <a:latin typeface="ＭＳ Ｐゴシック"/>
                    <a:ea typeface="ＭＳ Ｐゴシック"/>
                    <a:cs typeface="ＭＳ Ｐゴシック"/>
                  </a:rPr>
                  <a:t>37</a:t>
                </a:r>
              </a:p>
            </xdr:txBody>
          </xdr:sp>
          <xdr:sp>
            <xdr:nvSpPr>
              <xdr:cNvPr id="41" name="Text Box 40"/>
              <xdr:cNvSpPr txBox="1">
                <a:spLocks noChangeArrowheads="1"/>
              </xdr:cNvSpPr>
            </xdr:nvSpPr>
            <xdr:spPr>
              <a:xfrm>
                <a:off x="159" y="258"/>
                <a:ext cx="21" cy="20"/>
              </a:xfrm>
              <a:prstGeom prst="rect">
                <a:avLst/>
              </a:prstGeom>
              <a:solidFill>
                <a:srgbClr val="FFFFFF"/>
              </a:solidFill>
              <a:ln w="9525" cmpd="sng">
                <a:solidFill>
                  <a:srgbClr val="000000"/>
                </a:solidFill>
                <a:headEnd type="none"/>
                <a:tailEnd type="none"/>
              </a:ln>
            </xdr:spPr>
            <xdr:txBody>
              <a:bodyPr vertOverflow="clip" wrap="square" lIns="27432" tIns="18288" rIns="0" bIns="0" anchor="ctr"/>
              <a:p>
                <a:pPr algn="ctr">
                  <a:defRPr/>
                </a:pPr>
                <a:r>
                  <a:rPr lang="en-US" cap="none" sz="900" b="0" i="0" u="none" baseline="0">
                    <a:solidFill>
                      <a:srgbClr val="000000"/>
                    </a:solidFill>
                    <a:latin typeface="ＭＳ Ｐゴシック"/>
                    <a:ea typeface="ＭＳ Ｐゴシック"/>
                    <a:cs typeface="ＭＳ Ｐゴシック"/>
                  </a:rPr>
                  <a:t>34</a:t>
                </a:r>
              </a:p>
            </xdr:txBody>
          </xdr:sp>
        </xdr:grpSp>
        <xdr:sp>
          <xdr:nvSpPr>
            <xdr:cNvPr id="42" name="TextBox 42"/>
            <xdr:cNvSpPr txBox="1">
              <a:spLocks noChangeArrowheads="1"/>
            </xdr:cNvSpPr>
          </xdr:nvSpPr>
          <xdr:spPr>
            <a:xfrm>
              <a:off x="53" y="74"/>
              <a:ext cx="52" cy="25"/>
            </a:xfrm>
            <a:prstGeom prst="rect">
              <a:avLst/>
            </a:prstGeom>
            <a:solidFill>
              <a:srgbClr val="FFFFFF"/>
            </a:solidFill>
            <a:ln w="9525" cmpd="sng">
              <a:noFill/>
            </a:ln>
          </xdr:spPr>
          <xdr:txBody>
            <a:bodyPr vertOverflow="clip" wrap="square" anchor="ctr">
              <a:spAutoFit/>
            </a:bodyPr>
            <a:p>
              <a:pPr algn="ctr">
                <a:defRPr/>
              </a:pPr>
              <a:r>
                <a:rPr lang="en-US" cap="none" sz="1200" b="1" i="0" u="none" baseline="0">
                  <a:solidFill>
                    <a:srgbClr val="000000"/>
                  </a:solidFill>
                  <a:latin typeface="ＭＳ Ｐゴシック"/>
                  <a:ea typeface="ＭＳ Ｐゴシック"/>
                  <a:cs typeface="ＭＳ Ｐゴシック"/>
                </a:rPr>
                <a:t>E132</a:t>
              </a:r>
            </a:p>
          </xdr:txBody>
        </xdr:sp>
      </xdr:grpSp>
      <xdr:sp>
        <xdr:nvSpPr>
          <xdr:cNvPr id="43" name="TextBox 43"/>
          <xdr:cNvSpPr txBox="1">
            <a:spLocks noChangeArrowheads="1"/>
          </xdr:cNvSpPr>
        </xdr:nvSpPr>
        <xdr:spPr>
          <a:xfrm>
            <a:off x="114" y="549"/>
            <a:ext cx="441" cy="30"/>
          </a:xfrm>
          <a:prstGeom prst="rect">
            <a:avLst/>
          </a:prstGeom>
          <a:solidFill>
            <a:srgbClr val="FFFFFF"/>
          </a:solidFill>
          <a:ln w="9525" cmpd="sng">
            <a:solidFill>
              <a:srgbClr val="FFFFFF"/>
            </a:solidFill>
            <a:headEnd type="none"/>
            <a:tailEnd type="none"/>
          </a:ln>
        </xdr:spPr>
        <xdr:txBody>
          <a:bodyPr vertOverflow="clip" wrap="square"/>
          <a:p>
            <a:pPr algn="ctr">
              <a:defRPr/>
            </a:pPr>
            <a:r>
              <a:rPr lang="en-US" cap="none" sz="1100" b="0" i="0" u="none" baseline="0"/>
              <a:t>図　イワガキ浮遊幼生分布調査定点（隠岐島前海域）</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AI20"/>
  <sheetViews>
    <sheetView tabSelected="1" workbookViewId="0" topLeftCell="A1">
      <pane xSplit="3" ySplit="2" topLeftCell="D3" activePane="bottomRight" state="frozen"/>
      <selection pane="topLeft" activeCell="B31" sqref="B31"/>
      <selection pane="topRight" activeCell="B31" sqref="B31"/>
      <selection pane="bottomLeft" activeCell="B31" sqref="B31"/>
      <selection pane="bottomRight" activeCell="T21" sqref="T21"/>
    </sheetView>
  </sheetViews>
  <sheetFormatPr defaultColWidth="9.00390625" defaultRowHeight="13.5"/>
  <cols>
    <col min="1" max="1" width="2.125" style="17" customWidth="1"/>
    <col min="2" max="2" width="8.625" style="17" customWidth="1"/>
    <col min="3" max="3" width="7.00390625" style="17" customWidth="1"/>
    <col min="4" max="32" width="5.125" style="17" customWidth="1"/>
    <col min="33" max="35" width="5.25390625" style="17" customWidth="1"/>
    <col min="36" max="16384" width="8.875" style="17" customWidth="1"/>
  </cols>
  <sheetData>
    <row r="1" spans="2:28" ht="29.25" customHeight="1">
      <c r="B1" s="16" t="s">
        <v>3</v>
      </c>
      <c r="T1" s="18"/>
      <c r="AB1" s="18"/>
    </row>
    <row r="2" spans="2:35" ht="24.75" customHeight="1">
      <c r="B2" s="19" t="s">
        <v>4</v>
      </c>
      <c r="C2" s="20" t="s">
        <v>5</v>
      </c>
      <c r="D2" s="21" t="s">
        <v>6</v>
      </c>
      <c r="E2" s="21">
        <v>54</v>
      </c>
      <c r="F2" s="21">
        <v>55</v>
      </c>
      <c r="G2" s="21">
        <v>56</v>
      </c>
      <c r="H2" s="21">
        <v>57</v>
      </c>
      <c r="I2" s="21">
        <v>58</v>
      </c>
      <c r="J2" s="21">
        <v>59</v>
      </c>
      <c r="K2" s="21">
        <v>60</v>
      </c>
      <c r="L2" s="21">
        <v>61</v>
      </c>
      <c r="M2" s="21">
        <v>62</v>
      </c>
      <c r="N2" s="21">
        <v>63</v>
      </c>
      <c r="O2" s="21" t="s">
        <v>7</v>
      </c>
      <c r="P2" s="21">
        <v>2</v>
      </c>
      <c r="Q2" s="21">
        <v>3</v>
      </c>
      <c r="R2" s="21">
        <v>4</v>
      </c>
      <c r="S2" s="21">
        <v>5</v>
      </c>
      <c r="T2" s="21">
        <v>6</v>
      </c>
      <c r="U2" s="21">
        <v>7</v>
      </c>
      <c r="V2" s="21">
        <v>8</v>
      </c>
      <c r="W2" s="21">
        <v>9</v>
      </c>
      <c r="X2" s="21">
        <v>10</v>
      </c>
      <c r="Y2" s="21">
        <v>11</v>
      </c>
      <c r="Z2" s="21">
        <v>12</v>
      </c>
      <c r="AA2" s="21">
        <v>13</v>
      </c>
      <c r="AB2" s="21">
        <v>14</v>
      </c>
      <c r="AC2" s="21">
        <v>15</v>
      </c>
      <c r="AD2" s="21">
        <v>16</v>
      </c>
      <c r="AE2" s="21">
        <v>17</v>
      </c>
      <c r="AF2" s="21">
        <v>18</v>
      </c>
      <c r="AG2" s="21">
        <v>19</v>
      </c>
      <c r="AH2" s="21">
        <v>20</v>
      </c>
      <c r="AI2" s="21">
        <v>21</v>
      </c>
    </row>
    <row r="3" spans="2:35" ht="24.75" customHeight="1">
      <c r="B3" s="128" t="s">
        <v>8</v>
      </c>
      <c r="C3" s="22" t="s">
        <v>9</v>
      </c>
      <c r="D3" s="23">
        <v>1050</v>
      </c>
      <c r="E3" s="23">
        <v>550</v>
      </c>
      <c r="F3" s="23">
        <v>1560</v>
      </c>
      <c r="G3" s="23">
        <v>1500</v>
      </c>
      <c r="H3" s="23">
        <v>1500</v>
      </c>
      <c r="I3" s="23">
        <v>1499</v>
      </c>
      <c r="J3" s="23">
        <v>1500</v>
      </c>
      <c r="K3" s="23">
        <v>650</v>
      </c>
      <c r="L3" s="23">
        <v>1200</v>
      </c>
      <c r="M3" s="23">
        <v>1636</v>
      </c>
      <c r="N3" s="23">
        <v>267</v>
      </c>
      <c r="O3" s="23">
        <v>731</v>
      </c>
      <c r="P3" s="23">
        <v>1257</v>
      </c>
      <c r="Q3" s="23">
        <v>1048</v>
      </c>
      <c r="R3" s="23">
        <v>1113</v>
      </c>
      <c r="S3" s="23">
        <v>809</v>
      </c>
      <c r="T3" s="23">
        <v>790</v>
      </c>
      <c r="U3" s="23">
        <v>842</v>
      </c>
      <c r="V3" s="23">
        <v>1460</v>
      </c>
      <c r="W3" s="23">
        <v>1130</v>
      </c>
      <c r="X3" s="23">
        <v>1510</v>
      </c>
      <c r="Y3" s="23">
        <v>1510</v>
      </c>
      <c r="Z3" s="23">
        <v>1290</v>
      </c>
      <c r="AA3" s="23">
        <v>1230</v>
      </c>
      <c r="AB3" s="24">
        <v>1510</v>
      </c>
      <c r="AC3" s="24">
        <v>1510</v>
      </c>
      <c r="AD3" s="24">
        <v>1820</v>
      </c>
      <c r="AE3" s="24">
        <v>1350</v>
      </c>
      <c r="AF3" s="25">
        <v>1090</v>
      </c>
      <c r="AG3" s="33">
        <v>1380</v>
      </c>
      <c r="AH3" s="34">
        <v>1300</v>
      </c>
      <c r="AI3" s="35">
        <v>1270</v>
      </c>
    </row>
    <row r="4" spans="2:35" ht="24.75" customHeight="1">
      <c r="B4" s="129"/>
      <c r="C4" s="22" t="s">
        <v>10</v>
      </c>
      <c r="D4" s="26" t="s">
        <v>11</v>
      </c>
      <c r="E4" s="26" t="s">
        <v>11</v>
      </c>
      <c r="F4" s="26" t="s">
        <v>11</v>
      </c>
      <c r="G4" s="26" t="s">
        <v>11</v>
      </c>
      <c r="H4" s="26" t="s">
        <v>11</v>
      </c>
      <c r="I4" s="23">
        <v>510</v>
      </c>
      <c r="J4" s="23">
        <v>550</v>
      </c>
      <c r="K4" s="23">
        <v>220</v>
      </c>
      <c r="L4" s="23">
        <v>282</v>
      </c>
      <c r="M4" s="23">
        <v>312</v>
      </c>
      <c r="N4" s="23">
        <v>193</v>
      </c>
      <c r="O4" s="23">
        <v>420</v>
      </c>
      <c r="P4" s="23">
        <v>268</v>
      </c>
      <c r="Q4" s="23">
        <v>400</v>
      </c>
      <c r="R4" s="23">
        <v>104</v>
      </c>
      <c r="S4" s="23">
        <v>100</v>
      </c>
      <c r="T4" s="26" t="s">
        <v>11</v>
      </c>
      <c r="U4" s="26" t="s">
        <v>11</v>
      </c>
      <c r="V4" s="26" t="s">
        <v>11</v>
      </c>
      <c r="W4" s="26" t="s">
        <v>11</v>
      </c>
      <c r="X4" s="26" t="s">
        <v>11</v>
      </c>
      <c r="Y4" s="26" t="s">
        <v>11</v>
      </c>
      <c r="Z4" s="26" t="s">
        <v>11</v>
      </c>
      <c r="AA4" s="26" t="s">
        <v>11</v>
      </c>
      <c r="AB4" s="26" t="s">
        <v>11</v>
      </c>
      <c r="AC4" s="26" t="s">
        <v>11</v>
      </c>
      <c r="AD4" s="26" t="s">
        <v>11</v>
      </c>
      <c r="AE4" s="26" t="s">
        <v>11</v>
      </c>
      <c r="AF4" s="26" t="s">
        <v>11</v>
      </c>
      <c r="AG4" s="36" t="s">
        <v>11</v>
      </c>
      <c r="AH4" s="36" t="s">
        <v>11</v>
      </c>
      <c r="AI4" s="36" t="s">
        <v>11</v>
      </c>
    </row>
    <row r="5" spans="2:35" ht="24.75" customHeight="1">
      <c r="B5" s="130"/>
      <c r="C5" s="22" t="s">
        <v>12</v>
      </c>
      <c r="D5" s="23">
        <v>1050</v>
      </c>
      <c r="E5" s="23">
        <v>550</v>
      </c>
      <c r="F5" s="23">
        <v>1560</v>
      </c>
      <c r="G5" s="23">
        <v>1500</v>
      </c>
      <c r="H5" s="23">
        <v>1500</v>
      </c>
      <c r="I5" s="23">
        <v>2009</v>
      </c>
      <c r="J5" s="23">
        <v>2050</v>
      </c>
      <c r="K5" s="23">
        <v>870</v>
      </c>
      <c r="L5" s="23">
        <v>1482</v>
      </c>
      <c r="M5" s="23">
        <v>1948</v>
      </c>
      <c r="N5" s="23">
        <v>460</v>
      </c>
      <c r="O5" s="23">
        <v>1151</v>
      </c>
      <c r="P5" s="23">
        <v>1525</v>
      </c>
      <c r="Q5" s="23">
        <v>1448</v>
      </c>
      <c r="R5" s="23">
        <v>1217</v>
      </c>
      <c r="S5" s="23">
        <v>909</v>
      </c>
      <c r="T5" s="23">
        <v>790</v>
      </c>
      <c r="U5" s="23">
        <v>842</v>
      </c>
      <c r="V5" s="23">
        <v>1460</v>
      </c>
      <c r="W5" s="23">
        <v>1130</v>
      </c>
      <c r="X5" s="23">
        <v>1510</v>
      </c>
      <c r="Y5" s="23">
        <v>1510</v>
      </c>
      <c r="Z5" s="23">
        <v>1290</v>
      </c>
      <c r="AA5" s="23">
        <v>1230</v>
      </c>
      <c r="AB5" s="24">
        <v>1510</v>
      </c>
      <c r="AC5" s="24">
        <v>1510</v>
      </c>
      <c r="AD5" s="24">
        <v>1820</v>
      </c>
      <c r="AE5" s="24">
        <v>1350</v>
      </c>
      <c r="AF5" s="26">
        <v>1090</v>
      </c>
      <c r="AG5" s="33">
        <v>1380</v>
      </c>
      <c r="AH5" s="34">
        <v>1300</v>
      </c>
      <c r="AI5" s="35">
        <v>1270</v>
      </c>
    </row>
    <row r="6" spans="2:35" ht="24.75" customHeight="1">
      <c r="B6" s="128" t="s">
        <v>13</v>
      </c>
      <c r="C6" s="22" t="s">
        <v>9</v>
      </c>
      <c r="D6" s="26" t="s">
        <v>11</v>
      </c>
      <c r="E6" s="26" t="s">
        <v>11</v>
      </c>
      <c r="F6" s="26" t="s">
        <v>11</v>
      </c>
      <c r="G6" s="26" t="s">
        <v>11</v>
      </c>
      <c r="H6" s="23">
        <v>123</v>
      </c>
      <c r="I6" s="23">
        <v>80</v>
      </c>
      <c r="J6" s="23">
        <v>68</v>
      </c>
      <c r="K6" s="23">
        <v>80</v>
      </c>
      <c r="L6" s="23">
        <v>93</v>
      </c>
      <c r="M6" s="23">
        <v>105</v>
      </c>
      <c r="N6" s="23">
        <v>66</v>
      </c>
      <c r="O6" s="23">
        <v>104</v>
      </c>
      <c r="P6" s="23">
        <v>219</v>
      </c>
      <c r="Q6" s="23">
        <v>471</v>
      </c>
      <c r="R6" s="23">
        <v>231</v>
      </c>
      <c r="S6" s="23">
        <v>418</v>
      </c>
      <c r="T6" s="23">
        <v>367</v>
      </c>
      <c r="U6" s="23">
        <v>560</v>
      </c>
      <c r="V6" s="23">
        <v>656</v>
      </c>
      <c r="W6" s="23">
        <v>551</v>
      </c>
      <c r="X6" s="23">
        <v>568</v>
      </c>
      <c r="Y6" s="23">
        <v>658</v>
      </c>
      <c r="Z6" s="28">
        <v>655</v>
      </c>
      <c r="AA6" s="23">
        <v>760</v>
      </c>
      <c r="AB6" s="24">
        <v>770</v>
      </c>
      <c r="AC6" s="24">
        <v>770</v>
      </c>
      <c r="AD6" s="24">
        <v>770</v>
      </c>
      <c r="AE6" s="24">
        <v>695</v>
      </c>
      <c r="AF6" s="24">
        <v>635</v>
      </c>
      <c r="AG6" s="33">
        <v>700</v>
      </c>
      <c r="AH6" s="35">
        <v>700</v>
      </c>
      <c r="AI6" s="35">
        <v>660</v>
      </c>
    </row>
    <row r="7" spans="2:35" ht="24.75" customHeight="1">
      <c r="B7" s="129"/>
      <c r="C7" s="22" t="s">
        <v>10</v>
      </c>
      <c r="D7" s="26" t="s">
        <v>11</v>
      </c>
      <c r="E7" s="26" t="s">
        <v>11</v>
      </c>
      <c r="F7" s="26" t="s">
        <v>11</v>
      </c>
      <c r="G7" s="26" t="s">
        <v>11</v>
      </c>
      <c r="H7" s="23">
        <v>72</v>
      </c>
      <c r="I7" s="23">
        <v>50</v>
      </c>
      <c r="J7" s="23">
        <v>110</v>
      </c>
      <c r="K7" s="23">
        <v>64</v>
      </c>
      <c r="L7" s="23">
        <v>107</v>
      </c>
      <c r="M7" s="23">
        <v>134</v>
      </c>
      <c r="N7" s="23">
        <v>231</v>
      </c>
      <c r="O7" s="23">
        <v>473</v>
      </c>
      <c r="P7" s="23">
        <v>578</v>
      </c>
      <c r="Q7" s="23">
        <v>650</v>
      </c>
      <c r="R7" s="23">
        <v>491</v>
      </c>
      <c r="S7" s="23">
        <v>519</v>
      </c>
      <c r="T7" s="23">
        <v>486</v>
      </c>
      <c r="U7" s="23">
        <v>258</v>
      </c>
      <c r="V7" s="23">
        <v>170</v>
      </c>
      <c r="W7" s="23">
        <v>102</v>
      </c>
      <c r="X7" s="23" t="s">
        <v>11</v>
      </c>
      <c r="Y7" s="23">
        <v>20</v>
      </c>
      <c r="Z7" s="23" t="s">
        <v>11</v>
      </c>
      <c r="AA7" s="23" t="s">
        <v>11</v>
      </c>
      <c r="AB7" s="24">
        <v>20</v>
      </c>
      <c r="AC7" s="24">
        <v>20</v>
      </c>
      <c r="AD7" s="24">
        <v>20</v>
      </c>
      <c r="AE7" s="26" t="s">
        <v>11</v>
      </c>
      <c r="AF7" s="26" t="s">
        <v>11</v>
      </c>
      <c r="AG7" s="33">
        <v>5</v>
      </c>
      <c r="AH7" s="36" t="s">
        <v>11</v>
      </c>
      <c r="AI7" s="36" t="s">
        <v>11</v>
      </c>
    </row>
    <row r="8" spans="2:35" ht="24.75" customHeight="1">
      <c r="B8" s="130"/>
      <c r="C8" s="22" t="s">
        <v>12</v>
      </c>
      <c r="D8" s="26" t="s">
        <v>14</v>
      </c>
      <c r="E8" s="26" t="s">
        <v>14</v>
      </c>
      <c r="F8" s="26" t="s">
        <v>14</v>
      </c>
      <c r="G8" s="26" t="s">
        <v>14</v>
      </c>
      <c r="H8" s="23">
        <v>195</v>
      </c>
      <c r="I8" s="23">
        <v>130</v>
      </c>
      <c r="J8" s="23">
        <v>178</v>
      </c>
      <c r="K8" s="23">
        <v>144</v>
      </c>
      <c r="L8" s="23">
        <v>200</v>
      </c>
      <c r="M8" s="23">
        <v>239</v>
      </c>
      <c r="N8" s="23">
        <v>297</v>
      </c>
      <c r="O8" s="23">
        <v>577</v>
      </c>
      <c r="P8" s="23">
        <v>797</v>
      </c>
      <c r="Q8" s="23">
        <v>1121</v>
      </c>
      <c r="R8" s="23">
        <v>722</v>
      </c>
      <c r="S8" s="23">
        <v>937</v>
      </c>
      <c r="T8" s="23">
        <v>853</v>
      </c>
      <c r="U8" s="23">
        <v>818</v>
      </c>
      <c r="V8" s="23">
        <v>826</v>
      </c>
      <c r="W8" s="23">
        <v>653</v>
      </c>
      <c r="X8" s="23">
        <v>568</v>
      </c>
      <c r="Y8" s="23">
        <v>660</v>
      </c>
      <c r="Z8" s="23">
        <v>655</v>
      </c>
      <c r="AA8" s="23">
        <v>760</v>
      </c>
      <c r="AB8" s="24">
        <v>790</v>
      </c>
      <c r="AC8" s="24">
        <v>790</v>
      </c>
      <c r="AD8" s="24">
        <v>790</v>
      </c>
      <c r="AE8" s="24">
        <v>695</v>
      </c>
      <c r="AF8" s="29">
        <v>635</v>
      </c>
      <c r="AG8" s="33">
        <v>705</v>
      </c>
      <c r="AH8" s="35">
        <v>700</v>
      </c>
      <c r="AI8" s="35">
        <v>660</v>
      </c>
    </row>
    <row r="9" spans="2:35" ht="24.75" customHeight="1">
      <c r="B9" s="128" t="s">
        <v>15</v>
      </c>
      <c r="C9" s="22" t="s">
        <v>9</v>
      </c>
      <c r="D9" s="23">
        <v>50</v>
      </c>
      <c r="E9" s="23">
        <v>105</v>
      </c>
      <c r="F9" s="23">
        <v>163</v>
      </c>
      <c r="G9" s="23">
        <v>162</v>
      </c>
      <c r="H9" s="23">
        <v>201</v>
      </c>
      <c r="I9" s="23">
        <v>218</v>
      </c>
      <c r="J9" s="23">
        <v>159</v>
      </c>
      <c r="K9" s="23">
        <v>301</v>
      </c>
      <c r="L9" s="23">
        <v>277</v>
      </c>
      <c r="M9" s="23">
        <v>600</v>
      </c>
      <c r="N9" s="23">
        <v>0</v>
      </c>
      <c r="O9" s="23">
        <v>690</v>
      </c>
      <c r="P9" s="23">
        <v>451</v>
      </c>
      <c r="Q9" s="23">
        <v>455</v>
      </c>
      <c r="R9" s="23">
        <v>277</v>
      </c>
      <c r="S9" s="23">
        <v>368</v>
      </c>
      <c r="T9" s="23">
        <v>75</v>
      </c>
      <c r="U9" s="23">
        <v>879</v>
      </c>
      <c r="V9" s="23">
        <v>851</v>
      </c>
      <c r="W9" s="23">
        <v>643</v>
      </c>
      <c r="X9" s="23">
        <v>395</v>
      </c>
      <c r="Y9" s="23">
        <v>337</v>
      </c>
      <c r="Z9" s="23">
        <v>394</v>
      </c>
      <c r="AA9" s="23">
        <v>319</v>
      </c>
      <c r="AB9" s="24">
        <v>348</v>
      </c>
      <c r="AC9" s="24">
        <v>252</v>
      </c>
      <c r="AD9" s="24">
        <v>0</v>
      </c>
      <c r="AE9" s="24">
        <v>156</v>
      </c>
      <c r="AF9" s="24">
        <v>214</v>
      </c>
      <c r="AG9" s="35">
        <v>213</v>
      </c>
      <c r="AH9" s="35">
        <v>210</v>
      </c>
      <c r="AI9" s="35">
        <v>233</v>
      </c>
    </row>
    <row r="10" spans="2:35" ht="24.75" customHeight="1">
      <c r="B10" s="129"/>
      <c r="C10" s="22" t="s">
        <v>10</v>
      </c>
      <c r="D10" s="26" t="s">
        <v>11</v>
      </c>
      <c r="E10" s="26" t="s">
        <v>11</v>
      </c>
      <c r="F10" s="26" t="s">
        <v>11</v>
      </c>
      <c r="G10" s="26" t="s">
        <v>11</v>
      </c>
      <c r="H10" s="26" t="s">
        <v>11</v>
      </c>
      <c r="I10" s="26" t="s">
        <v>11</v>
      </c>
      <c r="J10" s="26" t="s">
        <v>11</v>
      </c>
      <c r="K10" s="26" t="s">
        <v>11</v>
      </c>
      <c r="L10" s="26" t="s">
        <v>11</v>
      </c>
      <c r="M10" s="26" t="s">
        <v>11</v>
      </c>
      <c r="N10" s="26" t="s">
        <v>11</v>
      </c>
      <c r="O10" s="26" t="s">
        <v>11</v>
      </c>
      <c r="P10" s="23">
        <v>90</v>
      </c>
      <c r="Q10" s="23">
        <v>90</v>
      </c>
      <c r="R10" s="23">
        <v>30</v>
      </c>
      <c r="S10" s="23">
        <v>20</v>
      </c>
      <c r="T10" s="26" t="s">
        <v>11</v>
      </c>
      <c r="U10" s="26" t="s">
        <v>11</v>
      </c>
      <c r="V10" s="26" t="s">
        <v>11</v>
      </c>
      <c r="W10" s="26" t="s">
        <v>11</v>
      </c>
      <c r="X10" s="26" t="s">
        <v>11</v>
      </c>
      <c r="Y10" s="26" t="s">
        <v>11</v>
      </c>
      <c r="Z10" s="26" t="s">
        <v>11</v>
      </c>
      <c r="AA10" s="26" t="s">
        <v>11</v>
      </c>
      <c r="AB10" s="24">
        <v>15</v>
      </c>
      <c r="AC10" s="24">
        <v>19</v>
      </c>
      <c r="AD10" s="26" t="s">
        <v>11</v>
      </c>
      <c r="AE10" s="26" t="s">
        <v>11</v>
      </c>
      <c r="AF10" s="26" t="s">
        <v>11</v>
      </c>
      <c r="AG10" s="36" t="s">
        <v>11</v>
      </c>
      <c r="AH10" s="36" t="s">
        <v>11</v>
      </c>
      <c r="AI10" s="36" t="s">
        <v>11</v>
      </c>
    </row>
    <row r="11" spans="2:35" ht="24.75" customHeight="1">
      <c r="B11" s="130"/>
      <c r="C11" s="22" t="s">
        <v>12</v>
      </c>
      <c r="D11" s="23">
        <v>50</v>
      </c>
      <c r="E11" s="23">
        <v>105</v>
      </c>
      <c r="F11" s="23">
        <v>163</v>
      </c>
      <c r="G11" s="23">
        <v>62</v>
      </c>
      <c r="H11" s="23">
        <v>201</v>
      </c>
      <c r="I11" s="23">
        <v>218</v>
      </c>
      <c r="J11" s="23">
        <v>159</v>
      </c>
      <c r="K11" s="23">
        <v>301</v>
      </c>
      <c r="L11" s="23">
        <v>277</v>
      </c>
      <c r="M11" s="23">
        <v>600</v>
      </c>
      <c r="N11" s="23">
        <v>0</v>
      </c>
      <c r="O11" s="23">
        <v>690</v>
      </c>
      <c r="P11" s="23">
        <v>541</v>
      </c>
      <c r="Q11" s="23">
        <v>545</v>
      </c>
      <c r="R11" s="23">
        <v>307</v>
      </c>
      <c r="S11" s="23">
        <v>388</v>
      </c>
      <c r="T11" s="23">
        <v>75</v>
      </c>
      <c r="U11" s="23">
        <v>879</v>
      </c>
      <c r="V11" s="23">
        <v>851</v>
      </c>
      <c r="W11" s="23">
        <v>643</v>
      </c>
      <c r="X11" s="23">
        <v>395</v>
      </c>
      <c r="Y11" s="23">
        <v>337</v>
      </c>
      <c r="Z11" s="23">
        <v>394</v>
      </c>
      <c r="AA11" s="23">
        <v>319</v>
      </c>
      <c r="AB11" s="24">
        <v>363</v>
      </c>
      <c r="AC11" s="24">
        <v>271</v>
      </c>
      <c r="AD11" s="24">
        <v>0</v>
      </c>
      <c r="AE11" s="24">
        <v>156</v>
      </c>
      <c r="AF11" s="24">
        <v>214</v>
      </c>
      <c r="AG11" s="35">
        <v>213</v>
      </c>
      <c r="AH11" s="35">
        <v>210</v>
      </c>
      <c r="AI11" s="35">
        <v>233</v>
      </c>
    </row>
    <row r="12" spans="2:35" ht="24.75" customHeight="1">
      <c r="B12" s="30" t="s">
        <v>16</v>
      </c>
      <c r="C12" s="22" t="s">
        <v>10</v>
      </c>
      <c r="D12" s="26" t="s">
        <v>11</v>
      </c>
      <c r="E12" s="26" t="s">
        <v>11</v>
      </c>
      <c r="F12" s="26" t="s">
        <v>11</v>
      </c>
      <c r="G12" s="26" t="s">
        <v>11</v>
      </c>
      <c r="H12" s="26" t="s">
        <v>11</v>
      </c>
      <c r="I12" s="26" t="s">
        <v>11</v>
      </c>
      <c r="J12" s="26" t="s">
        <v>11</v>
      </c>
      <c r="K12" s="26" t="s">
        <v>11</v>
      </c>
      <c r="L12" s="26" t="s">
        <v>11</v>
      </c>
      <c r="M12" s="26" t="s">
        <v>11</v>
      </c>
      <c r="N12" s="26" t="s">
        <v>11</v>
      </c>
      <c r="O12" s="26" t="s">
        <v>11</v>
      </c>
      <c r="P12" s="26" t="s">
        <v>11</v>
      </c>
      <c r="Q12" s="26" t="s">
        <v>11</v>
      </c>
      <c r="R12" s="26" t="s">
        <v>11</v>
      </c>
      <c r="S12" s="26" t="s">
        <v>11</v>
      </c>
      <c r="T12" s="26" t="s">
        <v>11</v>
      </c>
      <c r="U12" s="26" t="s">
        <v>11</v>
      </c>
      <c r="V12" s="26" t="s">
        <v>11</v>
      </c>
      <c r="W12" s="26" t="s">
        <v>11</v>
      </c>
      <c r="X12" s="23">
        <v>9</v>
      </c>
      <c r="Y12" s="23">
        <v>14</v>
      </c>
      <c r="Z12" s="23">
        <v>23</v>
      </c>
      <c r="AA12" s="23">
        <v>47</v>
      </c>
      <c r="AB12" s="24">
        <v>39.1</v>
      </c>
      <c r="AC12" s="24">
        <v>44</v>
      </c>
      <c r="AD12" s="24">
        <v>63</v>
      </c>
      <c r="AE12" s="24">
        <v>55</v>
      </c>
      <c r="AF12" s="24">
        <v>68</v>
      </c>
      <c r="AG12" s="35">
        <v>57</v>
      </c>
      <c r="AH12" s="34">
        <v>85.4</v>
      </c>
      <c r="AI12" s="35">
        <v>103</v>
      </c>
    </row>
    <row r="13" spans="2:35" ht="24.75" customHeight="1">
      <c r="B13" s="27" t="s">
        <v>17</v>
      </c>
      <c r="C13" s="22" t="s">
        <v>9</v>
      </c>
      <c r="D13" s="23">
        <v>2050</v>
      </c>
      <c r="E13" s="23">
        <v>3940</v>
      </c>
      <c r="F13" s="23">
        <v>4000</v>
      </c>
      <c r="G13" s="23">
        <v>4061</v>
      </c>
      <c r="H13" s="23">
        <v>3520</v>
      </c>
      <c r="I13" s="23">
        <v>3700</v>
      </c>
      <c r="J13" s="23">
        <v>4000</v>
      </c>
      <c r="K13" s="23">
        <v>4000</v>
      </c>
      <c r="L13" s="23">
        <v>4000</v>
      </c>
      <c r="M13" s="23">
        <v>2500</v>
      </c>
      <c r="N13" s="23">
        <v>940</v>
      </c>
      <c r="O13" s="23">
        <v>5000</v>
      </c>
      <c r="P13" s="23">
        <v>1130</v>
      </c>
      <c r="Q13" s="23">
        <v>0</v>
      </c>
      <c r="R13" s="23">
        <v>2768</v>
      </c>
      <c r="S13" s="23">
        <v>5000</v>
      </c>
      <c r="T13" s="23">
        <v>4000</v>
      </c>
      <c r="U13" s="23">
        <v>3500</v>
      </c>
      <c r="V13" s="23">
        <v>2720</v>
      </c>
      <c r="W13" s="23">
        <v>3000</v>
      </c>
      <c r="X13" s="23">
        <v>0</v>
      </c>
      <c r="Y13" s="23">
        <v>600</v>
      </c>
      <c r="Z13" s="23">
        <v>0</v>
      </c>
      <c r="AA13" s="23">
        <v>500</v>
      </c>
      <c r="AB13" s="24">
        <v>790</v>
      </c>
      <c r="AC13" s="26" t="s">
        <v>11</v>
      </c>
      <c r="AD13" s="26" t="s">
        <v>11</v>
      </c>
      <c r="AE13" s="26" t="s">
        <v>11</v>
      </c>
      <c r="AF13" s="26" t="s">
        <v>11</v>
      </c>
      <c r="AG13" s="36" t="s">
        <v>11</v>
      </c>
      <c r="AH13" s="36" t="s">
        <v>11</v>
      </c>
      <c r="AI13" s="36" t="s">
        <v>11</v>
      </c>
    </row>
    <row r="14" spans="2:35" ht="24.75" customHeight="1">
      <c r="B14" s="30" t="s">
        <v>18</v>
      </c>
      <c r="C14" s="22" t="s">
        <v>10</v>
      </c>
      <c r="D14" s="26" t="s">
        <v>11</v>
      </c>
      <c r="E14" s="26" t="s">
        <v>11</v>
      </c>
      <c r="F14" s="26" t="s">
        <v>11</v>
      </c>
      <c r="G14" s="26" t="s">
        <v>11</v>
      </c>
      <c r="H14" s="26" t="s">
        <v>11</v>
      </c>
      <c r="I14" s="26" t="s">
        <v>11</v>
      </c>
      <c r="J14" s="26" t="s">
        <v>11</v>
      </c>
      <c r="K14" s="26" t="s">
        <v>11</v>
      </c>
      <c r="L14" s="26" t="s">
        <v>11</v>
      </c>
      <c r="M14" s="26" t="s">
        <v>11</v>
      </c>
      <c r="N14" s="26" t="s">
        <v>11</v>
      </c>
      <c r="O14" s="26" t="s">
        <v>11</v>
      </c>
      <c r="P14" s="23">
        <v>92</v>
      </c>
      <c r="Q14" s="23">
        <v>165</v>
      </c>
      <c r="R14" s="23">
        <v>360</v>
      </c>
      <c r="S14" s="23">
        <v>358</v>
      </c>
      <c r="T14" s="23">
        <v>203</v>
      </c>
      <c r="U14" s="23">
        <v>291</v>
      </c>
      <c r="V14" s="23">
        <v>526</v>
      </c>
      <c r="W14" s="23">
        <v>410</v>
      </c>
      <c r="X14" s="23">
        <v>203</v>
      </c>
      <c r="Y14" s="23">
        <v>145</v>
      </c>
      <c r="Z14" s="23">
        <v>80</v>
      </c>
      <c r="AA14" s="23">
        <v>123</v>
      </c>
      <c r="AB14" s="26" t="s">
        <v>11</v>
      </c>
      <c r="AC14" s="23">
        <v>9</v>
      </c>
      <c r="AD14" s="24">
        <v>9</v>
      </c>
      <c r="AE14" s="26" t="s">
        <v>11</v>
      </c>
      <c r="AF14" s="26" t="s">
        <v>11</v>
      </c>
      <c r="AG14" s="36" t="s">
        <v>11</v>
      </c>
      <c r="AH14" s="36" t="s">
        <v>11</v>
      </c>
      <c r="AI14" s="36" t="s">
        <v>11</v>
      </c>
    </row>
    <row r="15" spans="2:35" ht="24.75" customHeight="1">
      <c r="B15" s="30" t="s">
        <v>19</v>
      </c>
      <c r="C15" s="22" t="s">
        <v>9</v>
      </c>
      <c r="D15" s="26" t="s">
        <v>11</v>
      </c>
      <c r="E15" s="26" t="s">
        <v>11</v>
      </c>
      <c r="F15" s="26" t="s">
        <v>11</v>
      </c>
      <c r="G15" s="26" t="s">
        <v>11</v>
      </c>
      <c r="H15" s="26" t="s">
        <v>11</v>
      </c>
      <c r="I15" s="26" t="s">
        <v>11</v>
      </c>
      <c r="J15" s="26" t="s">
        <v>11</v>
      </c>
      <c r="K15" s="26" t="s">
        <v>11</v>
      </c>
      <c r="L15" s="26" t="s">
        <v>11</v>
      </c>
      <c r="M15" s="26" t="s">
        <v>11</v>
      </c>
      <c r="N15" s="26" t="s">
        <v>11</v>
      </c>
      <c r="O15" s="26" t="s">
        <v>11</v>
      </c>
      <c r="P15" s="26" t="s">
        <v>11</v>
      </c>
      <c r="Q15" s="26" t="s">
        <v>11</v>
      </c>
      <c r="R15" s="26" t="s">
        <v>11</v>
      </c>
      <c r="S15" s="26" t="s">
        <v>11</v>
      </c>
      <c r="T15" s="26" t="s">
        <v>11</v>
      </c>
      <c r="U15" s="26" t="s">
        <v>11</v>
      </c>
      <c r="V15" s="26" t="s">
        <v>11</v>
      </c>
      <c r="W15" s="26" t="s">
        <v>11</v>
      </c>
      <c r="X15" s="26" t="s">
        <v>11</v>
      </c>
      <c r="Y15" s="26" t="s">
        <v>11</v>
      </c>
      <c r="Z15" s="26" t="s">
        <v>11</v>
      </c>
      <c r="AA15" s="26" t="s">
        <v>11</v>
      </c>
      <c r="AB15" s="26" t="s">
        <v>11</v>
      </c>
      <c r="AC15" s="24">
        <v>250</v>
      </c>
      <c r="AD15" s="24">
        <v>5</v>
      </c>
      <c r="AE15" s="24">
        <v>8</v>
      </c>
      <c r="AF15" s="24">
        <v>12.8</v>
      </c>
      <c r="AG15" s="36" t="s">
        <v>11</v>
      </c>
      <c r="AH15" s="36" t="s">
        <v>11</v>
      </c>
      <c r="AI15" s="36" t="s">
        <v>11</v>
      </c>
    </row>
    <row r="16" spans="2:35" ht="24.75" customHeight="1">
      <c r="B16" s="30" t="s">
        <v>20</v>
      </c>
      <c r="C16" s="22" t="s">
        <v>9</v>
      </c>
      <c r="D16" s="23">
        <v>260</v>
      </c>
      <c r="E16" s="23">
        <v>50</v>
      </c>
      <c r="F16" s="26" t="s">
        <v>11</v>
      </c>
      <c r="G16" s="26" t="s">
        <v>11</v>
      </c>
      <c r="H16" s="26" t="s">
        <v>11</v>
      </c>
      <c r="I16" s="26" t="s">
        <v>11</v>
      </c>
      <c r="J16" s="26" t="s">
        <v>11</v>
      </c>
      <c r="K16" s="26" t="s">
        <v>11</v>
      </c>
      <c r="L16" s="26" t="s">
        <v>11</v>
      </c>
      <c r="M16" s="26" t="s">
        <v>11</v>
      </c>
      <c r="N16" s="26" t="s">
        <v>11</v>
      </c>
      <c r="O16" s="26" t="s">
        <v>11</v>
      </c>
      <c r="P16" s="26" t="s">
        <v>11</v>
      </c>
      <c r="Q16" s="26" t="s">
        <v>11</v>
      </c>
      <c r="R16" s="26" t="s">
        <v>11</v>
      </c>
      <c r="S16" s="26" t="s">
        <v>11</v>
      </c>
      <c r="T16" s="26" t="s">
        <v>11</v>
      </c>
      <c r="U16" s="26" t="s">
        <v>11</v>
      </c>
      <c r="V16" s="26" t="s">
        <v>11</v>
      </c>
      <c r="W16" s="26" t="s">
        <v>11</v>
      </c>
      <c r="X16" s="26" t="s">
        <v>11</v>
      </c>
      <c r="Y16" s="26" t="s">
        <v>11</v>
      </c>
      <c r="Z16" s="26" t="s">
        <v>11</v>
      </c>
      <c r="AA16" s="26" t="s">
        <v>11</v>
      </c>
      <c r="AB16" s="26" t="s">
        <v>11</v>
      </c>
      <c r="AC16" s="26" t="s">
        <v>11</v>
      </c>
      <c r="AD16" s="26" t="s">
        <v>11</v>
      </c>
      <c r="AE16" s="26" t="s">
        <v>11</v>
      </c>
      <c r="AF16" s="26" t="s">
        <v>11</v>
      </c>
      <c r="AG16" s="36" t="s">
        <v>11</v>
      </c>
      <c r="AH16" s="36" t="s">
        <v>11</v>
      </c>
      <c r="AI16" s="36" t="s">
        <v>11</v>
      </c>
    </row>
    <row r="17" spans="2:27" ht="4.5" customHeight="1">
      <c r="B17" s="13"/>
      <c r="C17" s="13"/>
      <c r="D17" s="31"/>
      <c r="E17" s="31"/>
      <c r="F17" s="31"/>
      <c r="G17" s="31"/>
      <c r="H17" s="31"/>
      <c r="I17" s="31"/>
      <c r="J17" s="31"/>
      <c r="K17" s="31"/>
      <c r="L17" s="31"/>
      <c r="M17" s="31"/>
      <c r="N17" s="31"/>
      <c r="O17" s="31"/>
      <c r="P17" s="31"/>
      <c r="Q17" s="31"/>
      <c r="R17" s="31"/>
      <c r="S17" s="31"/>
      <c r="T17" s="31"/>
      <c r="U17" s="31"/>
      <c r="V17" s="31"/>
      <c r="W17" s="31"/>
      <c r="X17" s="31"/>
      <c r="Y17" s="31"/>
      <c r="Z17" s="31"/>
      <c r="AA17" s="31"/>
    </row>
    <row r="18" ht="14.25">
      <c r="B18" s="32" t="s">
        <v>21</v>
      </c>
    </row>
    <row r="19" ht="14.25">
      <c r="B19" s="32" t="s">
        <v>22</v>
      </c>
    </row>
    <row r="20" spans="3:22" ht="13.5">
      <c r="C20" s="131"/>
      <c r="D20" s="131"/>
      <c r="E20" s="131"/>
      <c r="F20" s="131"/>
      <c r="G20" s="131"/>
      <c r="H20" s="131"/>
      <c r="I20" s="131"/>
      <c r="J20" s="131"/>
      <c r="K20" s="131"/>
      <c r="L20" s="131"/>
      <c r="M20" s="131"/>
      <c r="N20" s="131"/>
      <c r="O20" s="131"/>
      <c r="P20" s="131"/>
      <c r="Q20" s="131"/>
      <c r="R20" s="131"/>
      <c r="S20" s="131"/>
      <c r="T20" s="131"/>
      <c r="U20" s="131"/>
      <c r="V20" s="131"/>
    </row>
  </sheetData>
  <mergeCells count="4">
    <mergeCell ref="B3:B5"/>
    <mergeCell ref="B6:B8"/>
    <mergeCell ref="B9:B11"/>
    <mergeCell ref="C20:V20"/>
  </mergeCells>
  <printOptions/>
  <pageMargins left="0.75" right="0.75" top="1" bottom="1" header="0.512" footer="0.512"/>
  <pageSetup orientation="portrait" paperSize="9"/>
  <drawing r:id="rId1"/>
</worksheet>
</file>

<file path=xl/worksheets/sheet2.xml><?xml version="1.0" encoding="utf-8"?>
<worksheet xmlns="http://schemas.openxmlformats.org/spreadsheetml/2006/main" xmlns:r="http://schemas.openxmlformats.org/officeDocument/2006/relationships">
  <dimension ref="B2:AF131"/>
  <sheetViews>
    <sheetView workbookViewId="0" topLeftCell="A1">
      <selection activeCell="U50" sqref="U50"/>
    </sheetView>
  </sheetViews>
  <sheetFormatPr defaultColWidth="9.00390625" defaultRowHeight="13.5"/>
  <cols>
    <col min="1" max="1" width="3.125" style="4" customWidth="1"/>
    <col min="2" max="2" width="8.00390625" style="9" customWidth="1"/>
    <col min="3" max="3" width="6.125" style="10" customWidth="1"/>
    <col min="4" max="4" width="0.5" style="4" customWidth="1"/>
    <col min="5" max="5" width="8.00390625" style="9" customWidth="1"/>
    <col min="6" max="6" width="6.125" style="4" customWidth="1"/>
    <col min="7" max="7" width="0.5" style="4" customWidth="1"/>
    <col min="8" max="8" width="8.00390625" style="11" customWidth="1"/>
    <col min="9" max="9" width="6.125" style="4" customWidth="1"/>
    <col min="10" max="10" width="0.6171875" style="4" customWidth="1"/>
    <col min="11" max="11" width="8.00390625" style="12" customWidth="1"/>
    <col min="12" max="12" width="6.125" style="4" customWidth="1"/>
    <col min="13" max="13" width="0.6171875" style="4" customWidth="1"/>
    <col min="14" max="14" width="8.75390625" style="12" customWidth="1"/>
    <col min="15" max="15" width="6.125" style="4" customWidth="1"/>
    <col min="16" max="16" width="0.6171875" style="4" customWidth="1"/>
    <col min="17" max="17" width="9.125" style="12" customWidth="1"/>
    <col min="18" max="18" width="6.00390625" style="4" customWidth="1"/>
    <col min="19" max="19" width="3.125" style="4" customWidth="1"/>
    <col min="20" max="20" width="12.25390625" style="4" customWidth="1"/>
    <col min="21" max="16384" width="9.00390625" style="4" customWidth="1"/>
  </cols>
  <sheetData>
    <row r="2" ht="16.5">
      <c r="B2" s="114" t="s">
        <v>95</v>
      </c>
    </row>
    <row r="3" ht="8.25" customHeight="1"/>
    <row r="4" spans="2:18" ht="45.75" customHeight="1">
      <c r="B4" s="132" t="s">
        <v>96</v>
      </c>
      <c r="C4" s="132"/>
      <c r="D4" s="132"/>
      <c r="E4" s="132"/>
      <c r="F4" s="132"/>
      <c r="G4" s="132"/>
      <c r="H4" s="132"/>
      <c r="I4" s="132"/>
      <c r="J4" s="132"/>
      <c r="K4" s="132"/>
      <c r="L4" s="132"/>
      <c r="M4" s="132"/>
      <c r="N4" s="132"/>
      <c r="O4" s="132"/>
      <c r="P4" s="132"/>
      <c r="Q4" s="132"/>
      <c r="R4" s="132"/>
    </row>
    <row r="5" ht="9" customHeight="1"/>
    <row r="6" spans="2:21" ht="13.5">
      <c r="B6" s="133" t="s">
        <v>0</v>
      </c>
      <c r="C6" s="3" t="s">
        <v>1</v>
      </c>
      <c r="E6" s="133" t="s">
        <v>0</v>
      </c>
      <c r="F6" s="3" t="s">
        <v>1</v>
      </c>
      <c r="H6" s="135" t="s">
        <v>0</v>
      </c>
      <c r="I6" s="3" t="s">
        <v>1</v>
      </c>
      <c r="K6" s="133" t="s">
        <v>0</v>
      </c>
      <c r="L6" s="3" t="s">
        <v>1</v>
      </c>
      <c r="N6" s="133" t="s">
        <v>0</v>
      </c>
      <c r="O6" s="3" t="s">
        <v>1</v>
      </c>
      <c r="Q6" s="133" t="s">
        <v>0</v>
      </c>
      <c r="R6" s="3" t="s">
        <v>1</v>
      </c>
      <c r="T6" s="5"/>
      <c r="U6" s="5"/>
    </row>
    <row r="7" spans="2:20" ht="13.5">
      <c r="B7" s="134"/>
      <c r="C7" s="6" t="s">
        <v>2</v>
      </c>
      <c r="E7" s="134"/>
      <c r="F7" s="6" t="s">
        <v>2</v>
      </c>
      <c r="H7" s="136"/>
      <c r="I7" s="6" t="s">
        <v>2</v>
      </c>
      <c r="K7" s="134"/>
      <c r="L7" s="6" t="s">
        <v>2</v>
      </c>
      <c r="N7" s="134"/>
      <c r="O7" s="6" t="s">
        <v>2</v>
      </c>
      <c r="Q7" s="134"/>
      <c r="R7" s="6" t="s">
        <v>2</v>
      </c>
      <c r="T7" s="7"/>
    </row>
    <row r="8" spans="2:20" ht="13.5">
      <c r="B8" s="8">
        <v>39814</v>
      </c>
      <c r="C8" s="15" t="s">
        <v>23</v>
      </c>
      <c r="E8" s="8">
        <v>39873</v>
      </c>
      <c r="F8" s="15"/>
      <c r="H8" s="8">
        <v>39934</v>
      </c>
      <c r="I8" s="15">
        <v>14.8</v>
      </c>
      <c r="K8" s="8">
        <v>39995</v>
      </c>
      <c r="L8" s="15"/>
      <c r="N8" s="8">
        <v>40057</v>
      </c>
      <c r="O8" s="15">
        <v>24.9</v>
      </c>
      <c r="Q8" s="8">
        <v>40118</v>
      </c>
      <c r="R8" s="15"/>
      <c r="T8" s="7"/>
    </row>
    <row r="9" spans="2:20" ht="13.5">
      <c r="B9" s="8">
        <v>39815</v>
      </c>
      <c r="C9" s="15"/>
      <c r="E9" s="8">
        <v>39874</v>
      </c>
      <c r="F9" s="15">
        <v>11.6</v>
      </c>
      <c r="H9" s="8">
        <v>39935</v>
      </c>
      <c r="I9" s="15"/>
      <c r="K9" s="8">
        <v>39996</v>
      </c>
      <c r="L9" s="15">
        <v>21.3</v>
      </c>
      <c r="N9" s="8">
        <v>40058</v>
      </c>
      <c r="O9" s="15"/>
      <c r="Q9" s="8">
        <v>40119</v>
      </c>
      <c r="R9" s="15">
        <v>20.3</v>
      </c>
      <c r="T9" s="7"/>
    </row>
    <row r="10" spans="2:32" ht="13.5">
      <c r="B10" s="8">
        <v>39816</v>
      </c>
      <c r="C10" s="15"/>
      <c r="E10" s="8">
        <v>39875</v>
      </c>
      <c r="F10" s="15">
        <v>11.7</v>
      </c>
      <c r="H10" s="8">
        <v>39936</v>
      </c>
      <c r="I10" s="15"/>
      <c r="K10" s="8">
        <v>39997</v>
      </c>
      <c r="L10" s="15">
        <v>21.5</v>
      </c>
      <c r="N10" s="8">
        <v>40059</v>
      </c>
      <c r="O10" s="15">
        <v>24.8</v>
      </c>
      <c r="Q10" s="8">
        <v>40120</v>
      </c>
      <c r="R10" s="15"/>
      <c r="T10" s="7"/>
      <c r="V10"/>
      <c r="W10"/>
      <c r="X10"/>
      <c r="Y10"/>
      <c r="Z10"/>
      <c r="AA10"/>
      <c r="AB10"/>
      <c r="AC10"/>
      <c r="AD10"/>
      <c r="AE10"/>
      <c r="AF10"/>
    </row>
    <row r="11" spans="2:32" ht="13.5">
      <c r="B11" s="8">
        <v>39817</v>
      </c>
      <c r="C11" s="15" t="s">
        <v>24</v>
      </c>
      <c r="E11" s="8">
        <v>39876</v>
      </c>
      <c r="F11" s="15"/>
      <c r="H11" s="8">
        <v>39937</v>
      </c>
      <c r="I11" s="15"/>
      <c r="K11" s="8">
        <v>39998</v>
      </c>
      <c r="L11" s="15"/>
      <c r="N11" s="8">
        <v>40060</v>
      </c>
      <c r="O11" s="15">
        <v>24.7</v>
      </c>
      <c r="Q11" s="8">
        <v>40121</v>
      </c>
      <c r="R11" s="15">
        <v>19.8</v>
      </c>
      <c r="T11" s="7"/>
      <c r="U11"/>
      <c r="V11"/>
      <c r="W11"/>
      <c r="X11"/>
      <c r="Y11"/>
      <c r="Z11"/>
      <c r="AA11"/>
      <c r="AB11"/>
      <c r="AC11"/>
      <c r="AD11"/>
      <c r="AE11"/>
      <c r="AF11"/>
    </row>
    <row r="12" spans="2:32" ht="13.5">
      <c r="B12" s="8">
        <v>39818</v>
      </c>
      <c r="C12" s="15"/>
      <c r="E12" s="8">
        <v>39877</v>
      </c>
      <c r="F12" s="15"/>
      <c r="H12" s="8">
        <v>39938</v>
      </c>
      <c r="I12" s="15"/>
      <c r="K12" s="8">
        <v>39999</v>
      </c>
      <c r="L12" s="15"/>
      <c r="N12" s="8">
        <v>40061</v>
      </c>
      <c r="O12" s="15"/>
      <c r="Q12" s="8">
        <v>40122</v>
      </c>
      <c r="R12" s="15">
        <v>19.7</v>
      </c>
      <c r="T12" s="7"/>
      <c r="U12"/>
      <c r="V12"/>
      <c r="W12"/>
      <c r="X12"/>
      <c r="Y12"/>
      <c r="Z12"/>
      <c r="AA12"/>
      <c r="AB12"/>
      <c r="AC12"/>
      <c r="AD12"/>
      <c r="AE12"/>
      <c r="AF12"/>
    </row>
    <row r="13" spans="2:32" ht="13.5">
      <c r="B13" s="8">
        <v>39819</v>
      </c>
      <c r="C13" s="15"/>
      <c r="E13" s="8">
        <v>39878</v>
      </c>
      <c r="F13" s="15">
        <v>11.8</v>
      </c>
      <c r="H13" s="8">
        <v>39939</v>
      </c>
      <c r="I13" s="15"/>
      <c r="K13" s="8">
        <v>40000</v>
      </c>
      <c r="L13" s="15">
        <v>21.7</v>
      </c>
      <c r="N13" s="8">
        <v>40062</v>
      </c>
      <c r="O13" s="15"/>
      <c r="Q13" s="8">
        <v>40123</v>
      </c>
      <c r="R13" s="15">
        <v>19.6</v>
      </c>
      <c r="T13" s="7"/>
      <c r="U13"/>
      <c r="V13"/>
      <c r="W13"/>
      <c r="X13"/>
      <c r="Y13"/>
      <c r="Z13"/>
      <c r="AA13"/>
      <c r="AB13"/>
      <c r="AC13"/>
      <c r="AD13"/>
      <c r="AE13"/>
      <c r="AF13"/>
    </row>
    <row r="14" spans="2:32" ht="13.5">
      <c r="B14" s="8">
        <v>39820</v>
      </c>
      <c r="C14" s="15"/>
      <c r="E14" s="8">
        <v>39879</v>
      </c>
      <c r="F14" s="15"/>
      <c r="H14" s="8">
        <v>39940</v>
      </c>
      <c r="I14" s="15">
        <v>15.3</v>
      </c>
      <c r="K14" s="8">
        <v>40001</v>
      </c>
      <c r="L14" s="15">
        <v>21.2</v>
      </c>
      <c r="N14" s="8">
        <v>40063</v>
      </c>
      <c r="O14" s="15">
        <v>24.5</v>
      </c>
      <c r="Q14" s="8">
        <v>40124</v>
      </c>
      <c r="R14" s="15"/>
      <c r="T14" s="7"/>
      <c r="U14"/>
      <c r="V14"/>
      <c r="W14"/>
      <c r="X14"/>
      <c r="Y14"/>
      <c r="Z14"/>
      <c r="AA14"/>
      <c r="AB14"/>
      <c r="AC14"/>
      <c r="AD14"/>
      <c r="AE14"/>
      <c r="AF14"/>
    </row>
    <row r="15" spans="2:32" ht="13.5">
      <c r="B15" s="8">
        <v>39821</v>
      </c>
      <c r="C15" s="15">
        <v>14.1</v>
      </c>
      <c r="E15" s="8">
        <v>39880</v>
      </c>
      <c r="F15" s="15"/>
      <c r="H15" s="8">
        <v>39941</v>
      </c>
      <c r="I15" s="15">
        <v>15.7</v>
      </c>
      <c r="K15" s="8">
        <v>40002</v>
      </c>
      <c r="L15" s="15">
        <v>22.1</v>
      </c>
      <c r="N15" s="8">
        <v>40064</v>
      </c>
      <c r="O15" s="15">
        <v>24.5</v>
      </c>
      <c r="Q15" s="8">
        <v>40125</v>
      </c>
      <c r="R15" s="15"/>
      <c r="T15" s="7"/>
      <c r="U15"/>
      <c r="V15"/>
      <c r="W15"/>
      <c r="X15"/>
      <c r="Y15"/>
      <c r="Z15"/>
      <c r="AA15"/>
      <c r="AB15"/>
      <c r="AC15"/>
      <c r="AD15"/>
      <c r="AE15"/>
      <c r="AF15"/>
    </row>
    <row r="16" spans="2:32" ht="13.5">
      <c r="B16" s="8">
        <v>39822</v>
      </c>
      <c r="C16" s="15"/>
      <c r="E16" s="8">
        <v>39881</v>
      </c>
      <c r="F16" s="15">
        <v>12.3</v>
      </c>
      <c r="H16" s="8">
        <v>39942</v>
      </c>
      <c r="I16" s="15"/>
      <c r="K16" s="8">
        <v>40003</v>
      </c>
      <c r="L16" s="15"/>
      <c r="N16" s="8">
        <v>40065</v>
      </c>
      <c r="O16" s="15">
        <v>24.4</v>
      </c>
      <c r="Q16" s="8">
        <v>40126</v>
      </c>
      <c r="R16" s="15">
        <v>20.1</v>
      </c>
      <c r="T16" s="7"/>
      <c r="U16"/>
      <c r="V16"/>
      <c r="W16"/>
      <c r="X16"/>
      <c r="Y16"/>
      <c r="Z16"/>
      <c r="AA16"/>
      <c r="AB16"/>
      <c r="AC16"/>
      <c r="AD16"/>
      <c r="AE16"/>
      <c r="AF16"/>
    </row>
    <row r="17" spans="2:32" ht="13.5">
      <c r="B17" s="8">
        <v>39823</v>
      </c>
      <c r="C17" s="15"/>
      <c r="E17" s="8">
        <v>39882</v>
      </c>
      <c r="F17" s="15">
        <v>12.5</v>
      </c>
      <c r="H17" s="8">
        <v>39943</v>
      </c>
      <c r="I17" s="15">
        <v>15.8</v>
      </c>
      <c r="K17" s="8">
        <v>40004</v>
      </c>
      <c r="L17" s="15">
        <v>21.9</v>
      </c>
      <c r="N17" s="8">
        <v>40066</v>
      </c>
      <c r="O17" s="15"/>
      <c r="Q17" s="8">
        <v>40127</v>
      </c>
      <c r="R17" s="15">
        <v>20.2</v>
      </c>
      <c r="T17" s="7"/>
      <c r="U17"/>
      <c r="V17"/>
      <c r="W17"/>
      <c r="X17"/>
      <c r="Y17"/>
      <c r="Z17"/>
      <c r="AA17"/>
      <c r="AB17"/>
      <c r="AC17"/>
      <c r="AD17"/>
      <c r="AE17"/>
      <c r="AF17"/>
    </row>
    <row r="18" spans="2:32" ht="13.5">
      <c r="B18" s="8">
        <v>39824</v>
      </c>
      <c r="C18" s="15"/>
      <c r="E18" s="8">
        <v>39883</v>
      </c>
      <c r="F18" s="15">
        <v>12.5</v>
      </c>
      <c r="H18" s="8">
        <v>39944</v>
      </c>
      <c r="I18" s="15">
        <v>15.9</v>
      </c>
      <c r="K18" s="8">
        <v>40005</v>
      </c>
      <c r="L18" s="15"/>
      <c r="N18" s="8">
        <v>40067</v>
      </c>
      <c r="O18" s="15">
        <v>24</v>
      </c>
      <c r="Q18" s="8">
        <v>40128</v>
      </c>
      <c r="R18" s="15"/>
      <c r="T18" s="7"/>
      <c r="U18"/>
      <c r="V18"/>
      <c r="W18"/>
      <c r="X18"/>
      <c r="Y18"/>
      <c r="Z18"/>
      <c r="AA18"/>
      <c r="AB18"/>
      <c r="AC18"/>
      <c r="AD18"/>
      <c r="AE18"/>
      <c r="AF18"/>
    </row>
    <row r="19" spans="2:32" ht="13.5">
      <c r="B19" s="8">
        <v>39825</v>
      </c>
      <c r="C19" s="15"/>
      <c r="E19" s="8">
        <v>39884</v>
      </c>
      <c r="F19" s="15">
        <v>12.5</v>
      </c>
      <c r="H19" s="8">
        <v>39945</v>
      </c>
      <c r="I19" s="15">
        <v>16.1</v>
      </c>
      <c r="K19" s="8">
        <v>40006</v>
      </c>
      <c r="L19" s="15"/>
      <c r="N19" s="8">
        <v>40068</v>
      </c>
      <c r="O19" s="15">
        <v>23.9</v>
      </c>
      <c r="Q19" s="8">
        <v>40129</v>
      </c>
      <c r="R19" s="15">
        <v>19.7</v>
      </c>
      <c r="T19" s="7"/>
      <c r="V19"/>
      <c r="W19"/>
      <c r="X19"/>
      <c r="Y19"/>
      <c r="Z19"/>
      <c r="AA19"/>
      <c r="AB19"/>
      <c r="AC19"/>
      <c r="AD19"/>
      <c r="AE19"/>
      <c r="AF19"/>
    </row>
    <row r="20" spans="2:32" ht="13.5">
      <c r="B20" s="8">
        <v>39826</v>
      </c>
      <c r="C20" s="15"/>
      <c r="E20" s="8">
        <v>39885</v>
      </c>
      <c r="F20" s="15">
        <v>12.5</v>
      </c>
      <c r="H20" s="8">
        <v>39946</v>
      </c>
      <c r="I20" s="15">
        <v>16.2</v>
      </c>
      <c r="K20" s="8">
        <v>40007</v>
      </c>
      <c r="L20" s="15">
        <v>22.4</v>
      </c>
      <c r="N20" s="8">
        <v>40069</v>
      </c>
      <c r="O20" s="15">
        <v>23.6</v>
      </c>
      <c r="Q20" s="8">
        <v>40130</v>
      </c>
      <c r="R20" s="15">
        <v>19.5</v>
      </c>
      <c r="T20" s="7"/>
      <c r="V20"/>
      <c r="W20"/>
      <c r="X20"/>
      <c r="Y20"/>
      <c r="Z20"/>
      <c r="AA20"/>
      <c r="AB20"/>
      <c r="AC20"/>
      <c r="AD20"/>
      <c r="AE20"/>
      <c r="AF20"/>
    </row>
    <row r="21" spans="2:20" ht="13.5">
      <c r="B21" s="8">
        <v>39827</v>
      </c>
      <c r="C21" s="15">
        <v>12.8</v>
      </c>
      <c r="E21" s="8">
        <v>39886</v>
      </c>
      <c r="F21" s="15"/>
      <c r="H21" s="8">
        <v>39947</v>
      </c>
      <c r="I21" s="15">
        <v>16.7</v>
      </c>
      <c r="K21" s="8">
        <v>40008</v>
      </c>
      <c r="L21" s="15">
        <v>22.1</v>
      </c>
      <c r="N21" s="8">
        <v>40070</v>
      </c>
      <c r="O21" s="15">
        <v>23.5</v>
      </c>
      <c r="Q21" s="8">
        <v>40131</v>
      </c>
      <c r="R21" s="15"/>
      <c r="T21" s="7"/>
    </row>
    <row r="22" spans="2:20" ht="13.5">
      <c r="B22" s="8">
        <v>39828</v>
      </c>
      <c r="C22" s="15">
        <v>12.6</v>
      </c>
      <c r="E22" s="8">
        <v>39887</v>
      </c>
      <c r="F22" s="15"/>
      <c r="H22" s="8">
        <v>39948</v>
      </c>
      <c r="I22" s="15"/>
      <c r="K22" s="8">
        <v>40009</v>
      </c>
      <c r="L22" s="15">
        <v>21.7</v>
      </c>
      <c r="N22" s="8">
        <v>40071</v>
      </c>
      <c r="O22" s="15"/>
      <c r="Q22" s="8">
        <v>40132</v>
      </c>
      <c r="R22" s="15"/>
      <c r="T22" s="7"/>
    </row>
    <row r="23" spans="2:18" ht="13.5">
      <c r="B23" s="8">
        <v>39829</v>
      </c>
      <c r="C23" s="15">
        <v>12.5</v>
      </c>
      <c r="E23" s="8">
        <v>39888</v>
      </c>
      <c r="F23" s="15">
        <v>12.5</v>
      </c>
      <c r="H23" s="8">
        <v>39949</v>
      </c>
      <c r="I23" s="15"/>
      <c r="K23" s="8">
        <v>40010</v>
      </c>
      <c r="L23" s="15">
        <v>21.8</v>
      </c>
      <c r="N23" s="8">
        <v>40072</v>
      </c>
      <c r="O23" s="15">
        <v>23.4</v>
      </c>
      <c r="Q23" s="8">
        <v>40133</v>
      </c>
      <c r="R23" s="15">
        <v>18.8</v>
      </c>
    </row>
    <row r="24" spans="2:18" ht="13.5">
      <c r="B24" s="8">
        <v>39830</v>
      </c>
      <c r="C24" s="15"/>
      <c r="E24" s="8">
        <v>39889</v>
      </c>
      <c r="F24" s="15">
        <v>12.5</v>
      </c>
      <c r="H24" s="8">
        <v>39950</v>
      </c>
      <c r="I24" s="15"/>
      <c r="K24" s="8">
        <v>40011</v>
      </c>
      <c r="L24" s="15">
        <v>21.8</v>
      </c>
      <c r="N24" s="8">
        <v>40073</v>
      </c>
      <c r="O24" s="15">
        <v>23.5</v>
      </c>
      <c r="Q24" s="8">
        <v>40134</v>
      </c>
      <c r="R24" s="15">
        <v>18.7</v>
      </c>
    </row>
    <row r="25" spans="2:18" ht="13.5">
      <c r="B25" s="8">
        <v>39831</v>
      </c>
      <c r="C25" s="15"/>
      <c r="E25" s="8">
        <v>39890</v>
      </c>
      <c r="F25" s="15">
        <v>12.7</v>
      </c>
      <c r="H25" s="8">
        <v>39951</v>
      </c>
      <c r="I25" s="15">
        <v>16.7</v>
      </c>
      <c r="K25" s="8">
        <v>40012</v>
      </c>
      <c r="L25" s="15"/>
      <c r="N25" s="8">
        <v>40074</v>
      </c>
      <c r="O25" s="15">
        <v>23.5</v>
      </c>
      <c r="Q25" s="8">
        <v>40135</v>
      </c>
      <c r="R25" s="15">
        <v>18.1</v>
      </c>
    </row>
    <row r="26" spans="2:18" ht="13.5">
      <c r="B26" s="8">
        <v>39832</v>
      </c>
      <c r="C26" s="15">
        <v>12.7</v>
      </c>
      <c r="E26" s="8">
        <v>39891</v>
      </c>
      <c r="F26" s="15">
        <v>13.3</v>
      </c>
      <c r="H26" s="8">
        <v>39952</v>
      </c>
      <c r="I26" s="15">
        <v>16.6</v>
      </c>
      <c r="K26" s="8">
        <v>40013</v>
      </c>
      <c r="L26" s="15"/>
      <c r="N26" s="8">
        <v>40075</v>
      </c>
      <c r="O26" s="15"/>
      <c r="Q26" s="8">
        <v>40136</v>
      </c>
      <c r="R26" s="15">
        <v>18.1</v>
      </c>
    </row>
    <row r="27" spans="2:18" ht="13.5">
      <c r="B27" s="8">
        <v>39833</v>
      </c>
      <c r="C27" s="15">
        <v>12.6</v>
      </c>
      <c r="E27" s="8">
        <v>39892</v>
      </c>
      <c r="F27" s="15"/>
      <c r="H27" s="8">
        <v>39953</v>
      </c>
      <c r="I27" s="15">
        <v>16.5</v>
      </c>
      <c r="K27" s="8">
        <v>40014</v>
      </c>
      <c r="L27" s="15"/>
      <c r="N27" s="8">
        <v>40076</v>
      </c>
      <c r="O27" s="15"/>
      <c r="Q27" s="8">
        <v>40137</v>
      </c>
      <c r="R27" s="15"/>
    </row>
    <row r="28" spans="2:18" ht="13.5">
      <c r="B28" s="8">
        <v>39834</v>
      </c>
      <c r="C28" s="15">
        <v>12.8</v>
      </c>
      <c r="E28" s="8">
        <v>39893</v>
      </c>
      <c r="F28" s="15"/>
      <c r="H28" s="8">
        <v>39954</v>
      </c>
      <c r="I28" s="15">
        <v>16.7</v>
      </c>
      <c r="K28" s="8">
        <v>40015</v>
      </c>
      <c r="L28" s="15">
        <v>22.1</v>
      </c>
      <c r="N28" s="8">
        <v>40077</v>
      </c>
      <c r="O28" s="15"/>
      <c r="Q28" s="8">
        <v>40138</v>
      </c>
      <c r="R28" s="15"/>
    </row>
    <row r="29" spans="2:18" ht="13.5">
      <c r="B29" s="8">
        <v>39835</v>
      </c>
      <c r="C29" s="15">
        <v>13</v>
      </c>
      <c r="E29" s="8">
        <v>39894</v>
      </c>
      <c r="F29" s="15"/>
      <c r="H29" s="8">
        <v>39955</v>
      </c>
      <c r="I29" s="15">
        <v>17.1</v>
      </c>
      <c r="K29" s="8">
        <v>40016</v>
      </c>
      <c r="L29" s="15">
        <v>22</v>
      </c>
      <c r="N29" s="8">
        <v>40078</v>
      </c>
      <c r="O29" s="15"/>
      <c r="Q29" s="8">
        <v>40139</v>
      </c>
      <c r="R29" s="15"/>
    </row>
    <row r="30" spans="2:18" ht="13.5">
      <c r="B30" s="8">
        <v>39836</v>
      </c>
      <c r="C30" s="15"/>
      <c r="E30" s="8">
        <v>39895</v>
      </c>
      <c r="F30" s="15"/>
      <c r="H30" s="8">
        <v>39956</v>
      </c>
      <c r="I30" s="15"/>
      <c r="K30" s="8">
        <v>40017</v>
      </c>
      <c r="L30" s="15">
        <v>22.4</v>
      </c>
      <c r="N30" s="8">
        <v>40079</v>
      </c>
      <c r="O30" s="15"/>
      <c r="Q30" s="8">
        <v>40140</v>
      </c>
      <c r="R30" s="15"/>
    </row>
    <row r="31" spans="2:18" ht="13.5">
      <c r="B31" s="8">
        <v>39837</v>
      </c>
      <c r="C31" s="15"/>
      <c r="E31" s="8">
        <v>39896</v>
      </c>
      <c r="F31" s="15">
        <v>13.1</v>
      </c>
      <c r="H31" s="8">
        <v>39957</v>
      </c>
      <c r="I31" s="15"/>
      <c r="K31" s="8">
        <v>40018</v>
      </c>
      <c r="L31" s="15">
        <v>22.5</v>
      </c>
      <c r="N31" s="8">
        <v>40080</v>
      </c>
      <c r="O31" s="15">
        <v>23.5</v>
      </c>
      <c r="Q31" s="8">
        <v>40141</v>
      </c>
      <c r="R31" s="15">
        <v>17.8</v>
      </c>
    </row>
    <row r="32" spans="2:18" ht="13.5">
      <c r="B32" s="8">
        <v>39838</v>
      </c>
      <c r="C32" s="15"/>
      <c r="E32" s="8">
        <v>39897</v>
      </c>
      <c r="F32" s="15">
        <v>13</v>
      </c>
      <c r="H32" s="8">
        <v>39958</v>
      </c>
      <c r="I32" s="15">
        <v>17.1</v>
      </c>
      <c r="K32" s="8">
        <v>40019</v>
      </c>
      <c r="L32" s="15"/>
      <c r="N32" s="8">
        <v>40081</v>
      </c>
      <c r="O32" s="15">
        <v>23.5</v>
      </c>
      <c r="Q32" s="8">
        <v>40142</v>
      </c>
      <c r="R32" s="15">
        <v>17.8</v>
      </c>
    </row>
    <row r="33" spans="2:18" ht="13.5">
      <c r="B33" s="8">
        <v>39839</v>
      </c>
      <c r="C33" s="15">
        <v>12.1</v>
      </c>
      <c r="E33" s="8">
        <v>39898</v>
      </c>
      <c r="F33" s="15">
        <v>13</v>
      </c>
      <c r="H33" s="8">
        <v>39959</v>
      </c>
      <c r="I33" s="15">
        <v>17.3</v>
      </c>
      <c r="K33" s="8">
        <v>40020</v>
      </c>
      <c r="L33" s="15"/>
      <c r="N33" s="8">
        <v>40082</v>
      </c>
      <c r="O33" s="15"/>
      <c r="Q33" s="8">
        <v>40143</v>
      </c>
      <c r="R33" s="15">
        <v>17.8</v>
      </c>
    </row>
    <row r="34" spans="2:18" ht="13.5">
      <c r="B34" s="8">
        <v>39840</v>
      </c>
      <c r="C34" s="15">
        <v>11.9</v>
      </c>
      <c r="E34" s="8">
        <v>39899</v>
      </c>
      <c r="F34" s="15">
        <v>12.9</v>
      </c>
      <c r="H34" s="8">
        <v>39960</v>
      </c>
      <c r="I34" s="15">
        <v>17.5</v>
      </c>
      <c r="K34" s="8">
        <v>40021</v>
      </c>
      <c r="L34" s="15">
        <v>22</v>
      </c>
      <c r="N34" s="8">
        <v>40083</v>
      </c>
      <c r="O34" s="15"/>
      <c r="Q34" s="8">
        <v>40144</v>
      </c>
      <c r="R34" s="15">
        <v>17.9</v>
      </c>
    </row>
    <row r="35" spans="2:18" ht="13.5">
      <c r="B35" s="8">
        <v>39841</v>
      </c>
      <c r="C35" s="15"/>
      <c r="E35" s="8">
        <v>39900</v>
      </c>
      <c r="F35" s="15"/>
      <c r="H35" s="8">
        <v>39961</v>
      </c>
      <c r="I35" s="15">
        <v>17.4</v>
      </c>
      <c r="K35" s="8">
        <v>40022</v>
      </c>
      <c r="L35" s="15">
        <v>22.4</v>
      </c>
      <c r="N35" s="8">
        <v>40084</v>
      </c>
      <c r="O35" s="15">
        <v>23.7</v>
      </c>
      <c r="Q35" s="8">
        <v>40145</v>
      </c>
      <c r="R35" s="15"/>
    </row>
    <row r="36" spans="2:18" ht="13.5">
      <c r="B36" s="8">
        <v>39842</v>
      </c>
      <c r="C36" s="15">
        <v>12.8</v>
      </c>
      <c r="E36" s="8">
        <v>39901</v>
      </c>
      <c r="F36" s="15"/>
      <c r="H36" s="8">
        <v>39962</v>
      </c>
      <c r="I36" s="15">
        <v>17.6</v>
      </c>
      <c r="K36" s="8">
        <v>40023</v>
      </c>
      <c r="L36" s="15">
        <v>22.6</v>
      </c>
      <c r="N36" s="8">
        <v>40085</v>
      </c>
      <c r="O36" s="15">
        <v>23.6</v>
      </c>
      <c r="Q36" s="8">
        <v>40146</v>
      </c>
      <c r="R36" s="15"/>
    </row>
    <row r="37" spans="2:18" ht="13.5">
      <c r="B37" s="8">
        <v>39843</v>
      </c>
      <c r="C37" s="15"/>
      <c r="E37" s="8">
        <v>39902</v>
      </c>
      <c r="F37" s="15"/>
      <c r="H37" s="8">
        <v>39963</v>
      </c>
      <c r="I37" s="15">
        <v>17.7</v>
      </c>
      <c r="K37" s="8">
        <v>40024</v>
      </c>
      <c r="L37" s="15"/>
      <c r="N37" s="8">
        <v>40086</v>
      </c>
      <c r="O37" s="15">
        <v>23.4</v>
      </c>
      <c r="Q37" s="8">
        <v>40147</v>
      </c>
      <c r="R37" s="15">
        <v>17.6</v>
      </c>
    </row>
    <row r="38" spans="2:18" ht="13.5">
      <c r="B38" s="8">
        <v>39844</v>
      </c>
      <c r="C38" s="15"/>
      <c r="E38" s="8">
        <v>39903</v>
      </c>
      <c r="F38" s="15">
        <v>13</v>
      </c>
      <c r="H38" s="8">
        <v>39964</v>
      </c>
      <c r="I38" s="15">
        <v>17.4</v>
      </c>
      <c r="K38" s="8">
        <v>40025</v>
      </c>
      <c r="L38" s="15"/>
      <c r="N38" s="8">
        <v>40087</v>
      </c>
      <c r="O38" s="15"/>
      <c r="Q38" s="8">
        <v>40148</v>
      </c>
      <c r="R38" s="15">
        <v>17.6</v>
      </c>
    </row>
    <row r="39" spans="2:20" ht="13.5">
      <c r="B39" s="8">
        <v>39845</v>
      </c>
      <c r="C39" s="15"/>
      <c r="E39" s="8">
        <v>39904</v>
      </c>
      <c r="F39" s="15">
        <v>12.9</v>
      </c>
      <c r="H39" s="8">
        <v>39965</v>
      </c>
      <c r="I39" s="15">
        <v>17.2</v>
      </c>
      <c r="K39" s="8">
        <v>40026</v>
      </c>
      <c r="L39" s="15"/>
      <c r="N39" s="8">
        <v>40088</v>
      </c>
      <c r="O39" s="15">
        <v>23.3</v>
      </c>
      <c r="Q39" s="8">
        <v>40149</v>
      </c>
      <c r="R39" s="15">
        <v>17.6</v>
      </c>
      <c r="T39" s="7"/>
    </row>
    <row r="40" spans="2:20" ht="13.5">
      <c r="B40" s="8">
        <v>39846</v>
      </c>
      <c r="C40" s="15">
        <v>12.6</v>
      </c>
      <c r="E40" s="8">
        <v>39905</v>
      </c>
      <c r="F40" s="15">
        <v>12.7</v>
      </c>
      <c r="H40" s="8">
        <v>39966</v>
      </c>
      <c r="I40" s="15">
        <v>17.2</v>
      </c>
      <c r="K40" s="8">
        <v>40027</v>
      </c>
      <c r="L40" s="15"/>
      <c r="N40" s="8">
        <v>40089</v>
      </c>
      <c r="O40" s="15"/>
      <c r="Q40" s="8">
        <v>40150</v>
      </c>
      <c r="R40" s="15"/>
      <c r="T40" s="7"/>
    </row>
    <row r="41" spans="2:20" ht="13.5">
      <c r="B41" s="8">
        <v>39847</v>
      </c>
      <c r="C41" s="15"/>
      <c r="E41" s="8">
        <v>39906</v>
      </c>
      <c r="F41" s="15">
        <v>12.8</v>
      </c>
      <c r="H41" s="8">
        <v>39967</v>
      </c>
      <c r="I41" s="15">
        <v>17</v>
      </c>
      <c r="K41" s="8">
        <v>40028</v>
      </c>
      <c r="L41" s="15">
        <v>23.3</v>
      </c>
      <c r="N41" s="8">
        <v>40090</v>
      </c>
      <c r="O41" s="15"/>
      <c r="Q41" s="8">
        <v>40151</v>
      </c>
      <c r="R41" s="15">
        <v>17.4</v>
      </c>
      <c r="T41" s="7"/>
    </row>
    <row r="42" spans="2:20" ht="13.5">
      <c r="B42" s="8">
        <v>39848</v>
      </c>
      <c r="C42" s="15">
        <v>12.5</v>
      </c>
      <c r="E42" s="8">
        <v>39907</v>
      </c>
      <c r="F42" s="15"/>
      <c r="H42" s="8">
        <v>39968</v>
      </c>
      <c r="I42" s="15">
        <v>17.4</v>
      </c>
      <c r="K42" s="8">
        <v>40029</v>
      </c>
      <c r="L42" s="15">
        <v>23.6</v>
      </c>
      <c r="N42" s="8">
        <v>40091</v>
      </c>
      <c r="O42" s="15">
        <v>22.9</v>
      </c>
      <c r="Q42" s="8">
        <v>40152</v>
      </c>
      <c r="R42" s="15"/>
      <c r="T42" s="7"/>
    </row>
    <row r="43" spans="2:20" ht="13.5">
      <c r="B43" s="8">
        <v>39849</v>
      </c>
      <c r="C43" s="15">
        <v>12.6</v>
      </c>
      <c r="E43" s="8">
        <v>39908</v>
      </c>
      <c r="F43" s="15"/>
      <c r="H43" s="8">
        <v>39969</v>
      </c>
      <c r="I43" s="15">
        <v>17.8</v>
      </c>
      <c r="K43" s="8">
        <v>40030</v>
      </c>
      <c r="L43" s="15">
        <v>23.6</v>
      </c>
      <c r="N43" s="8">
        <v>40092</v>
      </c>
      <c r="O43" s="15"/>
      <c r="Q43" s="8">
        <v>40153</v>
      </c>
      <c r="R43" s="15">
        <v>16.8</v>
      </c>
      <c r="T43" s="7"/>
    </row>
    <row r="44" spans="2:20" ht="13.5">
      <c r="B44" s="8">
        <v>39850</v>
      </c>
      <c r="C44" s="15">
        <v>12.4</v>
      </c>
      <c r="E44" s="8">
        <v>39909</v>
      </c>
      <c r="F44" s="15">
        <v>13.2</v>
      </c>
      <c r="H44" s="8">
        <v>39970</v>
      </c>
      <c r="I44" s="15"/>
      <c r="K44" s="8">
        <v>40031</v>
      </c>
      <c r="L44" s="15">
        <v>23.7</v>
      </c>
      <c r="N44" s="8">
        <v>40093</v>
      </c>
      <c r="O44" s="15">
        <v>22.9</v>
      </c>
      <c r="Q44" s="8">
        <v>40154</v>
      </c>
      <c r="R44" s="15">
        <v>17</v>
      </c>
      <c r="T44" s="7"/>
    </row>
    <row r="45" spans="2:20" ht="13.5">
      <c r="B45" s="8">
        <v>39851</v>
      </c>
      <c r="C45" s="15"/>
      <c r="E45" s="8">
        <v>39910</v>
      </c>
      <c r="F45" s="15">
        <v>13.2</v>
      </c>
      <c r="H45" s="8">
        <v>39971</v>
      </c>
      <c r="I45" s="15"/>
      <c r="K45" s="8">
        <v>40032</v>
      </c>
      <c r="L45" s="15">
        <v>23.8</v>
      </c>
      <c r="N45" s="8">
        <v>40094</v>
      </c>
      <c r="O45" s="15">
        <v>22.5</v>
      </c>
      <c r="Q45" s="8">
        <v>40155</v>
      </c>
      <c r="R45" s="15">
        <v>16.9</v>
      </c>
      <c r="T45" s="7"/>
    </row>
    <row r="46" spans="2:20" ht="13.5">
      <c r="B46" s="8">
        <v>39852</v>
      </c>
      <c r="C46" s="15"/>
      <c r="E46" s="8">
        <v>39911</v>
      </c>
      <c r="F46" s="15"/>
      <c r="H46" s="8">
        <v>39972</v>
      </c>
      <c r="I46" s="15"/>
      <c r="K46" s="8">
        <v>40033</v>
      </c>
      <c r="L46" s="15"/>
      <c r="N46" s="8">
        <v>40095</v>
      </c>
      <c r="O46" s="15">
        <v>22.4</v>
      </c>
      <c r="Q46" s="8">
        <v>40156</v>
      </c>
      <c r="R46" s="15"/>
      <c r="T46" s="7"/>
    </row>
    <row r="47" spans="2:20" ht="13.5">
      <c r="B47" s="8">
        <v>39853</v>
      </c>
      <c r="C47" s="15">
        <v>12.3</v>
      </c>
      <c r="E47" s="8">
        <v>39912</v>
      </c>
      <c r="F47" s="15">
        <v>13.7</v>
      </c>
      <c r="H47" s="8">
        <v>39973</v>
      </c>
      <c r="I47" s="15">
        <v>18</v>
      </c>
      <c r="K47" s="8">
        <v>40034</v>
      </c>
      <c r="L47" s="15">
        <v>23.9</v>
      </c>
      <c r="N47" s="8">
        <v>40096</v>
      </c>
      <c r="O47" s="15"/>
      <c r="Q47" s="8">
        <v>40157</v>
      </c>
      <c r="R47" s="15"/>
      <c r="T47" s="7"/>
    </row>
    <row r="48" spans="2:20" ht="13.5">
      <c r="B48" s="8">
        <v>39854</v>
      </c>
      <c r="C48" s="15">
        <v>12.3</v>
      </c>
      <c r="E48" s="8">
        <v>39913</v>
      </c>
      <c r="F48" s="15"/>
      <c r="H48" s="8">
        <v>39974</v>
      </c>
      <c r="I48" s="15">
        <v>18.2</v>
      </c>
      <c r="K48" s="8">
        <v>40035</v>
      </c>
      <c r="L48" s="15">
        <v>24.1</v>
      </c>
      <c r="N48" s="8">
        <v>40097</v>
      </c>
      <c r="O48" s="15"/>
      <c r="Q48" s="8">
        <v>40158</v>
      </c>
      <c r="R48" s="15">
        <v>17.2</v>
      </c>
      <c r="T48" s="7"/>
    </row>
    <row r="49" spans="2:20" ht="13.5">
      <c r="B49" s="8">
        <v>39855</v>
      </c>
      <c r="C49" s="15"/>
      <c r="E49" s="8">
        <v>39914</v>
      </c>
      <c r="F49" s="15"/>
      <c r="H49" s="8">
        <v>39975</v>
      </c>
      <c r="I49" s="15">
        <v>18.3</v>
      </c>
      <c r="K49" s="8">
        <v>40036</v>
      </c>
      <c r="L49" s="15">
        <v>23.9</v>
      </c>
      <c r="N49" s="8">
        <v>40098</v>
      </c>
      <c r="O49" s="15"/>
      <c r="Q49" s="8">
        <v>40159</v>
      </c>
      <c r="R49" s="15"/>
      <c r="T49" s="7"/>
    </row>
    <row r="50" spans="2:20" ht="13.5">
      <c r="B50" s="8">
        <v>39856</v>
      </c>
      <c r="C50" s="15">
        <v>12.3</v>
      </c>
      <c r="E50" s="8">
        <v>39915</v>
      </c>
      <c r="F50" s="15"/>
      <c r="H50" s="8">
        <v>39976</v>
      </c>
      <c r="I50" s="15">
        <v>18.2</v>
      </c>
      <c r="K50" s="8">
        <v>40037</v>
      </c>
      <c r="L50" s="15">
        <v>24.3</v>
      </c>
      <c r="N50" s="8">
        <v>40099</v>
      </c>
      <c r="O50" s="15"/>
      <c r="Q50" s="8">
        <v>40160</v>
      </c>
      <c r="R50" s="15"/>
      <c r="T50" s="7"/>
    </row>
    <row r="51" spans="2:20" ht="13.5">
      <c r="B51" s="8">
        <v>39857</v>
      </c>
      <c r="C51" s="15">
        <v>12.6</v>
      </c>
      <c r="E51" s="8">
        <v>39916</v>
      </c>
      <c r="F51" s="15">
        <v>14.2</v>
      </c>
      <c r="H51" s="8">
        <v>39977</v>
      </c>
      <c r="I51" s="15"/>
      <c r="K51" s="8">
        <v>40038</v>
      </c>
      <c r="L51" s="15">
        <v>23.7</v>
      </c>
      <c r="N51" s="8">
        <v>40100</v>
      </c>
      <c r="O51" s="15">
        <v>22</v>
      </c>
      <c r="Q51" s="8">
        <v>40161</v>
      </c>
      <c r="R51" s="15">
        <v>16.6</v>
      </c>
      <c r="T51" s="7"/>
    </row>
    <row r="52" spans="2:18" ht="13.5">
      <c r="B52" s="8">
        <v>39858</v>
      </c>
      <c r="C52" s="15"/>
      <c r="E52" s="8">
        <v>39917</v>
      </c>
      <c r="F52" s="15">
        <v>14.5</v>
      </c>
      <c r="H52" s="8">
        <v>39978</v>
      </c>
      <c r="I52" s="15"/>
      <c r="K52" s="8">
        <v>40039</v>
      </c>
      <c r="L52" s="15">
        <v>24</v>
      </c>
      <c r="N52" s="8">
        <v>40101</v>
      </c>
      <c r="O52" s="15">
        <v>21.9</v>
      </c>
      <c r="Q52" s="8">
        <v>40162</v>
      </c>
      <c r="R52" s="15">
        <v>16.4</v>
      </c>
    </row>
    <row r="53" spans="2:18" ht="13.5">
      <c r="B53" s="8">
        <v>39859</v>
      </c>
      <c r="C53" s="15"/>
      <c r="E53" s="8">
        <v>39918</v>
      </c>
      <c r="F53" s="15">
        <v>14.4</v>
      </c>
      <c r="H53" s="8">
        <v>39979</v>
      </c>
      <c r="I53" s="15"/>
      <c r="K53" s="8">
        <v>40040</v>
      </c>
      <c r="L53" s="15"/>
      <c r="N53" s="8">
        <v>40102</v>
      </c>
      <c r="O53" s="15">
        <v>21.9</v>
      </c>
      <c r="Q53" s="8">
        <v>40163</v>
      </c>
      <c r="R53" s="15">
        <v>16</v>
      </c>
    </row>
    <row r="54" spans="2:18" ht="13.5">
      <c r="B54" s="8">
        <v>39860</v>
      </c>
      <c r="C54" s="15">
        <v>12.6</v>
      </c>
      <c r="E54" s="8">
        <v>39919</v>
      </c>
      <c r="F54" s="15">
        <v>14.6</v>
      </c>
      <c r="H54" s="8">
        <v>39980</v>
      </c>
      <c r="I54" s="15">
        <v>18.8</v>
      </c>
      <c r="K54" s="8">
        <v>40041</v>
      </c>
      <c r="L54" s="15"/>
      <c r="N54" s="8">
        <v>40103</v>
      </c>
      <c r="O54" s="15"/>
      <c r="Q54" s="8">
        <v>40164</v>
      </c>
      <c r="R54" s="15"/>
    </row>
    <row r="55" spans="2:18" ht="13.5">
      <c r="B55" s="8">
        <v>39861</v>
      </c>
      <c r="C55" s="15">
        <v>12.2</v>
      </c>
      <c r="E55" s="8">
        <v>39920</v>
      </c>
      <c r="F55" s="15">
        <v>14.7</v>
      </c>
      <c r="H55" s="8">
        <v>39981</v>
      </c>
      <c r="I55" s="15">
        <v>18.9</v>
      </c>
      <c r="K55" s="8">
        <v>40042</v>
      </c>
      <c r="L55" s="15">
        <v>24.3</v>
      </c>
      <c r="N55" s="8">
        <v>40104</v>
      </c>
      <c r="O55" s="15"/>
      <c r="Q55" s="8">
        <v>40165</v>
      </c>
      <c r="R55" s="15">
        <v>15.2</v>
      </c>
    </row>
    <row r="56" spans="2:18" ht="13.5">
      <c r="B56" s="8">
        <v>39862</v>
      </c>
      <c r="C56" s="15">
        <v>12.1</v>
      </c>
      <c r="E56" s="8">
        <v>39921</v>
      </c>
      <c r="F56" s="15"/>
      <c r="H56" s="8">
        <v>39982</v>
      </c>
      <c r="I56" s="15">
        <v>19.1</v>
      </c>
      <c r="K56" s="8">
        <v>40043</v>
      </c>
      <c r="L56" s="15">
        <v>24.9</v>
      </c>
      <c r="N56" s="8">
        <v>40105</v>
      </c>
      <c r="O56" s="15">
        <v>21.3</v>
      </c>
      <c r="Q56" s="8">
        <v>40166</v>
      </c>
      <c r="R56" s="15"/>
    </row>
    <row r="57" spans="2:18" ht="13.5">
      <c r="B57" s="8">
        <v>39863</v>
      </c>
      <c r="C57" s="15"/>
      <c r="E57" s="8">
        <v>39922</v>
      </c>
      <c r="F57" s="15"/>
      <c r="H57" s="8">
        <v>39983</v>
      </c>
      <c r="I57" s="15">
        <v>19.7</v>
      </c>
      <c r="K57" s="8">
        <v>40044</v>
      </c>
      <c r="L57" s="15">
        <v>24.1</v>
      </c>
      <c r="N57" s="8">
        <v>40106</v>
      </c>
      <c r="O57" s="15"/>
      <c r="Q57" s="8">
        <v>40167</v>
      </c>
      <c r="R57" s="15"/>
    </row>
    <row r="58" spans="2:18" ht="13.5">
      <c r="B58" s="8">
        <v>39864</v>
      </c>
      <c r="C58" s="15">
        <v>12.1</v>
      </c>
      <c r="E58" s="8">
        <v>39923</v>
      </c>
      <c r="F58" s="15">
        <v>15.3</v>
      </c>
      <c r="H58" s="8">
        <v>39984</v>
      </c>
      <c r="I58" s="15"/>
      <c r="K58" s="8">
        <v>40045</v>
      </c>
      <c r="L58" s="15">
        <v>24.2</v>
      </c>
      <c r="N58" s="8">
        <v>40107</v>
      </c>
      <c r="O58" s="15">
        <v>21</v>
      </c>
      <c r="Q58" s="8">
        <v>40168</v>
      </c>
      <c r="R58" s="15">
        <v>14.3</v>
      </c>
    </row>
    <row r="59" spans="2:18" ht="13.5">
      <c r="B59" s="8">
        <v>39865</v>
      </c>
      <c r="C59" s="15"/>
      <c r="E59" s="8">
        <v>39924</v>
      </c>
      <c r="F59" s="15"/>
      <c r="H59" s="8">
        <v>39985</v>
      </c>
      <c r="I59" s="15"/>
      <c r="K59" s="8">
        <v>40046</v>
      </c>
      <c r="L59" s="15">
        <v>22.6</v>
      </c>
      <c r="N59" s="8">
        <v>40108</v>
      </c>
      <c r="O59" s="15">
        <v>20.9</v>
      </c>
      <c r="Q59" s="8">
        <v>40169</v>
      </c>
      <c r="R59" s="15">
        <v>14.4</v>
      </c>
    </row>
    <row r="60" spans="2:18" ht="13.5">
      <c r="B60" s="8">
        <v>39866</v>
      </c>
      <c r="C60" s="15"/>
      <c r="E60" s="8">
        <v>39925</v>
      </c>
      <c r="F60" s="15">
        <v>14.9</v>
      </c>
      <c r="H60" s="8">
        <v>39986</v>
      </c>
      <c r="I60" s="15"/>
      <c r="K60" s="8">
        <v>40047</v>
      </c>
      <c r="L60" s="15"/>
      <c r="N60" s="8">
        <v>40109</v>
      </c>
      <c r="O60" s="15">
        <v>20.8</v>
      </c>
      <c r="Q60" s="8">
        <v>40170</v>
      </c>
      <c r="R60" s="15">
        <v>14.5</v>
      </c>
    </row>
    <row r="61" spans="2:18" ht="13.5">
      <c r="B61" s="8">
        <v>39867</v>
      </c>
      <c r="C61" s="15">
        <v>12.1</v>
      </c>
      <c r="E61" s="8">
        <v>39926</v>
      </c>
      <c r="F61" s="15">
        <v>15</v>
      </c>
      <c r="H61" s="8">
        <v>39987</v>
      </c>
      <c r="I61" s="15">
        <v>19.9</v>
      </c>
      <c r="K61" s="8">
        <v>40048</v>
      </c>
      <c r="L61" s="15"/>
      <c r="N61" s="8">
        <v>40110</v>
      </c>
      <c r="O61" s="15"/>
      <c r="Q61" s="8">
        <v>40171</v>
      </c>
      <c r="R61" s="15">
        <v>14.5</v>
      </c>
    </row>
    <row r="62" spans="2:18" ht="13.5">
      <c r="B62" s="8">
        <v>39868</v>
      </c>
      <c r="C62" s="15">
        <v>12.7</v>
      </c>
      <c r="E62" s="8">
        <v>39927</v>
      </c>
      <c r="F62" s="15">
        <v>15</v>
      </c>
      <c r="H62" s="8">
        <v>39988</v>
      </c>
      <c r="I62" s="15"/>
      <c r="K62" s="8">
        <v>40049</v>
      </c>
      <c r="L62" s="15">
        <v>23.9</v>
      </c>
      <c r="N62" s="8">
        <v>40111</v>
      </c>
      <c r="O62" s="15"/>
      <c r="Q62" s="8">
        <v>40172</v>
      </c>
      <c r="R62" s="15">
        <v>14.4</v>
      </c>
    </row>
    <row r="63" spans="2:18" ht="13.5">
      <c r="B63" s="8">
        <v>39869</v>
      </c>
      <c r="C63" s="15"/>
      <c r="E63" s="8">
        <v>39928</v>
      </c>
      <c r="F63" s="15"/>
      <c r="H63" s="8">
        <v>39989</v>
      </c>
      <c r="I63" s="15">
        <v>20</v>
      </c>
      <c r="K63" s="8">
        <v>40050</v>
      </c>
      <c r="L63" s="15"/>
      <c r="N63" s="8">
        <v>40112</v>
      </c>
      <c r="O63" s="15">
        <v>20.6</v>
      </c>
      <c r="Q63" s="8">
        <v>40173</v>
      </c>
      <c r="R63" s="15"/>
    </row>
    <row r="64" spans="2:18" ht="13.5">
      <c r="B64" s="8">
        <v>39870</v>
      </c>
      <c r="C64" s="15"/>
      <c r="E64" s="8">
        <v>39929</v>
      </c>
      <c r="F64" s="15">
        <v>14.7</v>
      </c>
      <c r="H64" s="8">
        <v>39990</v>
      </c>
      <c r="I64" s="15">
        <v>20.1</v>
      </c>
      <c r="K64" s="8">
        <v>40051</v>
      </c>
      <c r="L64" s="15">
        <v>24.7</v>
      </c>
      <c r="N64" s="8">
        <v>40113</v>
      </c>
      <c r="O64" s="15"/>
      <c r="Q64" s="8">
        <v>40174</v>
      </c>
      <c r="R64" s="15"/>
    </row>
    <row r="65" spans="2:18" ht="13.5">
      <c r="B65" s="8">
        <v>39871</v>
      </c>
      <c r="C65" s="15">
        <v>11.8</v>
      </c>
      <c r="E65" s="8">
        <v>39930</v>
      </c>
      <c r="F65" s="15">
        <v>14.5</v>
      </c>
      <c r="H65" s="8">
        <v>39991</v>
      </c>
      <c r="I65" s="15"/>
      <c r="K65" s="8">
        <v>40052</v>
      </c>
      <c r="L65" s="15">
        <v>25.2</v>
      </c>
      <c r="N65" s="8">
        <v>40114</v>
      </c>
      <c r="O65" s="15">
        <v>20.5</v>
      </c>
      <c r="Q65" s="8">
        <v>40175</v>
      </c>
      <c r="R65" s="15"/>
    </row>
    <row r="66" spans="2:18" ht="13.5">
      <c r="B66" s="8">
        <v>39872</v>
      </c>
      <c r="C66" s="15"/>
      <c r="E66" s="8">
        <v>39931</v>
      </c>
      <c r="F66" s="15">
        <v>14.6</v>
      </c>
      <c r="H66" s="8">
        <v>39992</v>
      </c>
      <c r="I66" s="15"/>
      <c r="K66" s="8">
        <v>40053</v>
      </c>
      <c r="L66" s="15"/>
      <c r="N66" s="8">
        <v>40115</v>
      </c>
      <c r="O66" s="15">
        <v>20.6</v>
      </c>
      <c r="Q66" s="8">
        <v>40176</v>
      </c>
      <c r="R66" s="15"/>
    </row>
    <row r="67" spans="2:18" ht="13.5">
      <c r="B67" s="2"/>
      <c r="C67" s="14"/>
      <c r="E67" s="8">
        <v>39932</v>
      </c>
      <c r="F67" s="15"/>
      <c r="H67" s="8">
        <v>39993</v>
      </c>
      <c r="I67" s="15">
        <v>21.1</v>
      </c>
      <c r="K67" s="8">
        <v>40054</v>
      </c>
      <c r="L67" s="15"/>
      <c r="N67" s="8">
        <v>40116</v>
      </c>
      <c r="O67" s="15"/>
      <c r="Q67" s="8">
        <v>40177</v>
      </c>
      <c r="R67" s="15"/>
    </row>
    <row r="68" spans="5:18" ht="13.5">
      <c r="E68" s="8">
        <v>39933</v>
      </c>
      <c r="F68" s="15"/>
      <c r="H68" s="8">
        <v>39994</v>
      </c>
      <c r="I68" s="15">
        <v>20.8</v>
      </c>
      <c r="K68" s="8">
        <v>40055</v>
      </c>
      <c r="L68" s="15"/>
      <c r="N68" s="8">
        <v>40117</v>
      </c>
      <c r="O68" s="15"/>
      <c r="Q68" s="8">
        <v>40178</v>
      </c>
      <c r="R68" s="15"/>
    </row>
    <row r="69" spans="11:12" ht="13.5">
      <c r="K69" s="8">
        <v>40056</v>
      </c>
      <c r="L69" s="15">
        <v>24.9</v>
      </c>
    </row>
    <row r="70" spans="2:3" ht="13.5">
      <c r="B70" s="12"/>
      <c r="C70" s="4"/>
    </row>
    <row r="71" spans="2:3" ht="13.5">
      <c r="B71" s="12"/>
      <c r="C71" s="4"/>
    </row>
    <row r="72" spans="2:3" ht="13.5">
      <c r="B72" s="12"/>
      <c r="C72" s="4"/>
    </row>
    <row r="73" spans="2:3" ht="13.5">
      <c r="B73" s="12"/>
      <c r="C73" s="4"/>
    </row>
    <row r="74" spans="2:3" ht="13.5">
      <c r="B74" s="12"/>
      <c r="C74" s="4"/>
    </row>
    <row r="75" spans="2:3" ht="13.5">
      <c r="B75" s="12"/>
      <c r="C75" s="4"/>
    </row>
    <row r="76" spans="2:3" ht="13.5">
      <c r="B76" s="12"/>
      <c r="C76" s="4"/>
    </row>
    <row r="77" spans="2:3" ht="13.5">
      <c r="B77" s="12"/>
      <c r="C77" s="4"/>
    </row>
    <row r="78" spans="2:3" ht="13.5">
      <c r="B78" s="12"/>
      <c r="C78" s="4"/>
    </row>
    <row r="79" spans="2:3" ht="13.5">
      <c r="B79" s="12"/>
      <c r="C79" s="4"/>
    </row>
    <row r="80" spans="2:3" ht="13.5">
      <c r="B80" s="12"/>
      <c r="C80" s="4"/>
    </row>
    <row r="81" spans="2:3" ht="13.5">
      <c r="B81" s="12"/>
      <c r="C81" s="4"/>
    </row>
    <row r="82" spans="2:3" ht="13.5">
      <c r="B82" s="12"/>
      <c r="C82" s="4"/>
    </row>
    <row r="83" spans="2:3" ht="13.5">
      <c r="B83" s="12"/>
      <c r="C83" s="4"/>
    </row>
    <row r="84" spans="2:3" ht="13.5">
      <c r="B84" s="12"/>
      <c r="C84" s="4"/>
    </row>
    <row r="85" spans="2:3" ht="13.5">
      <c r="B85" s="12"/>
      <c r="C85" s="4"/>
    </row>
    <row r="86" spans="2:3" ht="13.5">
      <c r="B86" s="12"/>
      <c r="C86" s="4"/>
    </row>
    <row r="87" spans="2:3" ht="13.5">
      <c r="B87" s="12"/>
      <c r="C87" s="4"/>
    </row>
    <row r="88" spans="2:3" ht="13.5">
      <c r="B88" s="12"/>
      <c r="C88" s="4"/>
    </row>
    <row r="89" spans="2:3" ht="13.5">
      <c r="B89" s="12"/>
      <c r="C89" s="4"/>
    </row>
    <row r="90" spans="2:3" ht="13.5">
      <c r="B90" s="12"/>
      <c r="C90" s="4"/>
    </row>
    <row r="91" spans="2:3" ht="13.5">
      <c r="B91" s="12"/>
      <c r="C91" s="4"/>
    </row>
    <row r="92" spans="2:3" ht="13.5">
      <c r="B92" s="12"/>
      <c r="C92" s="4"/>
    </row>
    <row r="93" spans="2:3" ht="13.5">
      <c r="B93" s="12"/>
      <c r="C93" s="4"/>
    </row>
    <row r="94" spans="2:3" ht="13.5">
      <c r="B94" s="12"/>
      <c r="C94" s="4"/>
    </row>
    <row r="95" spans="2:3" ht="13.5">
      <c r="B95" s="12"/>
      <c r="C95" s="4"/>
    </row>
    <row r="96" spans="2:3" ht="13.5">
      <c r="B96" s="12"/>
      <c r="C96" s="4"/>
    </row>
    <row r="97" spans="2:3" ht="13.5">
      <c r="B97" s="12"/>
      <c r="C97" s="4"/>
    </row>
    <row r="98" spans="2:3" ht="13.5">
      <c r="B98" s="12"/>
      <c r="C98" s="4"/>
    </row>
    <row r="99" spans="2:3" ht="13.5">
      <c r="B99" s="12"/>
      <c r="C99" s="4"/>
    </row>
    <row r="100" spans="2:3" ht="13.5">
      <c r="B100" s="12"/>
      <c r="C100" s="4"/>
    </row>
    <row r="101" spans="2:3" ht="13.5">
      <c r="B101" s="12"/>
      <c r="C101" s="4"/>
    </row>
    <row r="102" spans="2:3" ht="13.5">
      <c r="B102" s="12"/>
      <c r="C102" s="4"/>
    </row>
    <row r="103" spans="2:3" ht="13.5">
      <c r="B103" s="12"/>
      <c r="C103" s="4"/>
    </row>
    <row r="104" spans="2:3" ht="13.5">
      <c r="B104" s="12"/>
      <c r="C104" s="4"/>
    </row>
    <row r="105" spans="2:3" ht="13.5">
      <c r="B105" s="12"/>
      <c r="C105" s="4"/>
    </row>
    <row r="106" spans="2:3" ht="13.5">
      <c r="B106" s="12"/>
      <c r="C106" s="4"/>
    </row>
    <row r="107" spans="2:3" ht="13.5">
      <c r="B107" s="12"/>
      <c r="C107" s="4"/>
    </row>
    <row r="108" spans="2:3" ht="13.5">
      <c r="B108" s="12"/>
      <c r="C108" s="4"/>
    </row>
    <row r="109" spans="2:3" ht="13.5">
      <c r="B109" s="12"/>
      <c r="C109" s="4"/>
    </row>
    <row r="110" spans="2:3" ht="13.5">
      <c r="B110" s="12"/>
      <c r="C110" s="4"/>
    </row>
    <row r="111" spans="2:3" ht="13.5">
      <c r="B111" s="12"/>
      <c r="C111" s="4"/>
    </row>
    <row r="112" spans="2:3" ht="13.5">
      <c r="B112" s="12"/>
      <c r="C112" s="4"/>
    </row>
    <row r="113" spans="2:3" ht="13.5">
      <c r="B113" s="12"/>
      <c r="C113" s="4"/>
    </row>
    <row r="114" spans="2:3" ht="13.5">
      <c r="B114" s="12"/>
      <c r="C114" s="4"/>
    </row>
    <row r="115" spans="2:3" ht="13.5">
      <c r="B115" s="12"/>
      <c r="C115" s="4"/>
    </row>
    <row r="116" spans="2:3" ht="13.5">
      <c r="B116" s="12"/>
      <c r="C116" s="4"/>
    </row>
    <row r="117" spans="2:3" ht="13.5">
      <c r="B117" s="12"/>
      <c r="C117" s="4"/>
    </row>
    <row r="118" spans="2:3" ht="13.5">
      <c r="B118" s="12"/>
      <c r="C118" s="4"/>
    </row>
    <row r="119" spans="2:3" ht="13.5">
      <c r="B119" s="12"/>
      <c r="C119" s="4"/>
    </row>
    <row r="120" spans="2:3" ht="13.5">
      <c r="B120" s="12"/>
      <c r="C120" s="4"/>
    </row>
    <row r="121" spans="2:3" ht="13.5">
      <c r="B121" s="12"/>
      <c r="C121" s="4"/>
    </row>
    <row r="122" spans="2:3" ht="13.5">
      <c r="B122" s="12"/>
      <c r="C122" s="4"/>
    </row>
    <row r="123" spans="2:3" ht="13.5">
      <c r="B123" s="12"/>
      <c r="C123" s="4"/>
    </row>
    <row r="124" spans="2:3" ht="13.5">
      <c r="B124" s="12"/>
      <c r="C124" s="4"/>
    </row>
    <row r="125" spans="2:3" ht="13.5">
      <c r="B125" s="12"/>
      <c r="C125" s="4"/>
    </row>
    <row r="126" spans="2:3" ht="13.5">
      <c r="B126" s="12"/>
      <c r="C126" s="4"/>
    </row>
    <row r="127" spans="2:3" ht="13.5">
      <c r="B127" s="12"/>
      <c r="C127" s="4"/>
    </row>
    <row r="128" spans="2:3" ht="13.5">
      <c r="B128" s="12"/>
      <c r="C128" s="4"/>
    </row>
    <row r="129" spans="2:3" ht="13.5">
      <c r="B129" s="12"/>
      <c r="C129" s="4"/>
    </row>
    <row r="130" spans="2:3" ht="13.5">
      <c r="B130" s="12"/>
      <c r="C130" s="4"/>
    </row>
    <row r="131" spans="2:3" ht="13.5">
      <c r="B131" s="12"/>
      <c r="C131" s="4"/>
    </row>
  </sheetData>
  <mergeCells count="7">
    <mergeCell ref="B4:R4"/>
    <mergeCell ref="N6:N7"/>
    <mergeCell ref="Q6:Q7"/>
    <mergeCell ref="B6:B7"/>
    <mergeCell ref="E6:E7"/>
    <mergeCell ref="H6:H7"/>
    <mergeCell ref="K6:K7"/>
  </mergeCells>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B2:L94"/>
  <sheetViews>
    <sheetView zoomScale="85" zoomScaleNormal="85" workbookViewId="0" topLeftCell="A1">
      <selection activeCell="O11" sqref="O11"/>
    </sheetView>
  </sheetViews>
  <sheetFormatPr defaultColWidth="9.00390625" defaultRowHeight="13.5"/>
  <cols>
    <col min="1" max="1" width="3.875" style="0" customWidth="1"/>
    <col min="2" max="2" width="10.25390625" style="0" customWidth="1"/>
    <col min="3" max="6" width="8.75390625" style="109" customWidth="1"/>
    <col min="7" max="7" width="13.50390625" style="109" customWidth="1"/>
    <col min="8" max="9" width="10.125" style="109" customWidth="1"/>
    <col min="10" max="11" width="9.00390625" style="109" customWidth="1"/>
    <col min="12" max="12" width="10.50390625" style="0" customWidth="1"/>
  </cols>
  <sheetData>
    <row r="2" ht="13.5">
      <c r="B2" t="s">
        <v>25</v>
      </c>
    </row>
    <row r="3" spans="2:12" ht="27">
      <c r="B3" s="115" t="s">
        <v>80</v>
      </c>
      <c r="C3" s="115" t="s">
        <v>81</v>
      </c>
      <c r="D3" s="115" t="s">
        <v>82</v>
      </c>
      <c r="E3" s="115" t="s">
        <v>83</v>
      </c>
      <c r="F3" s="115" t="s">
        <v>26</v>
      </c>
      <c r="G3" s="115" t="s">
        <v>91</v>
      </c>
      <c r="H3" s="115" t="s">
        <v>92</v>
      </c>
      <c r="I3" s="115" t="s">
        <v>93</v>
      </c>
      <c r="J3" s="115" t="s">
        <v>27</v>
      </c>
      <c r="K3" s="115" t="s">
        <v>94</v>
      </c>
      <c r="L3" s="116" t="s">
        <v>28</v>
      </c>
    </row>
    <row r="4" spans="2:12" s="91" customFormat="1" ht="13.5">
      <c r="B4" s="137">
        <v>40017</v>
      </c>
      <c r="C4" s="1">
        <v>81.31</v>
      </c>
      <c r="D4" s="120">
        <v>122.31</v>
      </c>
      <c r="E4" s="120">
        <v>36.77</v>
      </c>
      <c r="F4" s="120">
        <v>220.06</v>
      </c>
      <c r="G4" s="120">
        <v>36.41</v>
      </c>
      <c r="H4" s="120">
        <v>23</v>
      </c>
      <c r="I4" s="120">
        <v>9.5</v>
      </c>
      <c r="J4" s="1" t="s">
        <v>33</v>
      </c>
      <c r="K4" s="1"/>
      <c r="L4" s="120">
        <f aca="true" t="shared" si="0" ref="L4:L23">(H4-I4)/H4*100</f>
        <v>58.69565217391305</v>
      </c>
    </row>
    <row r="5" spans="2:12" s="91" customFormat="1" ht="13.5">
      <c r="B5" s="138"/>
      <c r="C5" s="1">
        <v>92.1</v>
      </c>
      <c r="D5" s="120">
        <v>112.64</v>
      </c>
      <c r="E5" s="120">
        <v>36.44</v>
      </c>
      <c r="F5" s="120">
        <v>209.45</v>
      </c>
      <c r="G5" s="120">
        <v>43.75</v>
      </c>
      <c r="H5" s="120">
        <v>22</v>
      </c>
      <c r="I5" s="120">
        <v>13</v>
      </c>
      <c r="J5" s="1" t="s">
        <v>33</v>
      </c>
      <c r="K5" s="1"/>
      <c r="L5" s="120">
        <f t="shared" si="0"/>
        <v>40.909090909090914</v>
      </c>
    </row>
    <row r="6" spans="2:12" s="91" customFormat="1" ht="13.5">
      <c r="B6" s="138"/>
      <c r="C6" s="1">
        <v>78.65</v>
      </c>
      <c r="D6" s="120">
        <v>119.22</v>
      </c>
      <c r="E6" s="120">
        <v>38.89</v>
      </c>
      <c r="F6" s="120">
        <v>240.83</v>
      </c>
      <c r="G6" s="120">
        <v>50.56</v>
      </c>
      <c r="H6" s="120">
        <v>22.3</v>
      </c>
      <c r="I6" s="120">
        <v>12.4</v>
      </c>
      <c r="J6" s="1" t="s">
        <v>33</v>
      </c>
      <c r="K6" s="1"/>
      <c r="L6" s="120">
        <f t="shared" si="0"/>
        <v>44.39461883408072</v>
      </c>
    </row>
    <row r="7" spans="2:12" s="91" customFormat="1" ht="13.5">
      <c r="B7" s="138"/>
      <c r="C7" s="1">
        <v>62.67</v>
      </c>
      <c r="D7" s="120">
        <v>109.62</v>
      </c>
      <c r="E7" s="120">
        <v>48.47</v>
      </c>
      <c r="F7" s="120">
        <v>210.69</v>
      </c>
      <c r="G7" s="120">
        <v>31.95</v>
      </c>
      <c r="H7" s="120">
        <v>22.4</v>
      </c>
      <c r="I7" s="120">
        <v>13</v>
      </c>
      <c r="J7" s="1" t="s">
        <v>33</v>
      </c>
      <c r="K7" s="1"/>
      <c r="L7" s="120">
        <f t="shared" si="0"/>
        <v>41.96428571428571</v>
      </c>
    </row>
    <row r="8" spans="2:12" s="91" customFormat="1" ht="13.5">
      <c r="B8" s="138"/>
      <c r="C8" s="1">
        <v>84.54</v>
      </c>
      <c r="D8" s="120">
        <v>107.74</v>
      </c>
      <c r="E8" s="120">
        <v>37.63</v>
      </c>
      <c r="F8" s="120">
        <v>235.6</v>
      </c>
      <c r="G8" s="120">
        <v>28.85</v>
      </c>
      <c r="H8" s="120">
        <v>16.2</v>
      </c>
      <c r="I8" s="120">
        <v>8.7</v>
      </c>
      <c r="J8" s="1" t="s">
        <v>33</v>
      </c>
      <c r="K8" s="1"/>
      <c r="L8" s="120">
        <f t="shared" si="0"/>
        <v>46.2962962962963</v>
      </c>
    </row>
    <row r="9" spans="2:12" s="91" customFormat="1" ht="13.5">
      <c r="B9" s="138"/>
      <c r="C9" s="1">
        <v>90.08</v>
      </c>
      <c r="D9" s="120">
        <v>118.98</v>
      </c>
      <c r="E9" s="120">
        <v>32.24</v>
      </c>
      <c r="F9" s="120">
        <v>246.89</v>
      </c>
      <c r="G9" s="120">
        <v>47.62</v>
      </c>
      <c r="H9" s="120">
        <v>24</v>
      </c>
      <c r="I9" s="120">
        <v>12</v>
      </c>
      <c r="J9" s="1" t="s">
        <v>34</v>
      </c>
      <c r="K9" s="1"/>
      <c r="L9" s="120">
        <f t="shared" si="0"/>
        <v>50</v>
      </c>
    </row>
    <row r="10" spans="2:12" s="91" customFormat="1" ht="13.5">
      <c r="B10" s="138"/>
      <c r="C10" s="1">
        <v>87.99</v>
      </c>
      <c r="D10" s="120">
        <v>106.25</v>
      </c>
      <c r="E10" s="120">
        <v>43.93</v>
      </c>
      <c r="F10" s="120">
        <v>233.23</v>
      </c>
      <c r="G10" s="120">
        <v>30.43</v>
      </c>
      <c r="H10" s="120">
        <v>19.5</v>
      </c>
      <c r="I10" s="120">
        <v>11.3</v>
      </c>
      <c r="J10" s="1" t="s">
        <v>34</v>
      </c>
      <c r="K10" s="1"/>
      <c r="L10" s="120">
        <f t="shared" si="0"/>
        <v>42.051282051282044</v>
      </c>
    </row>
    <row r="11" spans="2:12" s="91" customFormat="1" ht="13.5">
      <c r="B11" s="138"/>
      <c r="C11" s="1">
        <v>81.23</v>
      </c>
      <c r="D11" s="120">
        <v>119.81</v>
      </c>
      <c r="E11" s="120">
        <v>38.4</v>
      </c>
      <c r="F11" s="120">
        <v>238.66</v>
      </c>
      <c r="G11" s="120">
        <v>50.21</v>
      </c>
      <c r="H11" s="120">
        <v>21</v>
      </c>
      <c r="I11" s="120">
        <v>11.7</v>
      </c>
      <c r="J11" s="1" t="s">
        <v>33</v>
      </c>
      <c r="K11" s="1"/>
      <c r="L11" s="120">
        <f t="shared" si="0"/>
        <v>44.28571428571429</v>
      </c>
    </row>
    <row r="12" spans="2:12" s="91" customFormat="1" ht="13.5">
      <c r="B12" s="138"/>
      <c r="C12" s="1">
        <v>78.54</v>
      </c>
      <c r="D12" s="120">
        <v>107.69</v>
      </c>
      <c r="E12" s="120">
        <v>32.2</v>
      </c>
      <c r="F12" s="120">
        <v>190.42</v>
      </c>
      <c r="G12" s="120">
        <v>42.65</v>
      </c>
      <c r="H12" s="120">
        <v>20.6</v>
      </c>
      <c r="I12" s="120">
        <v>12</v>
      </c>
      <c r="J12" s="1" t="s">
        <v>33</v>
      </c>
      <c r="K12" s="1"/>
      <c r="L12" s="120">
        <f t="shared" si="0"/>
        <v>41.747572815533985</v>
      </c>
    </row>
    <row r="13" spans="2:12" s="91" customFormat="1" ht="13.5">
      <c r="B13" s="138"/>
      <c r="C13" s="1">
        <v>82.21</v>
      </c>
      <c r="D13" s="120">
        <v>107.58</v>
      </c>
      <c r="E13" s="120">
        <v>56.73</v>
      </c>
      <c r="F13" s="120">
        <v>234.06</v>
      </c>
      <c r="G13" s="120">
        <v>41.13</v>
      </c>
      <c r="H13" s="120">
        <v>25</v>
      </c>
      <c r="I13" s="120">
        <v>12.7</v>
      </c>
      <c r="J13" s="1" t="s">
        <v>33</v>
      </c>
      <c r="K13" s="1"/>
      <c r="L13" s="120">
        <f t="shared" si="0"/>
        <v>49.2</v>
      </c>
    </row>
    <row r="14" spans="2:12" s="91" customFormat="1" ht="13.5">
      <c r="B14" s="138"/>
      <c r="C14" s="1">
        <v>89.23</v>
      </c>
      <c r="D14" s="120">
        <v>104.31</v>
      </c>
      <c r="E14" s="120">
        <v>37.26</v>
      </c>
      <c r="F14" s="120">
        <v>203.74</v>
      </c>
      <c r="G14" s="120">
        <v>42.34</v>
      </c>
      <c r="H14" s="120">
        <v>19</v>
      </c>
      <c r="I14" s="120">
        <v>12.7</v>
      </c>
      <c r="J14" s="1" t="s">
        <v>33</v>
      </c>
      <c r="K14" s="1"/>
      <c r="L14" s="120">
        <f t="shared" si="0"/>
        <v>33.15789473684211</v>
      </c>
    </row>
    <row r="15" spans="2:12" s="91" customFormat="1" ht="13.5">
      <c r="B15" s="138"/>
      <c r="C15" s="1">
        <v>86.95</v>
      </c>
      <c r="D15" s="120">
        <v>123.53</v>
      </c>
      <c r="E15" s="120">
        <v>40.36</v>
      </c>
      <c r="F15" s="120">
        <v>206.09</v>
      </c>
      <c r="G15" s="120">
        <v>41.36</v>
      </c>
      <c r="H15" s="120">
        <v>19.4</v>
      </c>
      <c r="I15" s="120">
        <v>10.4</v>
      </c>
      <c r="J15" s="1" t="s">
        <v>33</v>
      </c>
      <c r="K15" s="1"/>
      <c r="L15" s="120">
        <f t="shared" si="0"/>
        <v>46.391752577319586</v>
      </c>
    </row>
    <row r="16" spans="2:12" s="91" customFormat="1" ht="13.5">
      <c r="B16" s="138"/>
      <c r="C16" s="1">
        <v>86.89</v>
      </c>
      <c r="D16" s="120">
        <v>114.33</v>
      </c>
      <c r="E16" s="120">
        <v>30.32</v>
      </c>
      <c r="F16" s="120">
        <v>213.65</v>
      </c>
      <c r="G16" s="120">
        <v>43.87</v>
      </c>
      <c r="H16" s="120">
        <v>19.6</v>
      </c>
      <c r="I16" s="120">
        <v>12.6</v>
      </c>
      <c r="J16" s="1" t="s">
        <v>33</v>
      </c>
      <c r="K16" s="1"/>
      <c r="L16" s="120">
        <f t="shared" si="0"/>
        <v>35.71428571428572</v>
      </c>
    </row>
    <row r="17" spans="2:12" s="91" customFormat="1" ht="13.5">
      <c r="B17" s="138"/>
      <c r="C17" s="1">
        <v>84.92</v>
      </c>
      <c r="D17" s="120">
        <v>116.36</v>
      </c>
      <c r="E17" s="120">
        <v>40.17</v>
      </c>
      <c r="F17" s="120">
        <v>197.83</v>
      </c>
      <c r="G17" s="120">
        <v>34.81</v>
      </c>
      <c r="H17" s="120">
        <v>20.6</v>
      </c>
      <c r="I17" s="120">
        <v>12.4</v>
      </c>
      <c r="J17" s="1" t="s">
        <v>34</v>
      </c>
      <c r="K17" s="1"/>
      <c r="L17" s="120">
        <f t="shared" si="0"/>
        <v>39.80582524271845</v>
      </c>
    </row>
    <row r="18" spans="2:12" s="91" customFormat="1" ht="13.5">
      <c r="B18" s="138"/>
      <c r="C18" s="1">
        <v>82.38</v>
      </c>
      <c r="D18" s="120">
        <v>107.07</v>
      </c>
      <c r="E18" s="120">
        <v>37.71</v>
      </c>
      <c r="F18" s="120">
        <v>204.33</v>
      </c>
      <c r="G18" s="120">
        <v>42.77</v>
      </c>
      <c r="H18" s="120">
        <v>23.5</v>
      </c>
      <c r="I18" s="120">
        <v>9</v>
      </c>
      <c r="J18" s="1" t="s">
        <v>33</v>
      </c>
      <c r="K18" s="1"/>
      <c r="L18" s="120">
        <f t="shared" si="0"/>
        <v>61.702127659574465</v>
      </c>
    </row>
    <row r="19" spans="2:12" s="91" customFormat="1" ht="13.5">
      <c r="B19" s="138"/>
      <c r="C19" s="1">
        <v>81.29</v>
      </c>
      <c r="D19" s="120">
        <v>111.3</v>
      </c>
      <c r="E19" s="120">
        <v>46.86</v>
      </c>
      <c r="F19" s="120">
        <v>203.84</v>
      </c>
      <c r="G19" s="120">
        <v>35.67</v>
      </c>
      <c r="H19" s="120">
        <v>21</v>
      </c>
      <c r="I19" s="120">
        <v>11.5</v>
      </c>
      <c r="J19" s="1" t="s">
        <v>33</v>
      </c>
      <c r="K19" s="1"/>
      <c r="L19" s="120">
        <f t="shared" si="0"/>
        <v>45.23809523809524</v>
      </c>
    </row>
    <row r="20" spans="2:12" s="91" customFormat="1" ht="13.5">
      <c r="B20" s="138"/>
      <c r="C20" s="1">
        <v>81.47</v>
      </c>
      <c r="D20" s="120">
        <v>117.46</v>
      </c>
      <c r="E20" s="120">
        <v>131.24</v>
      </c>
      <c r="F20" s="120">
        <v>218.79</v>
      </c>
      <c r="G20" s="120">
        <v>40.03</v>
      </c>
      <c r="H20" s="120">
        <v>22.5</v>
      </c>
      <c r="I20" s="120">
        <v>9</v>
      </c>
      <c r="J20" s="1" t="s">
        <v>33</v>
      </c>
      <c r="K20" s="1"/>
      <c r="L20" s="120">
        <f t="shared" si="0"/>
        <v>60</v>
      </c>
    </row>
    <row r="21" spans="2:12" s="91" customFormat="1" ht="13.5">
      <c r="B21" s="138"/>
      <c r="C21" s="1">
        <v>84.27</v>
      </c>
      <c r="D21" s="120">
        <v>108.46</v>
      </c>
      <c r="E21" s="120">
        <v>35.85</v>
      </c>
      <c r="F21" s="120">
        <v>216.74</v>
      </c>
      <c r="G21" s="120">
        <v>48.61</v>
      </c>
      <c r="H21" s="120">
        <v>20.8</v>
      </c>
      <c r="I21" s="120">
        <v>8.3</v>
      </c>
      <c r="J21" s="1" t="s">
        <v>33</v>
      </c>
      <c r="K21" s="1"/>
      <c r="L21" s="120">
        <f t="shared" si="0"/>
        <v>60.09615384615385</v>
      </c>
    </row>
    <row r="22" spans="2:12" s="91" customFormat="1" ht="13.5">
      <c r="B22" s="138"/>
      <c r="C22" s="1">
        <v>78.62</v>
      </c>
      <c r="D22" s="120">
        <v>110.88</v>
      </c>
      <c r="E22" s="120">
        <v>42.35</v>
      </c>
      <c r="F22" s="120">
        <v>225.08</v>
      </c>
      <c r="G22" s="120">
        <v>52.53</v>
      </c>
      <c r="H22" s="120">
        <v>23.6</v>
      </c>
      <c r="I22" s="120">
        <v>11</v>
      </c>
      <c r="J22" s="1" t="s">
        <v>33</v>
      </c>
      <c r="K22" s="1"/>
      <c r="L22" s="120">
        <f t="shared" si="0"/>
        <v>53.38983050847458</v>
      </c>
    </row>
    <row r="23" spans="2:12" s="91" customFormat="1" ht="13.5">
      <c r="B23" s="139"/>
      <c r="C23" s="1">
        <v>77.58</v>
      </c>
      <c r="D23" s="120">
        <v>107.3</v>
      </c>
      <c r="E23" s="120">
        <v>36.12</v>
      </c>
      <c r="F23" s="120">
        <v>207.74</v>
      </c>
      <c r="G23" s="120">
        <v>48.2</v>
      </c>
      <c r="H23" s="120">
        <v>25.6</v>
      </c>
      <c r="I23" s="120">
        <v>12</v>
      </c>
      <c r="J23" s="1" t="s">
        <v>33</v>
      </c>
      <c r="K23" s="1"/>
      <c r="L23" s="120">
        <f t="shared" si="0"/>
        <v>53.125</v>
      </c>
    </row>
    <row r="24" spans="2:12" s="91" customFormat="1" ht="13.5">
      <c r="B24"/>
      <c r="C24" s="109"/>
      <c r="D24" s="109"/>
      <c r="E24" s="109"/>
      <c r="F24" s="109"/>
      <c r="G24" s="109"/>
      <c r="H24" s="109"/>
      <c r="I24" s="109"/>
      <c r="J24" s="109"/>
      <c r="K24" s="109" t="s">
        <v>31</v>
      </c>
      <c r="L24" s="123">
        <f>AVERAGE(L4:L23)</f>
        <v>47.40827393018305</v>
      </c>
    </row>
    <row r="25" spans="2:12" s="91" customFormat="1" ht="13.5">
      <c r="B25"/>
      <c r="C25" s="109"/>
      <c r="D25" s="109"/>
      <c r="E25" s="109"/>
      <c r="F25" s="109"/>
      <c r="G25" s="109"/>
      <c r="H25" s="109"/>
      <c r="I25" s="109"/>
      <c r="J25" s="109"/>
      <c r="K25" s="109" t="s">
        <v>32</v>
      </c>
      <c r="L25" s="123">
        <f>STDEV(L4:L23)</f>
        <v>8.22604812773459</v>
      </c>
    </row>
    <row r="26" spans="2:12" s="91" customFormat="1" ht="13.5">
      <c r="B26" s="48"/>
      <c r="C26" s="48"/>
      <c r="D26" s="48"/>
      <c r="E26" s="48"/>
      <c r="F26" s="48"/>
      <c r="G26" s="48"/>
      <c r="H26" s="48"/>
      <c r="I26" s="48"/>
      <c r="J26" s="48"/>
      <c r="K26" s="48"/>
      <c r="L26" s="117"/>
    </row>
    <row r="27" spans="2:12" ht="13.5">
      <c r="B27" s="137">
        <v>40051</v>
      </c>
      <c r="C27" s="120">
        <v>95.68</v>
      </c>
      <c r="D27" s="120">
        <v>119.53</v>
      </c>
      <c r="E27" s="120">
        <v>45.87</v>
      </c>
      <c r="F27" s="120">
        <v>353.69</v>
      </c>
      <c r="G27" s="120">
        <v>59.99</v>
      </c>
      <c r="H27" s="120">
        <v>27.64</v>
      </c>
      <c r="I27" s="120">
        <v>15.92</v>
      </c>
      <c r="J27" s="1" t="s">
        <v>29</v>
      </c>
      <c r="K27" s="1"/>
      <c r="L27" s="120">
        <f>(H27-I27)/H27*100</f>
        <v>42.40231548480463</v>
      </c>
    </row>
    <row r="28" spans="2:12" ht="13.5">
      <c r="B28" s="138"/>
      <c r="C28" s="120">
        <v>76.65</v>
      </c>
      <c r="D28" s="120">
        <v>118.14</v>
      </c>
      <c r="E28" s="120">
        <v>47.7</v>
      </c>
      <c r="F28" s="120">
        <v>224.77</v>
      </c>
      <c r="G28" s="120">
        <v>42.65</v>
      </c>
      <c r="H28" s="120">
        <v>26.36</v>
      </c>
      <c r="I28" s="120">
        <v>9.27</v>
      </c>
      <c r="J28" s="1" t="s">
        <v>29</v>
      </c>
      <c r="K28" s="1"/>
      <c r="L28" s="120">
        <f aca="true" t="shared" si="1" ref="L28:L69">(H28-I28)/H28*100</f>
        <v>64.83308042488619</v>
      </c>
    </row>
    <row r="29" spans="2:12" ht="13.5">
      <c r="B29" s="138"/>
      <c r="C29" s="120">
        <v>77.67</v>
      </c>
      <c r="D29" s="120">
        <v>137.91</v>
      </c>
      <c r="E29" s="120">
        <v>34.82</v>
      </c>
      <c r="F29" s="120">
        <v>228.36</v>
      </c>
      <c r="G29" s="120">
        <v>36.92</v>
      </c>
      <c r="H29" s="120">
        <v>16.28</v>
      </c>
      <c r="I29" s="120">
        <v>6.32</v>
      </c>
      <c r="J29" s="1" t="s">
        <v>29</v>
      </c>
      <c r="K29" s="1"/>
      <c r="L29" s="120">
        <f t="shared" si="1"/>
        <v>61.17936117936118</v>
      </c>
    </row>
    <row r="30" spans="2:12" ht="13.5">
      <c r="B30" s="138"/>
      <c r="C30" s="120">
        <v>70.47</v>
      </c>
      <c r="D30" s="120">
        <v>118.54</v>
      </c>
      <c r="E30" s="120">
        <v>43.92</v>
      </c>
      <c r="F30" s="120">
        <v>243.71</v>
      </c>
      <c r="G30" s="120">
        <v>37.79</v>
      </c>
      <c r="H30" s="120">
        <v>21.79</v>
      </c>
      <c r="I30" s="120">
        <v>10.31</v>
      </c>
      <c r="J30" s="1" t="s">
        <v>30</v>
      </c>
      <c r="K30" s="1"/>
      <c r="L30" s="120">
        <f t="shared" si="1"/>
        <v>52.68471776044057</v>
      </c>
    </row>
    <row r="31" spans="2:12" ht="13.5">
      <c r="B31" s="138"/>
      <c r="C31" s="120">
        <v>90.38</v>
      </c>
      <c r="D31" s="120">
        <v>123.06</v>
      </c>
      <c r="E31" s="120">
        <v>49.42</v>
      </c>
      <c r="F31" s="120">
        <v>330.9</v>
      </c>
      <c r="G31" s="120">
        <v>61.67</v>
      </c>
      <c r="H31" s="120">
        <v>21</v>
      </c>
      <c r="I31" s="120">
        <v>13.26</v>
      </c>
      <c r="J31" s="1" t="s">
        <v>29</v>
      </c>
      <c r="K31" s="1"/>
      <c r="L31" s="120">
        <f t="shared" si="1"/>
        <v>36.85714285714286</v>
      </c>
    </row>
    <row r="32" spans="2:12" ht="13.5">
      <c r="B32" s="138"/>
      <c r="C32" s="120">
        <v>100.58</v>
      </c>
      <c r="D32" s="120">
        <v>138.43</v>
      </c>
      <c r="E32" s="120">
        <v>44.81</v>
      </c>
      <c r="F32" s="120">
        <v>385.42</v>
      </c>
      <c r="G32" s="120">
        <v>67.8</v>
      </c>
      <c r="H32" s="120">
        <v>26.34</v>
      </c>
      <c r="I32" s="120">
        <v>6.74</v>
      </c>
      <c r="J32" s="1" t="s">
        <v>30</v>
      </c>
      <c r="K32" s="1"/>
      <c r="L32" s="120">
        <f t="shared" si="1"/>
        <v>74.41154138192864</v>
      </c>
    </row>
    <row r="33" spans="2:12" ht="13.5">
      <c r="B33" s="138"/>
      <c r="C33" s="120">
        <v>94.52</v>
      </c>
      <c r="D33" s="120">
        <v>145.9</v>
      </c>
      <c r="E33" s="120">
        <v>59.92</v>
      </c>
      <c r="F33" s="120">
        <v>394.21</v>
      </c>
      <c r="G33" s="120">
        <v>44.29</v>
      </c>
      <c r="H33" s="120">
        <v>18.28</v>
      </c>
      <c r="I33" s="120">
        <v>9.3</v>
      </c>
      <c r="J33" s="1" t="s">
        <v>29</v>
      </c>
      <c r="K33" s="1"/>
      <c r="L33" s="120">
        <f t="shared" si="1"/>
        <v>49.12472647702407</v>
      </c>
    </row>
    <row r="34" spans="2:12" ht="13.5">
      <c r="B34" s="138"/>
      <c r="C34" s="120">
        <v>89.68</v>
      </c>
      <c r="D34" s="120">
        <v>118.15</v>
      </c>
      <c r="E34" s="120">
        <v>46.73</v>
      </c>
      <c r="F34" s="120">
        <v>287.96</v>
      </c>
      <c r="G34" s="120">
        <v>58.73</v>
      </c>
      <c r="H34" s="120">
        <v>24.23</v>
      </c>
      <c r="I34" s="120">
        <v>7.76</v>
      </c>
      <c r="J34" s="1" t="s">
        <v>29</v>
      </c>
      <c r="K34" s="1"/>
      <c r="L34" s="120">
        <f t="shared" si="1"/>
        <v>67.97358646306232</v>
      </c>
    </row>
    <row r="35" spans="2:12" ht="13.5">
      <c r="B35" s="138"/>
      <c r="C35" s="120">
        <v>90.3</v>
      </c>
      <c r="D35" s="120">
        <v>123.16</v>
      </c>
      <c r="E35" s="120">
        <v>48.23</v>
      </c>
      <c r="F35" s="120">
        <v>358.43</v>
      </c>
      <c r="G35" s="120">
        <v>57.6</v>
      </c>
      <c r="H35" s="120">
        <v>22.65</v>
      </c>
      <c r="I35" s="120">
        <v>5.97</v>
      </c>
      <c r="J35" s="1" t="s">
        <v>30</v>
      </c>
      <c r="K35" s="1"/>
      <c r="L35" s="120">
        <f t="shared" si="1"/>
        <v>73.64238410596028</v>
      </c>
    </row>
    <row r="36" spans="2:12" ht="13.5">
      <c r="B36" s="138"/>
      <c r="C36" s="120">
        <v>89.94</v>
      </c>
      <c r="D36" s="120">
        <v>118.5</v>
      </c>
      <c r="E36" s="120">
        <v>42.93</v>
      </c>
      <c r="F36" s="120">
        <v>294.67</v>
      </c>
      <c r="G36" s="120">
        <v>68.47</v>
      </c>
      <c r="H36" s="120">
        <v>23.2</v>
      </c>
      <c r="I36" s="120">
        <v>6.5</v>
      </c>
      <c r="J36" s="1" t="s">
        <v>29</v>
      </c>
      <c r="K36" s="1"/>
      <c r="L36" s="120">
        <f t="shared" si="1"/>
        <v>71.98275862068965</v>
      </c>
    </row>
    <row r="37" spans="2:12" ht="13.5">
      <c r="B37" s="138"/>
      <c r="C37" s="120">
        <v>80.19</v>
      </c>
      <c r="D37" s="120">
        <v>123.35</v>
      </c>
      <c r="E37" s="120">
        <v>37.83</v>
      </c>
      <c r="F37" s="120">
        <v>282.03</v>
      </c>
      <c r="G37" s="120">
        <v>43.36</v>
      </c>
      <c r="H37" s="120">
        <v>20.77</v>
      </c>
      <c r="I37" s="120">
        <v>6.55</v>
      </c>
      <c r="J37" s="1" t="s">
        <v>29</v>
      </c>
      <c r="K37" s="1"/>
      <c r="L37" s="120">
        <f t="shared" si="1"/>
        <v>68.46413095811266</v>
      </c>
    </row>
    <row r="38" spans="2:12" ht="13.5">
      <c r="B38" s="138"/>
      <c r="C38" s="120">
        <v>88.67</v>
      </c>
      <c r="D38" s="120">
        <v>155.66</v>
      </c>
      <c r="E38" s="120">
        <v>61.71</v>
      </c>
      <c r="F38" s="120">
        <v>478.91</v>
      </c>
      <c r="G38" s="120">
        <v>76.31</v>
      </c>
      <c r="H38" s="120">
        <v>31.38</v>
      </c>
      <c r="I38" s="120">
        <v>9.66</v>
      </c>
      <c r="J38" s="1" t="s">
        <v>30</v>
      </c>
      <c r="K38" s="1"/>
      <c r="L38" s="120">
        <f t="shared" si="1"/>
        <v>69.21606118546845</v>
      </c>
    </row>
    <row r="39" spans="2:12" ht="13.5">
      <c r="B39" s="138"/>
      <c r="C39" s="120">
        <v>78.37</v>
      </c>
      <c r="D39" s="120">
        <v>116.46</v>
      </c>
      <c r="E39" s="120">
        <v>46.18</v>
      </c>
      <c r="F39" s="120">
        <v>255.39</v>
      </c>
      <c r="G39" s="120">
        <v>46.03</v>
      </c>
      <c r="H39" s="120">
        <v>22.01</v>
      </c>
      <c r="I39" s="120">
        <v>6.16</v>
      </c>
      <c r="J39" s="1" t="s">
        <v>29</v>
      </c>
      <c r="K39" s="1"/>
      <c r="L39" s="120">
        <f t="shared" si="1"/>
        <v>72.01272149023171</v>
      </c>
    </row>
    <row r="40" spans="2:12" ht="13.5">
      <c r="B40" s="138"/>
      <c r="C40" s="120">
        <v>86.5</v>
      </c>
      <c r="D40" s="120">
        <v>123.32</v>
      </c>
      <c r="E40" s="120">
        <v>38.63</v>
      </c>
      <c r="F40" s="120">
        <v>250.25</v>
      </c>
      <c r="G40" s="120">
        <v>40.4</v>
      </c>
      <c r="H40" s="120">
        <v>16.58</v>
      </c>
      <c r="I40" s="120">
        <v>8.76</v>
      </c>
      <c r="J40" s="1" t="s">
        <v>29</v>
      </c>
      <c r="K40" s="1"/>
      <c r="L40" s="120">
        <f t="shared" si="1"/>
        <v>47.16525934861278</v>
      </c>
    </row>
    <row r="41" spans="2:12" ht="13.5">
      <c r="B41" s="138"/>
      <c r="C41" s="120">
        <v>96.83</v>
      </c>
      <c r="D41" s="120">
        <v>127.56</v>
      </c>
      <c r="E41" s="120">
        <v>49.84</v>
      </c>
      <c r="F41" s="120">
        <v>346.97</v>
      </c>
      <c r="G41" s="120">
        <v>58.75</v>
      </c>
      <c r="H41" s="120">
        <v>24.94</v>
      </c>
      <c r="I41" s="120">
        <v>8.23</v>
      </c>
      <c r="J41" s="1" t="s">
        <v>29</v>
      </c>
      <c r="K41" s="1"/>
      <c r="L41" s="120">
        <f t="shared" si="1"/>
        <v>67.0008019246191</v>
      </c>
    </row>
    <row r="42" spans="2:12" ht="13.5">
      <c r="B42" s="138"/>
      <c r="C42" s="120">
        <v>100.66</v>
      </c>
      <c r="D42" s="120">
        <v>122</v>
      </c>
      <c r="E42" s="120">
        <v>41.81</v>
      </c>
      <c r="F42" s="120">
        <v>355.51</v>
      </c>
      <c r="G42" s="120">
        <v>68.88</v>
      </c>
      <c r="H42" s="120">
        <v>25.51</v>
      </c>
      <c r="I42" s="120">
        <v>12.42</v>
      </c>
      <c r="J42" s="1" t="s">
        <v>30</v>
      </c>
      <c r="K42" s="1"/>
      <c r="L42" s="120">
        <f t="shared" si="1"/>
        <v>51.31321050568405</v>
      </c>
    </row>
    <row r="43" spans="2:12" ht="13.5">
      <c r="B43" s="138"/>
      <c r="C43" s="120">
        <v>99.63</v>
      </c>
      <c r="D43" s="120">
        <v>135.85</v>
      </c>
      <c r="E43" s="120">
        <v>47.42</v>
      </c>
      <c r="F43" s="120">
        <v>343.63</v>
      </c>
      <c r="G43" s="120">
        <v>74.77</v>
      </c>
      <c r="H43" s="120">
        <v>26.43</v>
      </c>
      <c r="I43" s="120">
        <v>8.1</v>
      </c>
      <c r="J43" s="1" t="s">
        <v>29</v>
      </c>
      <c r="K43" s="1"/>
      <c r="L43" s="120">
        <f t="shared" si="1"/>
        <v>69.35300794551645</v>
      </c>
    </row>
    <row r="44" spans="2:12" ht="13.5">
      <c r="B44" s="138"/>
      <c r="C44" s="120">
        <v>73.64</v>
      </c>
      <c r="D44" s="120">
        <v>123.19</v>
      </c>
      <c r="E44" s="120">
        <v>40.83</v>
      </c>
      <c r="F44" s="120">
        <v>206.26</v>
      </c>
      <c r="G44" s="120">
        <v>30.51</v>
      </c>
      <c r="H44" s="120">
        <v>21.78</v>
      </c>
      <c r="I44" s="120">
        <v>6.2</v>
      </c>
      <c r="J44" s="1" t="s">
        <v>29</v>
      </c>
      <c r="K44" s="1"/>
      <c r="L44" s="120">
        <f t="shared" si="1"/>
        <v>71.53351698806244</v>
      </c>
    </row>
    <row r="45" spans="2:12" ht="13.5">
      <c r="B45" s="138"/>
      <c r="C45" s="120">
        <v>82.92</v>
      </c>
      <c r="D45" s="120">
        <v>130.58</v>
      </c>
      <c r="E45" s="120">
        <v>41.07</v>
      </c>
      <c r="F45" s="120">
        <v>311.6</v>
      </c>
      <c r="G45" s="120">
        <v>38.66</v>
      </c>
      <c r="H45" s="120">
        <v>18.79</v>
      </c>
      <c r="I45" s="120">
        <v>7.51</v>
      </c>
      <c r="J45" s="1" t="s">
        <v>30</v>
      </c>
      <c r="K45" s="1"/>
      <c r="L45" s="120">
        <f t="shared" si="1"/>
        <v>60.03193187865886</v>
      </c>
    </row>
    <row r="46" spans="2:12" ht="13.5">
      <c r="B46" s="139"/>
      <c r="C46" s="120">
        <v>94.36</v>
      </c>
      <c r="D46" s="120">
        <v>135.14</v>
      </c>
      <c r="E46" s="120">
        <v>40.38</v>
      </c>
      <c r="F46" s="120">
        <v>231.92</v>
      </c>
      <c r="G46" s="120">
        <v>43.68</v>
      </c>
      <c r="H46" s="120">
        <v>19.22</v>
      </c>
      <c r="I46" s="120">
        <v>5.95</v>
      </c>
      <c r="J46" s="1" t="s">
        <v>30</v>
      </c>
      <c r="K46" s="1"/>
      <c r="L46" s="120">
        <f t="shared" si="1"/>
        <v>69.0426638917794</v>
      </c>
    </row>
    <row r="47" spans="11:12" ht="13.5">
      <c r="K47" s="109" t="s">
        <v>31</v>
      </c>
      <c r="L47" s="123">
        <f>AVERAGE(L27:L46)</f>
        <v>62.01124604360232</v>
      </c>
    </row>
    <row r="48" spans="11:12" ht="13.5">
      <c r="K48" s="109" t="s">
        <v>32</v>
      </c>
      <c r="L48" s="123">
        <f>STDEV(L27:L46)</f>
        <v>11.365299933151164</v>
      </c>
    </row>
    <row r="49" ht="13.5">
      <c r="L49" s="124"/>
    </row>
    <row r="50" spans="2:12" ht="13.5">
      <c r="B50" s="137">
        <v>40080</v>
      </c>
      <c r="C50" s="120">
        <v>83.4</v>
      </c>
      <c r="D50" s="120">
        <v>126</v>
      </c>
      <c r="E50" s="120">
        <v>62.7</v>
      </c>
      <c r="F50" s="120">
        <v>420.96</v>
      </c>
      <c r="G50" s="120">
        <v>70.52</v>
      </c>
      <c r="H50" s="120">
        <v>27.5</v>
      </c>
      <c r="I50" s="120">
        <v>7.5</v>
      </c>
      <c r="J50" s="1" t="s">
        <v>33</v>
      </c>
      <c r="K50" s="1"/>
      <c r="L50" s="120">
        <f t="shared" si="1"/>
        <v>72.72727272727273</v>
      </c>
    </row>
    <row r="51" spans="2:12" ht="13.5">
      <c r="B51" s="138"/>
      <c r="C51" s="120">
        <v>90.7</v>
      </c>
      <c r="D51" s="120">
        <v>129.5</v>
      </c>
      <c r="E51" s="120">
        <v>65.4</v>
      </c>
      <c r="F51" s="120">
        <v>313.74</v>
      </c>
      <c r="G51" s="120">
        <v>53.49</v>
      </c>
      <c r="H51" s="120">
        <v>26</v>
      </c>
      <c r="I51" s="120">
        <v>6</v>
      </c>
      <c r="J51" s="1" t="s">
        <v>33</v>
      </c>
      <c r="K51" s="1"/>
      <c r="L51" s="120">
        <f t="shared" si="1"/>
        <v>76.92307692307693</v>
      </c>
    </row>
    <row r="52" spans="2:12" ht="13.5">
      <c r="B52" s="138"/>
      <c r="C52" s="120">
        <v>100.5</v>
      </c>
      <c r="D52" s="120">
        <v>113</v>
      </c>
      <c r="E52" s="120">
        <v>41</v>
      </c>
      <c r="F52" s="120">
        <v>260.31</v>
      </c>
      <c r="G52" s="120">
        <v>51.96</v>
      </c>
      <c r="H52" s="120">
        <v>18.6</v>
      </c>
      <c r="I52" s="120">
        <v>4.5</v>
      </c>
      <c r="J52" s="1" t="s">
        <v>33</v>
      </c>
      <c r="K52" s="1"/>
      <c r="L52" s="120">
        <f t="shared" si="1"/>
        <v>75.80645161290323</v>
      </c>
    </row>
    <row r="53" spans="2:12" ht="13.5">
      <c r="B53" s="138"/>
      <c r="C53" s="120">
        <v>91.7</v>
      </c>
      <c r="D53" s="120">
        <v>138</v>
      </c>
      <c r="E53" s="120">
        <v>46.6</v>
      </c>
      <c r="F53" s="120">
        <v>325.52</v>
      </c>
      <c r="G53" s="120">
        <v>70.5</v>
      </c>
      <c r="H53" s="120">
        <v>23.6</v>
      </c>
      <c r="I53" s="120">
        <v>6</v>
      </c>
      <c r="J53" s="1" t="s">
        <v>33</v>
      </c>
      <c r="K53" s="1"/>
      <c r="L53" s="120">
        <f t="shared" si="1"/>
        <v>74.57627118644068</v>
      </c>
    </row>
    <row r="54" spans="2:12" ht="13.5">
      <c r="B54" s="138"/>
      <c r="C54" s="120">
        <v>88.7</v>
      </c>
      <c r="D54" s="120">
        <v>127</v>
      </c>
      <c r="E54" s="120">
        <v>48.7</v>
      </c>
      <c r="F54" s="120">
        <v>276.13</v>
      </c>
      <c r="G54" s="120">
        <v>52.22</v>
      </c>
      <c r="H54" s="120">
        <v>23</v>
      </c>
      <c r="I54" s="120">
        <v>11</v>
      </c>
      <c r="J54" s="1" t="s">
        <v>33</v>
      </c>
      <c r="K54" s="1"/>
      <c r="L54" s="120">
        <f t="shared" si="1"/>
        <v>52.17391304347826</v>
      </c>
    </row>
    <row r="55" spans="2:12" ht="13.5">
      <c r="B55" s="138"/>
      <c r="C55" s="120">
        <v>88</v>
      </c>
      <c r="D55" s="120">
        <v>116.2</v>
      </c>
      <c r="E55" s="120">
        <v>39.4</v>
      </c>
      <c r="F55" s="120">
        <v>299.3</v>
      </c>
      <c r="G55" s="120">
        <v>43.32</v>
      </c>
      <c r="H55" s="120">
        <v>19</v>
      </c>
      <c r="I55" s="120">
        <v>6.3</v>
      </c>
      <c r="J55" s="1" t="s">
        <v>34</v>
      </c>
      <c r="K55" s="1"/>
      <c r="L55" s="120">
        <f t="shared" si="1"/>
        <v>66.84210526315789</v>
      </c>
    </row>
    <row r="56" spans="2:12" ht="13.5">
      <c r="B56" s="138"/>
      <c r="C56" s="120">
        <v>78.3</v>
      </c>
      <c r="D56" s="120">
        <v>124</v>
      </c>
      <c r="E56" s="120">
        <v>51</v>
      </c>
      <c r="F56" s="120">
        <v>278.83</v>
      </c>
      <c r="G56" s="120">
        <v>46.99</v>
      </c>
      <c r="H56" s="120">
        <v>26.3</v>
      </c>
      <c r="I56" s="120">
        <v>8</v>
      </c>
      <c r="J56" s="1" t="s">
        <v>34</v>
      </c>
      <c r="K56" s="1"/>
      <c r="L56" s="120">
        <f t="shared" si="1"/>
        <v>69.58174904942965</v>
      </c>
    </row>
    <row r="57" spans="2:12" ht="13.5">
      <c r="B57" s="138"/>
      <c r="C57" s="120">
        <v>85.8</v>
      </c>
      <c r="D57" s="120">
        <v>131.4</v>
      </c>
      <c r="E57" s="120">
        <v>53.6</v>
      </c>
      <c r="F57" s="120">
        <v>318.52</v>
      </c>
      <c r="G57" s="120">
        <v>71.32</v>
      </c>
      <c r="H57" s="120">
        <v>27</v>
      </c>
      <c r="I57" s="120">
        <v>9</v>
      </c>
      <c r="J57" s="1" t="s">
        <v>33</v>
      </c>
      <c r="K57" s="1"/>
      <c r="L57" s="120">
        <f t="shared" si="1"/>
        <v>66.66666666666666</v>
      </c>
    </row>
    <row r="58" spans="2:12" ht="13.5">
      <c r="B58" s="138"/>
      <c r="C58" s="120">
        <v>84</v>
      </c>
      <c r="D58" s="120">
        <v>128</v>
      </c>
      <c r="E58" s="120">
        <v>40</v>
      </c>
      <c r="F58" s="120">
        <v>251.45</v>
      </c>
      <c r="G58" s="120">
        <v>42.75</v>
      </c>
      <c r="H58" s="120">
        <v>20</v>
      </c>
      <c r="I58" s="120">
        <v>6</v>
      </c>
      <c r="J58" s="1" t="s">
        <v>33</v>
      </c>
      <c r="K58" s="1"/>
      <c r="L58" s="120">
        <f t="shared" si="1"/>
        <v>70</v>
      </c>
    </row>
    <row r="59" spans="2:12" ht="13.5">
      <c r="B59" s="138"/>
      <c r="C59" s="120">
        <v>89</v>
      </c>
      <c r="D59" s="120">
        <v>123.4</v>
      </c>
      <c r="E59" s="120">
        <v>45</v>
      </c>
      <c r="F59" s="120">
        <v>267.25</v>
      </c>
      <c r="G59" s="120">
        <v>42.68</v>
      </c>
      <c r="H59" s="120">
        <v>20.8</v>
      </c>
      <c r="I59" s="120">
        <v>4.7</v>
      </c>
      <c r="J59" s="1" t="s">
        <v>33</v>
      </c>
      <c r="K59" s="1"/>
      <c r="L59" s="120">
        <f t="shared" si="1"/>
        <v>77.40384615384616</v>
      </c>
    </row>
    <row r="60" spans="2:12" ht="13.5">
      <c r="B60" s="138"/>
      <c r="C60" s="120">
        <v>84.6</v>
      </c>
      <c r="D60" s="120">
        <v>138.6</v>
      </c>
      <c r="E60" s="120">
        <v>44</v>
      </c>
      <c r="F60" s="120">
        <v>346.85</v>
      </c>
      <c r="G60" s="120">
        <v>65.23</v>
      </c>
      <c r="H60" s="120">
        <v>24</v>
      </c>
      <c r="I60" s="120">
        <v>7.7</v>
      </c>
      <c r="J60" s="1" t="s">
        <v>33</v>
      </c>
      <c r="K60" s="1"/>
      <c r="L60" s="120">
        <f t="shared" si="1"/>
        <v>67.91666666666667</v>
      </c>
    </row>
    <row r="61" spans="2:12" ht="13.5">
      <c r="B61" s="138"/>
      <c r="C61" s="120">
        <v>82.7</v>
      </c>
      <c r="D61" s="120">
        <v>113.2</v>
      </c>
      <c r="E61" s="120">
        <v>43</v>
      </c>
      <c r="F61" s="120">
        <v>280.3</v>
      </c>
      <c r="G61" s="120">
        <v>49.36</v>
      </c>
      <c r="H61" s="120">
        <v>21</v>
      </c>
      <c r="I61" s="120">
        <v>4.6</v>
      </c>
      <c r="J61" s="1" t="s">
        <v>33</v>
      </c>
      <c r="K61" s="1"/>
      <c r="L61" s="120">
        <f t="shared" si="1"/>
        <v>78.09523809523809</v>
      </c>
    </row>
    <row r="62" spans="2:12" ht="13.5">
      <c r="B62" s="138"/>
      <c r="C62" s="120">
        <v>92</v>
      </c>
      <c r="D62" s="120">
        <v>127</v>
      </c>
      <c r="E62" s="120">
        <v>57.7</v>
      </c>
      <c r="F62" s="120">
        <v>319.59</v>
      </c>
      <c r="G62" s="120">
        <v>62.42</v>
      </c>
      <c r="H62" s="120">
        <v>24.4</v>
      </c>
      <c r="I62" s="120">
        <v>7</v>
      </c>
      <c r="J62" s="1" t="s">
        <v>33</v>
      </c>
      <c r="K62" s="1"/>
      <c r="L62" s="120">
        <f t="shared" si="1"/>
        <v>71.31147540983606</v>
      </c>
    </row>
    <row r="63" spans="2:12" ht="13.5">
      <c r="B63" s="138"/>
      <c r="C63" s="120">
        <v>87.6</v>
      </c>
      <c r="D63" s="120">
        <v>137.7</v>
      </c>
      <c r="E63" s="120">
        <v>45.5</v>
      </c>
      <c r="F63" s="120">
        <v>295.39</v>
      </c>
      <c r="G63" s="120">
        <v>47.87</v>
      </c>
      <c r="H63" s="120">
        <v>18.3</v>
      </c>
      <c r="I63" s="120">
        <v>4.8</v>
      </c>
      <c r="J63" s="1" t="s">
        <v>34</v>
      </c>
      <c r="K63" s="1"/>
      <c r="L63" s="120">
        <f t="shared" si="1"/>
        <v>73.77049180327869</v>
      </c>
    </row>
    <row r="64" spans="2:12" ht="13.5">
      <c r="B64" s="138"/>
      <c r="C64" s="120">
        <v>79</v>
      </c>
      <c r="D64" s="120">
        <v>122</v>
      </c>
      <c r="E64" s="120">
        <v>54.4</v>
      </c>
      <c r="F64" s="120">
        <v>284.37</v>
      </c>
      <c r="G64" s="120">
        <v>53.48</v>
      </c>
      <c r="H64" s="120">
        <v>21</v>
      </c>
      <c r="I64" s="120">
        <v>4</v>
      </c>
      <c r="J64" s="1" t="s">
        <v>34</v>
      </c>
      <c r="K64" s="1"/>
      <c r="L64" s="120">
        <f t="shared" si="1"/>
        <v>80.95238095238095</v>
      </c>
    </row>
    <row r="65" spans="2:12" ht="13.5">
      <c r="B65" s="138"/>
      <c r="C65" s="120">
        <v>102</v>
      </c>
      <c r="D65" s="120">
        <v>155</v>
      </c>
      <c r="E65" s="120">
        <v>50</v>
      </c>
      <c r="F65" s="120">
        <v>520.11</v>
      </c>
      <c r="G65" s="120">
        <v>64.08</v>
      </c>
      <c r="H65" s="120">
        <v>27</v>
      </c>
      <c r="I65" s="120">
        <v>4</v>
      </c>
      <c r="J65" s="1" t="s">
        <v>33</v>
      </c>
      <c r="K65" s="1"/>
      <c r="L65" s="120">
        <f t="shared" si="1"/>
        <v>85.18518518518519</v>
      </c>
    </row>
    <row r="66" spans="2:12" ht="13.5">
      <c r="B66" s="138"/>
      <c r="C66" s="120">
        <v>92</v>
      </c>
      <c r="D66" s="120">
        <v>130.6</v>
      </c>
      <c r="E66" s="120">
        <v>51.6</v>
      </c>
      <c r="F66" s="120">
        <v>410.86</v>
      </c>
      <c r="G66" s="120">
        <v>69.85</v>
      </c>
      <c r="H66" s="120">
        <v>22</v>
      </c>
      <c r="I66" s="120">
        <v>7.3</v>
      </c>
      <c r="J66" s="1" t="s">
        <v>34</v>
      </c>
      <c r="K66" s="1"/>
      <c r="L66" s="120">
        <f t="shared" si="1"/>
        <v>66.81818181818181</v>
      </c>
    </row>
    <row r="67" spans="2:12" ht="13.5">
      <c r="B67" s="138"/>
      <c r="C67" s="120">
        <v>71.6</v>
      </c>
      <c r="D67" s="120">
        <v>116.6</v>
      </c>
      <c r="E67" s="120">
        <v>29.3</v>
      </c>
      <c r="F67" s="120">
        <v>212.11</v>
      </c>
      <c r="G67" s="120">
        <v>29.66</v>
      </c>
      <c r="H67" s="120">
        <v>18</v>
      </c>
      <c r="I67" s="120">
        <v>9.7</v>
      </c>
      <c r="J67" s="1" t="s">
        <v>33</v>
      </c>
      <c r="K67" s="1"/>
      <c r="L67" s="120">
        <f t="shared" si="1"/>
        <v>46.111111111111114</v>
      </c>
    </row>
    <row r="68" spans="2:12" ht="13.5">
      <c r="B68" s="138"/>
      <c r="C68" s="120">
        <v>76</v>
      </c>
      <c r="D68" s="120">
        <v>138</v>
      </c>
      <c r="E68" s="120">
        <v>44.4</v>
      </c>
      <c r="F68" s="120">
        <v>318.05</v>
      </c>
      <c r="G68" s="120">
        <v>57.46</v>
      </c>
      <c r="H68" s="120">
        <v>24.6</v>
      </c>
      <c r="I68" s="120">
        <v>7.5</v>
      </c>
      <c r="J68" s="1" t="s">
        <v>33</v>
      </c>
      <c r="K68" s="1"/>
      <c r="L68" s="120">
        <f t="shared" si="1"/>
        <v>69.51219512195122</v>
      </c>
    </row>
    <row r="69" spans="2:12" ht="13.5">
      <c r="B69" s="139"/>
      <c r="C69" s="120">
        <v>91.5</v>
      </c>
      <c r="D69" s="120">
        <v>119</v>
      </c>
      <c r="E69" s="120">
        <v>43</v>
      </c>
      <c r="F69" s="120">
        <v>328.86</v>
      </c>
      <c r="G69" s="120">
        <v>54.42</v>
      </c>
      <c r="H69" s="120">
        <v>21.2</v>
      </c>
      <c r="I69" s="120">
        <v>8.2</v>
      </c>
      <c r="J69" s="1" t="s">
        <v>34</v>
      </c>
      <c r="K69" s="1"/>
      <c r="L69" s="120">
        <f t="shared" si="1"/>
        <v>61.32075471698113</v>
      </c>
    </row>
    <row r="70" spans="11:12" ht="13.5">
      <c r="K70" s="109" t="s">
        <v>31</v>
      </c>
      <c r="L70" s="123">
        <f>AVERAGE(L50:L69)</f>
        <v>70.18475167535414</v>
      </c>
    </row>
    <row r="71" spans="11:12" ht="13.5">
      <c r="K71" s="109" t="s">
        <v>32</v>
      </c>
      <c r="L71" s="123">
        <f>STDEV(L50:L69)</f>
        <v>9.16489471172888</v>
      </c>
    </row>
    <row r="72" ht="13.5">
      <c r="L72" s="113"/>
    </row>
    <row r="73" spans="2:12" ht="13.5">
      <c r="B73" s="137">
        <v>40107</v>
      </c>
      <c r="C73" s="120">
        <v>100.8</v>
      </c>
      <c r="D73" s="120">
        <v>78.04</v>
      </c>
      <c r="E73" s="120">
        <v>30.7</v>
      </c>
      <c r="F73" s="120">
        <v>169.03</v>
      </c>
      <c r="G73" s="120">
        <v>14.35</v>
      </c>
      <c r="H73" s="120"/>
      <c r="I73" s="120"/>
      <c r="J73" s="1"/>
      <c r="K73" s="1" t="s">
        <v>35</v>
      </c>
      <c r="L73" s="121">
        <v>0</v>
      </c>
    </row>
    <row r="74" spans="2:12" ht="13.5">
      <c r="B74" s="138"/>
      <c r="C74" s="120">
        <v>16.7</v>
      </c>
      <c r="D74" s="120">
        <v>70.14</v>
      </c>
      <c r="E74" s="120">
        <v>33.26</v>
      </c>
      <c r="F74" s="120">
        <v>161.56</v>
      </c>
      <c r="G74" s="120">
        <v>21.11</v>
      </c>
      <c r="H74" s="120"/>
      <c r="I74" s="120"/>
      <c r="J74" s="1"/>
      <c r="K74" s="1" t="s">
        <v>35</v>
      </c>
      <c r="L74" s="121">
        <v>0</v>
      </c>
    </row>
    <row r="75" spans="2:12" ht="13.5">
      <c r="B75" s="138"/>
      <c r="C75" s="120">
        <v>128.04</v>
      </c>
      <c r="D75" s="120">
        <v>100.27</v>
      </c>
      <c r="E75" s="120">
        <v>47.84</v>
      </c>
      <c r="F75" s="120">
        <v>333.48</v>
      </c>
      <c r="G75" s="120">
        <v>28.08</v>
      </c>
      <c r="H75" s="120"/>
      <c r="I75" s="120"/>
      <c r="J75" s="1"/>
      <c r="K75" s="1" t="s">
        <v>35</v>
      </c>
      <c r="L75" s="121">
        <v>0</v>
      </c>
    </row>
    <row r="76" spans="2:12" ht="13.5">
      <c r="B76" s="138"/>
      <c r="C76" s="120">
        <v>100.81</v>
      </c>
      <c r="D76" s="120">
        <v>88.15</v>
      </c>
      <c r="E76" s="120">
        <v>62.05</v>
      </c>
      <c r="F76" s="120">
        <v>256.43</v>
      </c>
      <c r="G76" s="120">
        <v>35.5</v>
      </c>
      <c r="H76" s="120">
        <v>19.39</v>
      </c>
      <c r="I76" s="120">
        <v>12.26</v>
      </c>
      <c r="J76" s="1" t="s">
        <v>36</v>
      </c>
      <c r="K76" s="1"/>
      <c r="L76" s="121">
        <f>(H76-I76)/H76*100</f>
        <v>36.77153171738009</v>
      </c>
    </row>
    <row r="77" spans="2:12" ht="13.5">
      <c r="B77" s="138"/>
      <c r="C77" s="120">
        <v>133.91</v>
      </c>
      <c r="D77" s="120">
        <v>98.75</v>
      </c>
      <c r="E77" s="120">
        <v>53.83</v>
      </c>
      <c r="F77" s="120">
        <v>337.28</v>
      </c>
      <c r="G77" s="120">
        <v>35.22</v>
      </c>
      <c r="H77" s="120"/>
      <c r="I77" s="120"/>
      <c r="J77" s="1"/>
      <c r="K77" s="1" t="s">
        <v>35</v>
      </c>
      <c r="L77" s="121">
        <v>0</v>
      </c>
    </row>
    <row r="78" spans="2:12" ht="13.5">
      <c r="B78" s="138"/>
      <c r="C78" s="120">
        <v>120.88</v>
      </c>
      <c r="D78" s="120">
        <v>98.77</v>
      </c>
      <c r="E78" s="120">
        <v>53.22</v>
      </c>
      <c r="F78" s="120">
        <v>387.53</v>
      </c>
      <c r="G78" s="120">
        <v>38.5</v>
      </c>
      <c r="H78" s="120"/>
      <c r="I78" s="120"/>
      <c r="J78" s="1"/>
      <c r="K78" s="1" t="s">
        <v>35</v>
      </c>
      <c r="L78" s="121">
        <v>0</v>
      </c>
    </row>
    <row r="79" spans="2:12" ht="13.5">
      <c r="B79" s="138"/>
      <c r="C79" s="120">
        <v>121.12</v>
      </c>
      <c r="D79" s="120">
        <v>89.43</v>
      </c>
      <c r="E79" s="120">
        <v>59.69</v>
      </c>
      <c r="F79" s="120">
        <v>367.45</v>
      </c>
      <c r="G79" s="120">
        <v>37.55</v>
      </c>
      <c r="H79" s="120"/>
      <c r="I79" s="120"/>
      <c r="J79" s="1"/>
      <c r="K79" s="1" t="s">
        <v>35</v>
      </c>
      <c r="L79" s="121">
        <v>0</v>
      </c>
    </row>
    <row r="80" spans="2:12" ht="13.5">
      <c r="B80" s="138"/>
      <c r="C80" s="120">
        <v>120.62</v>
      </c>
      <c r="D80" s="120">
        <v>87.68</v>
      </c>
      <c r="E80" s="120">
        <v>37.74</v>
      </c>
      <c r="F80" s="120">
        <v>295.51</v>
      </c>
      <c r="G80" s="120">
        <v>25.23</v>
      </c>
      <c r="H80" s="120"/>
      <c r="I80" s="120"/>
      <c r="J80" s="1"/>
      <c r="K80" s="1" t="s">
        <v>35</v>
      </c>
      <c r="L80" s="121">
        <v>0</v>
      </c>
    </row>
    <row r="81" spans="2:12" ht="13.5">
      <c r="B81" s="138"/>
      <c r="C81" s="120">
        <v>118.24</v>
      </c>
      <c r="D81" s="120">
        <v>87.3</v>
      </c>
      <c r="E81" s="120">
        <v>42.88</v>
      </c>
      <c r="F81" s="120">
        <v>265.53</v>
      </c>
      <c r="G81" s="120">
        <v>48.3</v>
      </c>
      <c r="H81" s="120">
        <v>20.91</v>
      </c>
      <c r="I81" s="120">
        <v>10.26</v>
      </c>
      <c r="J81" s="1" t="s">
        <v>37</v>
      </c>
      <c r="K81" s="1"/>
      <c r="L81" s="121">
        <f>(H81-I81)/H81*100</f>
        <v>50.93256814921091</v>
      </c>
    </row>
    <row r="82" spans="2:12" ht="13.5">
      <c r="B82" s="138"/>
      <c r="C82" s="120">
        <v>110.72</v>
      </c>
      <c r="D82" s="120">
        <v>82.32</v>
      </c>
      <c r="E82" s="120">
        <v>41.5</v>
      </c>
      <c r="F82" s="120">
        <v>250.66</v>
      </c>
      <c r="G82" s="120">
        <v>29.34</v>
      </c>
      <c r="H82" s="120"/>
      <c r="I82" s="120"/>
      <c r="J82" s="1"/>
      <c r="K82" s="1" t="s">
        <v>35</v>
      </c>
      <c r="L82" s="121">
        <v>0</v>
      </c>
    </row>
    <row r="83" spans="2:12" ht="13.5">
      <c r="B83" s="138"/>
      <c r="C83" s="120">
        <v>95.72</v>
      </c>
      <c r="D83" s="120">
        <v>74.19</v>
      </c>
      <c r="E83" s="120">
        <v>39.53</v>
      </c>
      <c r="F83" s="120">
        <v>145.5</v>
      </c>
      <c r="G83" s="120">
        <v>13.07</v>
      </c>
      <c r="H83" s="120"/>
      <c r="I83" s="120"/>
      <c r="J83" s="1"/>
      <c r="K83" s="1" t="s">
        <v>35</v>
      </c>
      <c r="L83" s="121">
        <v>0</v>
      </c>
    </row>
    <row r="84" spans="2:12" ht="13.5">
      <c r="B84" s="138"/>
      <c r="C84" s="120">
        <v>127.69</v>
      </c>
      <c r="D84" s="120">
        <v>78.58</v>
      </c>
      <c r="E84" s="120">
        <v>51.55</v>
      </c>
      <c r="F84" s="120">
        <v>336.78</v>
      </c>
      <c r="G84" s="120">
        <v>31.85</v>
      </c>
      <c r="H84" s="120"/>
      <c r="I84" s="120"/>
      <c r="J84" s="1"/>
      <c r="K84" s="1" t="s">
        <v>35</v>
      </c>
      <c r="L84" s="121">
        <v>0</v>
      </c>
    </row>
    <row r="85" spans="2:12" ht="13.5">
      <c r="B85" s="138"/>
      <c r="C85" s="120">
        <v>128.25</v>
      </c>
      <c r="D85" s="120">
        <v>100.26</v>
      </c>
      <c r="E85" s="120">
        <v>43.66</v>
      </c>
      <c r="F85" s="120">
        <v>359.06</v>
      </c>
      <c r="G85" s="120">
        <v>33.46</v>
      </c>
      <c r="H85" s="120"/>
      <c r="I85" s="120"/>
      <c r="J85" s="1"/>
      <c r="K85" s="1" t="s">
        <v>35</v>
      </c>
      <c r="L85" s="121">
        <v>0</v>
      </c>
    </row>
    <row r="86" spans="2:12" ht="13.5">
      <c r="B86" s="138"/>
      <c r="C86" s="120">
        <v>115.33</v>
      </c>
      <c r="D86" s="120">
        <v>85.03</v>
      </c>
      <c r="E86" s="120">
        <v>53</v>
      </c>
      <c r="F86" s="120">
        <v>229.03</v>
      </c>
      <c r="G86" s="120">
        <v>34.26</v>
      </c>
      <c r="H86" s="120">
        <v>17.78</v>
      </c>
      <c r="I86" s="120">
        <v>7.25</v>
      </c>
      <c r="J86" s="1" t="s">
        <v>37</v>
      </c>
      <c r="K86" s="1"/>
      <c r="L86" s="121">
        <f>(H86-I86)/H86*100</f>
        <v>59.22384701912261</v>
      </c>
    </row>
    <row r="87" spans="2:12" ht="13.5">
      <c r="B87" s="138"/>
      <c r="C87" s="120">
        <v>135.72</v>
      </c>
      <c r="D87" s="120">
        <v>95.37</v>
      </c>
      <c r="E87" s="120">
        <v>51.24</v>
      </c>
      <c r="F87" s="120">
        <v>432.78</v>
      </c>
      <c r="G87" s="120">
        <v>47.21</v>
      </c>
      <c r="H87" s="120">
        <v>22.4</v>
      </c>
      <c r="I87" s="120">
        <v>9.23</v>
      </c>
      <c r="J87" s="1" t="s">
        <v>37</v>
      </c>
      <c r="K87" s="1"/>
      <c r="L87" s="121">
        <f>(H87-I87)/H87*100</f>
        <v>58.794642857142854</v>
      </c>
    </row>
    <row r="88" spans="2:12" ht="13.5">
      <c r="B88" s="138"/>
      <c r="C88" s="120">
        <v>109.53</v>
      </c>
      <c r="D88" s="120">
        <v>89.03</v>
      </c>
      <c r="E88" s="120">
        <v>44.2</v>
      </c>
      <c r="F88" s="120">
        <v>293.06</v>
      </c>
      <c r="G88" s="120">
        <v>30.73</v>
      </c>
      <c r="H88" s="120"/>
      <c r="I88" s="120"/>
      <c r="J88" s="1"/>
      <c r="K88" s="1" t="s">
        <v>35</v>
      </c>
      <c r="L88" s="121">
        <v>0</v>
      </c>
    </row>
    <row r="89" spans="2:12" ht="13.5">
      <c r="B89" s="138"/>
      <c r="C89" s="120">
        <v>110.46</v>
      </c>
      <c r="D89" s="120">
        <v>72.58</v>
      </c>
      <c r="E89" s="120">
        <v>35.3</v>
      </c>
      <c r="F89" s="120">
        <v>214.08</v>
      </c>
      <c r="G89" s="120">
        <v>31.69</v>
      </c>
      <c r="H89" s="120">
        <v>18.39</v>
      </c>
      <c r="I89" s="120">
        <v>12.22</v>
      </c>
      <c r="J89" s="1" t="s">
        <v>36</v>
      </c>
      <c r="K89" s="1"/>
      <c r="L89" s="121">
        <f>(H89-I89)/H89*100</f>
        <v>33.550842849374654</v>
      </c>
    </row>
    <row r="90" spans="2:12" ht="13.5">
      <c r="B90" s="138"/>
      <c r="C90" s="120">
        <v>112.82</v>
      </c>
      <c r="D90" s="120">
        <v>63.74</v>
      </c>
      <c r="E90" s="120">
        <v>38.71</v>
      </c>
      <c r="F90" s="120">
        <v>218.36</v>
      </c>
      <c r="G90" s="120">
        <v>30.18</v>
      </c>
      <c r="H90" s="120"/>
      <c r="I90" s="120"/>
      <c r="J90" s="1"/>
      <c r="K90" s="1" t="s">
        <v>35</v>
      </c>
      <c r="L90" s="121">
        <v>0</v>
      </c>
    </row>
    <row r="91" spans="2:12" ht="13.5">
      <c r="B91" s="138"/>
      <c r="C91" s="120">
        <v>108.38</v>
      </c>
      <c r="D91" s="120">
        <v>90.36</v>
      </c>
      <c r="E91" s="120">
        <v>40.48</v>
      </c>
      <c r="F91" s="120">
        <v>211.69</v>
      </c>
      <c r="G91" s="120">
        <v>24.98</v>
      </c>
      <c r="H91" s="120"/>
      <c r="I91" s="120"/>
      <c r="J91" s="1"/>
      <c r="K91" s="1" t="s">
        <v>35</v>
      </c>
      <c r="L91" s="121">
        <v>0</v>
      </c>
    </row>
    <row r="92" spans="2:12" ht="13.5">
      <c r="B92" s="139"/>
      <c r="C92" s="120">
        <v>118.31</v>
      </c>
      <c r="D92" s="120">
        <v>103.35</v>
      </c>
      <c r="E92" s="120">
        <v>43.8</v>
      </c>
      <c r="F92" s="120">
        <v>360.85</v>
      </c>
      <c r="G92" s="120">
        <v>42.41</v>
      </c>
      <c r="H92" s="120"/>
      <c r="I92" s="120"/>
      <c r="J92" s="1"/>
      <c r="K92" s="1" t="s">
        <v>35</v>
      </c>
      <c r="L92" s="121">
        <v>0</v>
      </c>
    </row>
    <row r="93" spans="11:12" ht="13.5">
      <c r="K93" s="109" t="s">
        <v>31</v>
      </c>
      <c r="L93" s="122">
        <f>AVERAGE(L73:L92)</f>
        <v>11.963671629611557</v>
      </c>
    </row>
    <row r="94" spans="11:12" ht="13.5">
      <c r="K94" s="109" t="s">
        <v>32</v>
      </c>
      <c r="L94" s="122">
        <f>STDEV(L73:L92)</f>
        <v>21.97320905370627</v>
      </c>
    </row>
  </sheetData>
  <mergeCells count="4">
    <mergeCell ref="B27:B46"/>
    <mergeCell ref="B4:B23"/>
    <mergeCell ref="B50:B69"/>
    <mergeCell ref="B73:B92"/>
  </mergeCells>
  <printOptions/>
  <pageMargins left="0.75" right="0.75" top="1" bottom="1"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2:L94"/>
  <sheetViews>
    <sheetView zoomScale="85" zoomScaleNormal="85" workbookViewId="0" topLeftCell="A1">
      <selection activeCell="O9" sqref="O9"/>
    </sheetView>
  </sheetViews>
  <sheetFormatPr defaultColWidth="9.00390625" defaultRowHeight="13.5"/>
  <cols>
    <col min="1" max="1" width="3.125" style="0" customWidth="1"/>
    <col min="2" max="2" width="11.125" style="0" customWidth="1"/>
    <col min="3" max="6" width="8.75390625" style="109" customWidth="1"/>
    <col min="7" max="7" width="12.875" style="109" customWidth="1"/>
    <col min="8" max="9" width="10.375" style="109" customWidth="1"/>
    <col min="10" max="10" width="6.875" style="109" customWidth="1"/>
    <col min="11" max="11" width="10.375" style="109" customWidth="1"/>
    <col min="12" max="12" width="10.50390625" style="111" customWidth="1"/>
  </cols>
  <sheetData>
    <row r="2" ht="13.5">
      <c r="B2" t="s">
        <v>38</v>
      </c>
    </row>
    <row r="3" spans="2:12" ht="30" customHeight="1">
      <c r="B3" s="115" t="s">
        <v>80</v>
      </c>
      <c r="C3" s="115" t="s">
        <v>78</v>
      </c>
      <c r="D3" s="115" t="s">
        <v>84</v>
      </c>
      <c r="E3" s="115" t="s">
        <v>85</v>
      </c>
      <c r="F3" s="115" t="s">
        <v>26</v>
      </c>
      <c r="G3" s="115" t="s">
        <v>90</v>
      </c>
      <c r="H3" s="115" t="s">
        <v>92</v>
      </c>
      <c r="I3" s="115" t="s">
        <v>93</v>
      </c>
      <c r="J3" s="115" t="s">
        <v>27</v>
      </c>
      <c r="K3" s="115" t="s">
        <v>94</v>
      </c>
      <c r="L3" s="118" t="s">
        <v>28</v>
      </c>
    </row>
    <row r="4" spans="2:12" s="91" customFormat="1" ht="13.5" customHeight="1">
      <c r="B4" s="137">
        <v>40017</v>
      </c>
      <c r="C4" s="120">
        <v>65.94</v>
      </c>
      <c r="D4" s="120">
        <v>101.7</v>
      </c>
      <c r="E4" s="120">
        <v>52.91</v>
      </c>
      <c r="F4" s="120">
        <v>216.08</v>
      </c>
      <c r="G4" s="120">
        <v>28.09</v>
      </c>
      <c r="H4" s="120">
        <v>21</v>
      </c>
      <c r="I4" s="120">
        <v>11</v>
      </c>
      <c r="J4" s="1" t="s">
        <v>33</v>
      </c>
      <c r="K4" s="1"/>
      <c r="L4" s="127">
        <f aca="true" t="shared" si="0" ref="L4:L23">(H4-I4)/H4*100</f>
        <v>47.61904761904761</v>
      </c>
    </row>
    <row r="5" spans="2:12" s="91" customFormat="1" ht="13.5" customHeight="1">
      <c r="B5" s="138"/>
      <c r="C5" s="120">
        <v>88.63</v>
      </c>
      <c r="D5" s="120">
        <v>114.12</v>
      </c>
      <c r="E5" s="120">
        <v>36.5</v>
      </c>
      <c r="F5" s="120">
        <v>227.1</v>
      </c>
      <c r="G5" s="120">
        <v>36.21</v>
      </c>
      <c r="H5" s="120">
        <v>19.4</v>
      </c>
      <c r="I5" s="120">
        <v>12</v>
      </c>
      <c r="J5" s="1" t="s">
        <v>33</v>
      </c>
      <c r="K5" s="1"/>
      <c r="L5" s="127">
        <f t="shared" si="0"/>
        <v>38.144329896907216</v>
      </c>
    </row>
    <row r="6" spans="2:12" s="91" customFormat="1" ht="13.5" customHeight="1">
      <c r="B6" s="138"/>
      <c r="C6" s="120">
        <v>75.16</v>
      </c>
      <c r="D6" s="120">
        <v>111.95</v>
      </c>
      <c r="E6" s="120">
        <v>49.81</v>
      </c>
      <c r="F6" s="120">
        <v>223.24</v>
      </c>
      <c r="G6" s="120">
        <v>36.17</v>
      </c>
      <c r="H6" s="120">
        <v>22</v>
      </c>
      <c r="I6" s="120">
        <v>10.6</v>
      </c>
      <c r="J6" s="1" t="s">
        <v>33</v>
      </c>
      <c r="K6" s="1"/>
      <c r="L6" s="127">
        <f t="shared" si="0"/>
        <v>51.81818181818182</v>
      </c>
    </row>
    <row r="7" spans="2:12" s="91" customFormat="1" ht="13.5" customHeight="1">
      <c r="B7" s="138"/>
      <c r="C7" s="120">
        <v>61.55</v>
      </c>
      <c r="D7" s="120">
        <v>95.16</v>
      </c>
      <c r="E7" s="120">
        <v>45.25</v>
      </c>
      <c r="F7" s="120">
        <v>210.59</v>
      </c>
      <c r="G7" s="120">
        <v>34.07</v>
      </c>
      <c r="H7" s="120">
        <v>21.3</v>
      </c>
      <c r="I7" s="120">
        <v>10</v>
      </c>
      <c r="J7" s="1" t="s">
        <v>34</v>
      </c>
      <c r="K7" s="1"/>
      <c r="L7" s="127">
        <f t="shared" si="0"/>
        <v>53.051643192488264</v>
      </c>
    </row>
    <row r="8" spans="2:12" s="91" customFormat="1" ht="13.5" customHeight="1">
      <c r="B8" s="138"/>
      <c r="C8" s="120">
        <v>74.49</v>
      </c>
      <c r="D8" s="120">
        <v>110.1</v>
      </c>
      <c r="E8" s="120">
        <v>32.5</v>
      </c>
      <c r="F8" s="120">
        <v>202.81</v>
      </c>
      <c r="G8" s="120">
        <v>34.1</v>
      </c>
      <c r="H8" s="120">
        <v>17.6</v>
      </c>
      <c r="I8" s="120">
        <v>9</v>
      </c>
      <c r="J8" s="1" t="s">
        <v>34</v>
      </c>
      <c r="K8" s="1"/>
      <c r="L8" s="127">
        <f t="shared" si="0"/>
        <v>48.86363636363637</v>
      </c>
    </row>
    <row r="9" spans="2:12" s="91" customFormat="1" ht="13.5" customHeight="1">
      <c r="B9" s="138"/>
      <c r="C9" s="120">
        <v>78.8</v>
      </c>
      <c r="D9" s="120">
        <v>103.56</v>
      </c>
      <c r="E9" s="120">
        <v>40.06</v>
      </c>
      <c r="F9" s="120">
        <v>215.51</v>
      </c>
      <c r="G9" s="120">
        <v>42.04</v>
      </c>
      <c r="H9" s="120">
        <v>21.8</v>
      </c>
      <c r="I9" s="120">
        <v>10</v>
      </c>
      <c r="J9" s="1" t="s">
        <v>33</v>
      </c>
      <c r="K9" s="1"/>
      <c r="L9" s="127">
        <f t="shared" si="0"/>
        <v>54.12844036697248</v>
      </c>
    </row>
    <row r="10" spans="2:12" s="91" customFormat="1" ht="13.5" customHeight="1">
      <c r="B10" s="138"/>
      <c r="C10" s="120">
        <v>81.98</v>
      </c>
      <c r="D10" s="120">
        <v>107.61</v>
      </c>
      <c r="E10" s="120">
        <v>58.24</v>
      </c>
      <c r="F10" s="120">
        <v>183.3</v>
      </c>
      <c r="G10" s="120">
        <v>27.22</v>
      </c>
      <c r="H10" s="120">
        <v>20</v>
      </c>
      <c r="I10" s="120">
        <v>9</v>
      </c>
      <c r="J10" s="1" t="s">
        <v>33</v>
      </c>
      <c r="K10" s="1"/>
      <c r="L10" s="127">
        <f t="shared" si="0"/>
        <v>55.00000000000001</v>
      </c>
    </row>
    <row r="11" spans="2:12" s="91" customFormat="1" ht="13.5" customHeight="1">
      <c r="B11" s="138"/>
      <c r="C11" s="120">
        <v>65.56</v>
      </c>
      <c r="D11" s="120">
        <v>102.5</v>
      </c>
      <c r="E11" s="120">
        <v>56.04</v>
      </c>
      <c r="F11" s="120">
        <v>214.24</v>
      </c>
      <c r="G11" s="120">
        <v>21.83</v>
      </c>
      <c r="H11" s="120">
        <v>17</v>
      </c>
      <c r="I11" s="120">
        <v>11.2</v>
      </c>
      <c r="J11" s="1" t="s">
        <v>33</v>
      </c>
      <c r="K11" s="1"/>
      <c r="L11" s="127">
        <f t="shared" si="0"/>
        <v>34.117647058823536</v>
      </c>
    </row>
    <row r="12" spans="2:12" s="91" customFormat="1" ht="13.5" customHeight="1">
      <c r="B12" s="138"/>
      <c r="C12" s="120">
        <v>76.49</v>
      </c>
      <c r="D12" s="120">
        <v>115.67</v>
      </c>
      <c r="E12" s="120">
        <v>45.09</v>
      </c>
      <c r="F12" s="120">
        <v>237.23</v>
      </c>
      <c r="G12" s="120">
        <v>25.17</v>
      </c>
      <c r="H12" s="120">
        <v>16.7</v>
      </c>
      <c r="I12" s="120">
        <v>10.2</v>
      </c>
      <c r="J12" s="1" t="s">
        <v>34</v>
      </c>
      <c r="K12" s="1"/>
      <c r="L12" s="127">
        <f t="shared" si="0"/>
        <v>38.92215568862276</v>
      </c>
    </row>
    <row r="13" spans="2:12" s="91" customFormat="1" ht="13.5" customHeight="1">
      <c r="B13" s="138"/>
      <c r="C13" s="120">
        <v>71.43</v>
      </c>
      <c r="D13" s="120">
        <v>110.47</v>
      </c>
      <c r="E13" s="120">
        <v>48.41</v>
      </c>
      <c r="F13" s="120">
        <v>208.11</v>
      </c>
      <c r="G13" s="120">
        <v>26.44</v>
      </c>
      <c r="H13" s="120">
        <v>16</v>
      </c>
      <c r="I13" s="120">
        <v>8</v>
      </c>
      <c r="J13" s="1" t="s">
        <v>33</v>
      </c>
      <c r="K13" s="1"/>
      <c r="L13" s="127">
        <f t="shared" si="0"/>
        <v>50</v>
      </c>
    </row>
    <row r="14" spans="2:12" s="91" customFormat="1" ht="13.5" customHeight="1">
      <c r="B14" s="138"/>
      <c r="C14" s="120">
        <v>95.36</v>
      </c>
      <c r="D14" s="120">
        <v>114.8</v>
      </c>
      <c r="E14" s="120">
        <v>50.63</v>
      </c>
      <c r="F14" s="120">
        <v>258.82</v>
      </c>
      <c r="G14" s="120">
        <v>46.29</v>
      </c>
      <c r="H14" s="120">
        <v>24.4</v>
      </c>
      <c r="I14" s="120">
        <v>12</v>
      </c>
      <c r="J14" s="1" t="s">
        <v>33</v>
      </c>
      <c r="K14" s="1"/>
      <c r="L14" s="127">
        <f t="shared" si="0"/>
        <v>50.81967213114754</v>
      </c>
    </row>
    <row r="15" spans="2:12" s="91" customFormat="1" ht="13.5" customHeight="1">
      <c r="B15" s="138"/>
      <c r="C15" s="120">
        <v>70.75</v>
      </c>
      <c r="D15" s="120">
        <v>119.04</v>
      </c>
      <c r="E15" s="120">
        <v>49.44</v>
      </c>
      <c r="F15" s="120">
        <v>221.45</v>
      </c>
      <c r="G15" s="120">
        <v>33.46</v>
      </c>
      <c r="H15" s="120">
        <v>21</v>
      </c>
      <c r="I15" s="120">
        <v>9</v>
      </c>
      <c r="J15" s="1" t="s">
        <v>33</v>
      </c>
      <c r="K15" s="1"/>
      <c r="L15" s="127">
        <f t="shared" si="0"/>
        <v>57.14285714285714</v>
      </c>
    </row>
    <row r="16" spans="2:12" s="91" customFormat="1" ht="13.5" customHeight="1">
      <c r="B16" s="138"/>
      <c r="C16" s="120">
        <v>80.1</v>
      </c>
      <c r="D16" s="120">
        <v>104.29</v>
      </c>
      <c r="E16" s="120">
        <v>41.92</v>
      </c>
      <c r="F16" s="120">
        <v>230.5</v>
      </c>
      <c r="G16" s="120">
        <v>36.11</v>
      </c>
      <c r="H16" s="120">
        <v>21</v>
      </c>
      <c r="I16" s="120">
        <v>10.8</v>
      </c>
      <c r="J16" s="1" t="s">
        <v>33</v>
      </c>
      <c r="K16" s="1"/>
      <c r="L16" s="127">
        <f t="shared" si="0"/>
        <v>48.57142857142856</v>
      </c>
    </row>
    <row r="17" spans="2:12" s="91" customFormat="1" ht="13.5" customHeight="1">
      <c r="B17" s="138"/>
      <c r="C17" s="120">
        <v>75.86</v>
      </c>
      <c r="D17" s="120">
        <v>104.8</v>
      </c>
      <c r="E17" s="120">
        <v>47.42</v>
      </c>
      <c r="F17" s="120">
        <v>218.52</v>
      </c>
      <c r="G17" s="120">
        <v>34.29</v>
      </c>
      <c r="H17" s="120">
        <v>23</v>
      </c>
      <c r="I17" s="120">
        <v>11</v>
      </c>
      <c r="J17" s="1" t="s">
        <v>34</v>
      </c>
      <c r="K17" s="1"/>
      <c r="L17" s="127">
        <f t="shared" si="0"/>
        <v>52.17391304347826</v>
      </c>
    </row>
    <row r="18" spans="2:12" s="91" customFormat="1" ht="13.5" customHeight="1">
      <c r="B18" s="138"/>
      <c r="C18" s="120">
        <v>74.11</v>
      </c>
      <c r="D18" s="120">
        <v>107.54</v>
      </c>
      <c r="E18" s="120">
        <v>44.36</v>
      </c>
      <c r="F18" s="120">
        <v>216.06</v>
      </c>
      <c r="G18" s="120">
        <v>23.99</v>
      </c>
      <c r="H18" s="120">
        <v>19</v>
      </c>
      <c r="I18" s="120">
        <v>10</v>
      </c>
      <c r="J18" s="1" t="s">
        <v>33</v>
      </c>
      <c r="K18" s="1"/>
      <c r="L18" s="127">
        <f t="shared" si="0"/>
        <v>47.368421052631575</v>
      </c>
    </row>
    <row r="19" spans="2:12" s="91" customFormat="1" ht="13.5" customHeight="1">
      <c r="B19" s="138"/>
      <c r="C19" s="120">
        <v>77.43</v>
      </c>
      <c r="D19" s="120">
        <v>109.48</v>
      </c>
      <c r="E19" s="120">
        <v>54.01</v>
      </c>
      <c r="F19" s="120">
        <v>232.59</v>
      </c>
      <c r="G19" s="120">
        <v>35.75</v>
      </c>
      <c r="H19" s="120">
        <v>18</v>
      </c>
      <c r="I19" s="120">
        <v>8.5</v>
      </c>
      <c r="J19" s="1" t="s">
        <v>33</v>
      </c>
      <c r="K19" s="1"/>
      <c r="L19" s="127">
        <f t="shared" si="0"/>
        <v>52.77777777777778</v>
      </c>
    </row>
    <row r="20" spans="2:12" s="91" customFormat="1" ht="13.5" customHeight="1">
      <c r="B20" s="138"/>
      <c r="C20" s="120">
        <v>76.7</v>
      </c>
      <c r="D20" s="120">
        <v>104.5</v>
      </c>
      <c r="E20" s="120">
        <v>37.92</v>
      </c>
      <c r="F20" s="120">
        <v>217.54</v>
      </c>
      <c r="G20" s="120">
        <v>25.96</v>
      </c>
      <c r="H20" s="120">
        <v>19</v>
      </c>
      <c r="I20" s="120">
        <v>9</v>
      </c>
      <c r="J20" s="1" t="s">
        <v>33</v>
      </c>
      <c r="K20" s="1"/>
      <c r="L20" s="127">
        <f t="shared" si="0"/>
        <v>52.63157894736842</v>
      </c>
    </row>
    <row r="21" spans="2:12" s="91" customFormat="1" ht="13.5" customHeight="1">
      <c r="B21" s="138"/>
      <c r="C21" s="120">
        <v>86.23</v>
      </c>
      <c r="D21" s="120">
        <v>104.11</v>
      </c>
      <c r="E21" s="120">
        <v>51.19</v>
      </c>
      <c r="F21" s="120">
        <v>218.24</v>
      </c>
      <c r="G21" s="120">
        <v>29.5</v>
      </c>
      <c r="H21" s="120">
        <v>18</v>
      </c>
      <c r="I21" s="120">
        <v>9</v>
      </c>
      <c r="J21" s="1" t="s">
        <v>34</v>
      </c>
      <c r="K21" s="1"/>
      <c r="L21" s="127">
        <f t="shared" si="0"/>
        <v>50</v>
      </c>
    </row>
    <row r="22" spans="2:12" s="91" customFormat="1" ht="13.5" customHeight="1">
      <c r="B22" s="138"/>
      <c r="C22" s="120">
        <v>87.15</v>
      </c>
      <c r="D22" s="120">
        <v>123.04</v>
      </c>
      <c r="E22" s="120">
        <v>32.93</v>
      </c>
      <c r="F22" s="120">
        <v>208.4</v>
      </c>
      <c r="G22" s="120">
        <v>33.7</v>
      </c>
      <c r="H22" s="120">
        <v>21</v>
      </c>
      <c r="I22" s="120">
        <v>11</v>
      </c>
      <c r="J22" s="1" t="s">
        <v>34</v>
      </c>
      <c r="K22" s="1"/>
      <c r="L22" s="127">
        <f t="shared" si="0"/>
        <v>47.61904761904761</v>
      </c>
    </row>
    <row r="23" spans="2:12" s="91" customFormat="1" ht="13.5" customHeight="1">
      <c r="B23" s="139"/>
      <c r="C23" s="120">
        <v>72.52</v>
      </c>
      <c r="D23" s="120">
        <v>112.65</v>
      </c>
      <c r="E23" s="120">
        <v>50.86</v>
      </c>
      <c r="F23" s="120">
        <v>216.52</v>
      </c>
      <c r="G23" s="120">
        <v>28.83</v>
      </c>
      <c r="H23" s="120">
        <v>15</v>
      </c>
      <c r="I23" s="120">
        <v>10.7</v>
      </c>
      <c r="J23" s="1" t="s">
        <v>33</v>
      </c>
      <c r="K23" s="1"/>
      <c r="L23" s="127">
        <f t="shared" si="0"/>
        <v>28.666666666666675</v>
      </c>
    </row>
    <row r="24" spans="2:12" s="91" customFormat="1" ht="13.5" customHeight="1">
      <c r="B24"/>
      <c r="C24" s="109"/>
      <c r="D24" s="109"/>
      <c r="E24" s="109"/>
      <c r="F24" s="109"/>
      <c r="G24" s="109"/>
      <c r="H24" s="109"/>
      <c r="I24" s="109"/>
      <c r="J24" s="109"/>
      <c r="K24" s="109" t="s">
        <v>31</v>
      </c>
      <c r="L24" s="122">
        <f>AVERAGE(L4:L23)</f>
        <v>47.97182224785418</v>
      </c>
    </row>
    <row r="25" spans="2:12" s="91" customFormat="1" ht="13.5" customHeight="1">
      <c r="B25"/>
      <c r="C25" s="109"/>
      <c r="D25" s="109"/>
      <c r="E25" s="109"/>
      <c r="F25" s="109"/>
      <c r="G25" s="109"/>
      <c r="H25" s="109"/>
      <c r="I25" s="109"/>
      <c r="J25" s="109"/>
      <c r="K25" s="109" t="s">
        <v>32</v>
      </c>
      <c r="L25" s="122">
        <f>STDEV(L4:L23)</f>
        <v>7.383062643711985</v>
      </c>
    </row>
    <row r="26" spans="2:12" s="91" customFormat="1" ht="13.5" customHeight="1">
      <c r="B26" s="48"/>
      <c r="C26" s="48"/>
      <c r="D26" s="48"/>
      <c r="E26" s="48"/>
      <c r="F26" s="48"/>
      <c r="G26" s="48"/>
      <c r="H26" s="48"/>
      <c r="I26" s="48"/>
      <c r="J26" s="48"/>
      <c r="K26" s="48"/>
      <c r="L26" s="119"/>
    </row>
    <row r="27" spans="2:12" ht="13.5">
      <c r="B27" s="137">
        <v>40051</v>
      </c>
      <c r="C27" s="1">
        <v>71.06</v>
      </c>
      <c r="D27" s="1">
        <v>116.8</v>
      </c>
      <c r="E27" s="1">
        <v>44.42</v>
      </c>
      <c r="F27" s="1">
        <v>210.57</v>
      </c>
      <c r="G27" s="1">
        <v>33.1</v>
      </c>
      <c r="H27" s="1">
        <v>20.65</v>
      </c>
      <c r="I27" s="1">
        <v>8.85</v>
      </c>
      <c r="J27" s="1" t="s">
        <v>29</v>
      </c>
      <c r="K27" s="1"/>
      <c r="L27" s="121">
        <f>(H27-I27)/H27*100</f>
        <v>57.14285714285714</v>
      </c>
    </row>
    <row r="28" spans="2:12" ht="13.5">
      <c r="B28" s="138"/>
      <c r="C28" s="1">
        <v>91.99</v>
      </c>
      <c r="D28" s="1">
        <v>106.55</v>
      </c>
      <c r="E28" s="1">
        <v>44.15</v>
      </c>
      <c r="F28" s="1">
        <v>225.04</v>
      </c>
      <c r="G28" s="1">
        <v>33.74</v>
      </c>
      <c r="H28" s="1">
        <v>21.58</v>
      </c>
      <c r="I28" s="1">
        <v>8.43</v>
      </c>
      <c r="J28" s="1" t="s">
        <v>29</v>
      </c>
      <c r="K28" s="1"/>
      <c r="L28" s="121">
        <f aca="true" t="shared" si="1" ref="L28:L69">(H28-I28)/H28*100</f>
        <v>60.93605189990732</v>
      </c>
    </row>
    <row r="29" spans="2:12" ht="13.5">
      <c r="B29" s="138"/>
      <c r="C29" s="1">
        <v>71.45</v>
      </c>
      <c r="D29" s="1">
        <v>122.21</v>
      </c>
      <c r="E29" s="1">
        <v>49.9</v>
      </c>
      <c r="F29" s="1">
        <v>270.12</v>
      </c>
      <c r="G29" s="1">
        <v>38.13</v>
      </c>
      <c r="H29" s="1">
        <v>18.83</v>
      </c>
      <c r="I29" s="1">
        <v>8.28</v>
      </c>
      <c r="J29" s="1" t="s">
        <v>29</v>
      </c>
      <c r="K29" s="1"/>
      <c r="L29" s="121">
        <f t="shared" si="1"/>
        <v>56.027615507169415</v>
      </c>
    </row>
    <row r="30" spans="2:12" ht="13.5">
      <c r="B30" s="138"/>
      <c r="C30" s="1">
        <v>72.98</v>
      </c>
      <c r="D30" s="1">
        <v>113.19</v>
      </c>
      <c r="E30" s="1">
        <v>51.56</v>
      </c>
      <c r="F30" s="1">
        <v>202.16</v>
      </c>
      <c r="G30" s="1">
        <v>32.92</v>
      </c>
      <c r="H30" s="1">
        <v>21.3</v>
      </c>
      <c r="I30" s="1">
        <v>9.27</v>
      </c>
      <c r="J30" s="1" t="s">
        <v>29</v>
      </c>
      <c r="K30" s="1"/>
      <c r="L30" s="121">
        <f t="shared" si="1"/>
        <v>56.47887323943662</v>
      </c>
    </row>
    <row r="31" spans="2:12" ht="13.5">
      <c r="B31" s="138"/>
      <c r="C31" s="1">
        <v>65.59</v>
      </c>
      <c r="D31" s="1">
        <v>115.64</v>
      </c>
      <c r="E31" s="1">
        <v>48.9</v>
      </c>
      <c r="F31" s="1">
        <v>231.13</v>
      </c>
      <c r="G31" s="1">
        <v>37.12</v>
      </c>
      <c r="H31" s="1">
        <v>20.14</v>
      </c>
      <c r="I31" s="1">
        <v>7.96</v>
      </c>
      <c r="J31" s="1" t="s">
        <v>30</v>
      </c>
      <c r="K31" s="1"/>
      <c r="L31" s="121">
        <f t="shared" si="1"/>
        <v>60.47666335650447</v>
      </c>
    </row>
    <row r="32" spans="2:12" ht="13.5">
      <c r="B32" s="138"/>
      <c r="C32" s="1">
        <v>77.08</v>
      </c>
      <c r="D32" s="1">
        <v>120.09</v>
      </c>
      <c r="E32" s="1">
        <v>42.74</v>
      </c>
      <c r="F32" s="1">
        <v>232.41</v>
      </c>
      <c r="G32" s="1">
        <v>42.92</v>
      </c>
      <c r="H32" s="1">
        <v>19.19</v>
      </c>
      <c r="I32" s="1">
        <v>9.85</v>
      </c>
      <c r="J32" s="1" t="s">
        <v>29</v>
      </c>
      <c r="K32" s="1"/>
      <c r="L32" s="121">
        <f t="shared" si="1"/>
        <v>48.67118290776447</v>
      </c>
    </row>
    <row r="33" spans="2:12" ht="13.5">
      <c r="B33" s="138"/>
      <c r="C33" s="1">
        <v>67.45</v>
      </c>
      <c r="D33" s="1">
        <v>107.88</v>
      </c>
      <c r="E33" s="1">
        <v>57.31</v>
      </c>
      <c r="F33" s="1">
        <v>243.59</v>
      </c>
      <c r="G33" s="1">
        <v>33.13</v>
      </c>
      <c r="H33" s="1">
        <v>21.3</v>
      </c>
      <c r="I33" s="1">
        <v>11.65</v>
      </c>
      <c r="J33" s="1" t="s">
        <v>29</v>
      </c>
      <c r="K33" s="1"/>
      <c r="L33" s="121">
        <f t="shared" si="1"/>
        <v>45.305164319248824</v>
      </c>
    </row>
    <row r="34" spans="2:12" ht="13.5">
      <c r="B34" s="138"/>
      <c r="C34" s="1">
        <v>77.64</v>
      </c>
      <c r="D34" s="1">
        <v>122.32</v>
      </c>
      <c r="E34" s="1">
        <v>36.42</v>
      </c>
      <c r="F34" s="1">
        <v>243</v>
      </c>
      <c r="G34" s="1">
        <v>37.98</v>
      </c>
      <c r="H34" s="1">
        <v>21.22</v>
      </c>
      <c r="I34" s="1">
        <v>9.13</v>
      </c>
      <c r="J34" s="1" t="s">
        <v>30</v>
      </c>
      <c r="K34" s="1"/>
      <c r="L34" s="121">
        <f t="shared" si="1"/>
        <v>56.97455230914231</v>
      </c>
    </row>
    <row r="35" spans="2:12" ht="13.5">
      <c r="B35" s="138"/>
      <c r="C35" s="1">
        <v>80.07</v>
      </c>
      <c r="D35" s="1">
        <v>109.11</v>
      </c>
      <c r="E35" s="1">
        <v>43.93</v>
      </c>
      <c r="F35" s="1">
        <v>229.38</v>
      </c>
      <c r="G35" s="1">
        <v>38.76</v>
      </c>
      <c r="H35" s="1">
        <v>22.12</v>
      </c>
      <c r="I35" s="1">
        <v>11.5</v>
      </c>
      <c r="J35" s="1" t="s">
        <v>30</v>
      </c>
      <c r="K35" s="1"/>
      <c r="L35" s="121">
        <f t="shared" si="1"/>
        <v>48.01084990958409</v>
      </c>
    </row>
    <row r="36" spans="2:12" ht="13.5">
      <c r="B36" s="138"/>
      <c r="C36" s="1">
        <v>72.36</v>
      </c>
      <c r="D36" s="1">
        <v>113.82</v>
      </c>
      <c r="E36" s="1">
        <v>58.21</v>
      </c>
      <c r="F36" s="1">
        <v>271.52</v>
      </c>
      <c r="G36" s="1">
        <v>53.64</v>
      </c>
      <c r="H36" s="1">
        <v>18.62</v>
      </c>
      <c r="I36" s="1">
        <v>7.97</v>
      </c>
      <c r="J36" s="1" t="s">
        <v>30</v>
      </c>
      <c r="K36" s="1"/>
      <c r="L36" s="121">
        <f t="shared" si="1"/>
        <v>57.19656283566059</v>
      </c>
    </row>
    <row r="37" spans="2:12" ht="13.5">
      <c r="B37" s="138"/>
      <c r="C37" s="1">
        <v>74.96</v>
      </c>
      <c r="D37" s="1">
        <v>123.42</v>
      </c>
      <c r="E37" s="1">
        <v>46.9</v>
      </c>
      <c r="F37" s="1">
        <v>252.29</v>
      </c>
      <c r="G37" s="1">
        <v>31.4</v>
      </c>
      <c r="H37" s="1">
        <v>16.48</v>
      </c>
      <c r="I37" s="1">
        <v>6.49</v>
      </c>
      <c r="J37" s="1" t="s">
        <v>30</v>
      </c>
      <c r="K37" s="1"/>
      <c r="L37" s="121">
        <f t="shared" si="1"/>
        <v>60.61893203883495</v>
      </c>
    </row>
    <row r="38" spans="2:12" ht="13.5">
      <c r="B38" s="138"/>
      <c r="C38" s="1">
        <v>81.39</v>
      </c>
      <c r="D38" s="1">
        <v>122.16</v>
      </c>
      <c r="E38" s="1">
        <v>37.47</v>
      </c>
      <c r="F38" s="1">
        <v>247.1</v>
      </c>
      <c r="G38" s="1">
        <v>43.79</v>
      </c>
      <c r="H38" s="1">
        <v>21.25</v>
      </c>
      <c r="I38" s="1">
        <v>7.36</v>
      </c>
      <c r="J38" s="1" t="s">
        <v>30</v>
      </c>
      <c r="K38" s="1"/>
      <c r="L38" s="121">
        <f t="shared" si="1"/>
        <v>65.36470588235295</v>
      </c>
    </row>
    <row r="39" spans="2:12" ht="13.5">
      <c r="B39" s="138"/>
      <c r="C39" s="1">
        <v>72.3</v>
      </c>
      <c r="D39" s="1">
        <v>129.14</v>
      </c>
      <c r="E39" s="1">
        <v>38.9</v>
      </c>
      <c r="F39" s="1">
        <v>243.47</v>
      </c>
      <c r="G39" s="1">
        <v>28.38</v>
      </c>
      <c r="H39" s="1">
        <v>13.42</v>
      </c>
      <c r="I39" s="1">
        <v>3.89</v>
      </c>
      <c r="J39" s="1" t="s">
        <v>29</v>
      </c>
      <c r="K39" s="1"/>
      <c r="L39" s="121">
        <f t="shared" si="1"/>
        <v>71.0134128166915</v>
      </c>
    </row>
    <row r="40" spans="2:12" ht="13.5">
      <c r="B40" s="138"/>
      <c r="C40" s="1">
        <v>73.86</v>
      </c>
      <c r="D40" s="1">
        <v>93.08</v>
      </c>
      <c r="E40" s="1">
        <v>37.63</v>
      </c>
      <c r="F40" s="1">
        <v>202.02</v>
      </c>
      <c r="G40" s="1">
        <v>28.93</v>
      </c>
      <c r="H40" s="1">
        <v>18.34</v>
      </c>
      <c r="I40" s="1">
        <v>8.62</v>
      </c>
      <c r="J40" s="1" t="s">
        <v>29</v>
      </c>
      <c r="K40" s="1"/>
      <c r="L40" s="121">
        <f t="shared" si="1"/>
        <v>52.99890948745911</v>
      </c>
    </row>
    <row r="41" spans="2:12" ht="13.5">
      <c r="B41" s="138"/>
      <c r="C41" s="1">
        <v>89.21</v>
      </c>
      <c r="D41" s="1">
        <v>113.3</v>
      </c>
      <c r="E41" s="1">
        <v>49.48</v>
      </c>
      <c r="F41" s="1">
        <v>240.67</v>
      </c>
      <c r="G41" s="1">
        <v>23.14</v>
      </c>
      <c r="H41" s="1">
        <v>17.16</v>
      </c>
      <c r="I41" s="1">
        <v>6.43</v>
      </c>
      <c r="J41" s="1" t="s">
        <v>29</v>
      </c>
      <c r="K41" s="1"/>
      <c r="L41" s="121">
        <f t="shared" si="1"/>
        <v>62.529137529137536</v>
      </c>
    </row>
    <row r="42" spans="2:12" ht="13.5">
      <c r="B42" s="138"/>
      <c r="C42" s="1">
        <v>84.48</v>
      </c>
      <c r="D42" s="1">
        <v>119.42</v>
      </c>
      <c r="E42" s="1">
        <v>36.87</v>
      </c>
      <c r="F42" s="1">
        <v>219.26</v>
      </c>
      <c r="G42" s="1">
        <v>29.85</v>
      </c>
      <c r="H42" s="1">
        <v>14.46</v>
      </c>
      <c r="I42" s="1">
        <v>6.84</v>
      </c>
      <c r="J42" s="1" t="s">
        <v>29</v>
      </c>
      <c r="K42" s="1"/>
      <c r="L42" s="121">
        <f t="shared" si="1"/>
        <v>52.69709543568465</v>
      </c>
    </row>
    <row r="43" spans="2:12" ht="13.5">
      <c r="B43" s="138"/>
      <c r="C43" s="1">
        <v>74.1</v>
      </c>
      <c r="D43" s="1">
        <v>109.5</v>
      </c>
      <c r="E43" s="1">
        <v>50.27</v>
      </c>
      <c r="F43" s="1">
        <v>205.87</v>
      </c>
      <c r="G43" s="1">
        <v>29.57</v>
      </c>
      <c r="H43" s="1">
        <v>17.51</v>
      </c>
      <c r="I43" s="1">
        <v>8.33</v>
      </c>
      <c r="J43" s="1" t="s">
        <v>29</v>
      </c>
      <c r="K43" s="1"/>
      <c r="L43" s="121">
        <f t="shared" si="1"/>
        <v>52.42718446601942</v>
      </c>
    </row>
    <row r="44" spans="2:12" ht="13.5">
      <c r="B44" s="138"/>
      <c r="C44" s="1">
        <v>78.3</v>
      </c>
      <c r="D44" s="1">
        <v>109.05</v>
      </c>
      <c r="E44" s="1">
        <v>35.19</v>
      </c>
      <c r="F44" s="1">
        <v>222.92</v>
      </c>
      <c r="G44" s="1">
        <v>25.42</v>
      </c>
      <c r="H44" s="1">
        <v>16.76</v>
      </c>
      <c r="I44" s="1">
        <v>6.62</v>
      </c>
      <c r="J44" s="1" t="s">
        <v>29</v>
      </c>
      <c r="K44" s="1"/>
      <c r="L44" s="121">
        <f t="shared" si="1"/>
        <v>60.501193317422434</v>
      </c>
    </row>
    <row r="45" spans="2:12" ht="13.5">
      <c r="B45" s="138"/>
      <c r="C45" s="1">
        <v>70.28</v>
      </c>
      <c r="D45" s="1">
        <v>120.81</v>
      </c>
      <c r="E45" s="1">
        <v>39.88</v>
      </c>
      <c r="F45" s="1">
        <v>229.39</v>
      </c>
      <c r="G45" s="1">
        <v>44.05</v>
      </c>
      <c r="H45" s="1">
        <v>17.43</v>
      </c>
      <c r="I45" s="1">
        <v>7.29</v>
      </c>
      <c r="J45" s="1" t="s">
        <v>29</v>
      </c>
      <c r="K45" s="1"/>
      <c r="L45" s="121">
        <f t="shared" si="1"/>
        <v>58.17555938037866</v>
      </c>
    </row>
    <row r="46" spans="2:12" ht="13.5">
      <c r="B46" s="139"/>
      <c r="C46" s="1">
        <v>80.95</v>
      </c>
      <c r="D46" s="1">
        <v>118.89</v>
      </c>
      <c r="E46" s="1">
        <v>40.22</v>
      </c>
      <c r="F46" s="1">
        <v>262.71</v>
      </c>
      <c r="G46" s="1">
        <v>51.9</v>
      </c>
      <c r="H46" s="1">
        <v>25.37</v>
      </c>
      <c r="I46" s="1">
        <v>10.72</v>
      </c>
      <c r="J46" s="1" t="s">
        <v>29</v>
      </c>
      <c r="K46" s="1"/>
      <c r="L46" s="121">
        <f t="shared" si="1"/>
        <v>57.74536854552621</v>
      </c>
    </row>
    <row r="47" spans="11:12" ht="13.5">
      <c r="K47" s="109" t="s">
        <v>31</v>
      </c>
      <c r="L47" s="122">
        <f>AVERAGE(L27:L46)</f>
        <v>57.06459361633913</v>
      </c>
    </row>
    <row r="48" spans="11:12" ht="13.5">
      <c r="K48" s="109" t="s">
        <v>32</v>
      </c>
      <c r="L48" s="122">
        <f>STDEV(L27:L46)</f>
        <v>6.049613020664521</v>
      </c>
    </row>
    <row r="49" ht="13.5">
      <c r="L49" s="122"/>
    </row>
    <row r="50" spans="2:12" ht="13.5">
      <c r="B50" s="137">
        <v>40080</v>
      </c>
      <c r="C50" s="1">
        <v>77.3</v>
      </c>
      <c r="D50" s="1">
        <v>105</v>
      </c>
      <c r="E50" s="1">
        <v>45</v>
      </c>
      <c r="F50" s="1">
        <v>233.71</v>
      </c>
      <c r="G50" s="1">
        <v>17.75</v>
      </c>
      <c r="H50" s="1">
        <v>12</v>
      </c>
      <c r="I50" s="1">
        <v>9.5</v>
      </c>
      <c r="J50" s="1" t="s">
        <v>39</v>
      </c>
      <c r="K50" s="1" t="s">
        <v>35</v>
      </c>
      <c r="L50" s="121">
        <f t="shared" si="1"/>
        <v>20.833333333333336</v>
      </c>
    </row>
    <row r="51" spans="2:12" ht="13.5">
      <c r="B51" s="138"/>
      <c r="C51" s="1">
        <v>75.4</v>
      </c>
      <c r="D51" s="1">
        <v>97.8</v>
      </c>
      <c r="E51" s="1">
        <v>42.3</v>
      </c>
      <c r="F51" s="1">
        <v>223.46</v>
      </c>
      <c r="G51" s="1">
        <v>12.8</v>
      </c>
      <c r="H51" s="1">
        <v>9.5</v>
      </c>
      <c r="I51" s="1">
        <v>9</v>
      </c>
      <c r="J51" s="1" t="s">
        <v>40</v>
      </c>
      <c r="K51" s="1" t="s">
        <v>35</v>
      </c>
      <c r="L51" s="121">
        <f t="shared" si="1"/>
        <v>5.263157894736842</v>
      </c>
    </row>
    <row r="52" spans="2:12" ht="13.5">
      <c r="B52" s="138"/>
      <c r="C52" s="1">
        <v>66</v>
      </c>
      <c r="D52" s="1">
        <v>117.7</v>
      </c>
      <c r="E52" s="1">
        <v>50.3</v>
      </c>
      <c r="F52" s="1">
        <v>236.42</v>
      </c>
      <c r="G52" s="1">
        <v>21.88</v>
      </c>
      <c r="H52" s="1">
        <v>10.5</v>
      </c>
      <c r="I52" s="1">
        <v>8</v>
      </c>
      <c r="J52" s="1" t="s">
        <v>40</v>
      </c>
      <c r="K52" s="1" t="s">
        <v>35</v>
      </c>
      <c r="L52" s="121">
        <f t="shared" si="1"/>
        <v>23.809523809523807</v>
      </c>
    </row>
    <row r="53" spans="2:12" ht="13.5">
      <c r="B53" s="138"/>
      <c r="C53" s="1">
        <v>70.2</v>
      </c>
      <c r="D53" s="1">
        <v>95.4</v>
      </c>
      <c r="E53" s="1">
        <v>52</v>
      </c>
      <c r="F53" s="1">
        <v>205.17</v>
      </c>
      <c r="G53" s="1">
        <v>215.4</v>
      </c>
      <c r="H53" s="1">
        <v>10.8</v>
      </c>
      <c r="I53" s="1">
        <v>9</v>
      </c>
      <c r="J53" s="1" t="s">
        <v>40</v>
      </c>
      <c r="K53" s="1" t="s">
        <v>35</v>
      </c>
      <c r="L53" s="121">
        <f t="shared" si="1"/>
        <v>16.66666666666667</v>
      </c>
    </row>
    <row r="54" spans="2:12" ht="13.5">
      <c r="B54" s="138"/>
      <c r="C54" s="1">
        <v>71.5</v>
      </c>
      <c r="D54" s="1">
        <v>123.8</v>
      </c>
      <c r="E54" s="1">
        <v>40.5</v>
      </c>
      <c r="F54" s="1">
        <v>216.92</v>
      </c>
      <c r="G54" s="1">
        <v>17.59</v>
      </c>
      <c r="H54" s="1">
        <v>12.5</v>
      </c>
      <c r="I54" s="1">
        <v>9</v>
      </c>
      <c r="J54" s="1" t="s">
        <v>40</v>
      </c>
      <c r="K54" s="1" t="s">
        <v>35</v>
      </c>
      <c r="L54" s="121">
        <f t="shared" si="1"/>
        <v>28.000000000000004</v>
      </c>
    </row>
    <row r="55" spans="2:12" ht="13.5">
      <c r="B55" s="138"/>
      <c r="C55" s="1">
        <v>84.4</v>
      </c>
      <c r="D55" s="1">
        <v>120.1</v>
      </c>
      <c r="E55" s="1">
        <v>42.6</v>
      </c>
      <c r="F55" s="1">
        <v>243.13</v>
      </c>
      <c r="G55" s="1">
        <v>17.95</v>
      </c>
      <c r="H55" s="1">
        <v>11.3</v>
      </c>
      <c r="I55" s="1">
        <v>10.6</v>
      </c>
      <c r="J55" s="1" t="s">
        <v>40</v>
      </c>
      <c r="K55" s="1" t="s">
        <v>35</v>
      </c>
      <c r="L55" s="121">
        <f t="shared" si="1"/>
        <v>6.194690265486734</v>
      </c>
    </row>
    <row r="56" spans="2:12" ht="13.5">
      <c r="B56" s="138"/>
      <c r="C56" s="1">
        <v>81</v>
      </c>
      <c r="D56" s="1">
        <v>112</v>
      </c>
      <c r="E56" s="1">
        <v>38.6</v>
      </c>
      <c r="F56" s="1">
        <v>213.17</v>
      </c>
      <c r="G56" s="1">
        <v>19.18</v>
      </c>
      <c r="H56" s="1">
        <v>11</v>
      </c>
      <c r="I56" s="1">
        <v>10</v>
      </c>
      <c r="J56" s="1" t="s">
        <v>40</v>
      </c>
      <c r="K56" s="1" t="s">
        <v>35</v>
      </c>
      <c r="L56" s="121">
        <f t="shared" si="1"/>
        <v>9.090909090909092</v>
      </c>
    </row>
    <row r="57" spans="2:12" ht="13.5">
      <c r="B57" s="138"/>
      <c r="C57" s="1">
        <v>83.3</v>
      </c>
      <c r="D57" s="1">
        <v>108.8</v>
      </c>
      <c r="E57" s="1">
        <v>45</v>
      </c>
      <c r="F57" s="1">
        <v>213.48</v>
      </c>
      <c r="G57" s="1">
        <v>20.68</v>
      </c>
      <c r="H57" s="1">
        <v>13.7</v>
      </c>
      <c r="I57" s="1">
        <v>11.5</v>
      </c>
      <c r="J57" s="1" t="s">
        <v>40</v>
      </c>
      <c r="K57" s="1" t="s">
        <v>35</v>
      </c>
      <c r="L57" s="121">
        <f t="shared" si="1"/>
        <v>16.058394160583937</v>
      </c>
    </row>
    <row r="58" spans="2:12" ht="13.5">
      <c r="B58" s="138"/>
      <c r="C58" s="1">
        <v>80</v>
      </c>
      <c r="D58" s="1">
        <v>98.6</v>
      </c>
      <c r="E58" s="1">
        <v>37.3</v>
      </c>
      <c r="F58" s="1">
        <v>207.27</v>
      </c>
      <c r="G58" s="1">
        <v>21.96</v>
      </c>
      <c r="H58" s="1">
        <v>11.4</v>
      </c>
      <c r="I58" s="1">
        <v>10</v>
      </c>
      <c r="J58" s="1" t="s">
        <v>40</v>
      </c>
      <c r="K58" s="1" t="s">
        <v>35</v>
      </c>
      <c r="L58" s="121">
        <f t="shared" si="1"/>
        <v>12.280701754385968</v>
      </c>
    </row>
    <row r="59" spans="2:12" ht="13.5">
      <c r="B59" s="138"/>
      <c r="C59" s="1">
        <v>82</v>
      </c>
      <c r="D59" s="1">
        <v>108.3</v>
      </c>
      <c r="E59" s="1">
        <v>46.7</v>
      </c>
      <c r="F59" s="1">
        <v>245.28</v>
      </c>
      <c r="G59" s="1">
        <v>22.19</v>
      </c>
      <c r="H59" s="1">
        <v>17</v>
      </c>
      <c r="I59" s="1">
        <v>10.5</v>
      </c>
      <c r="J59" s="1" t="s">
        <v>41</v>
      </c>
      <c r="K59" s="1" t="s">
        <v>35</v>
      </c>
      <c r="L59" s="121">
        <f t="shared" si="1"/>
        <v>38.23529411764706</v>
      </c>
    </row>
    <row r="60" spans="2:12" ht="13.5">
      <c r="B60" s="138"/>
      <c r="C60" s="1">
        <v>82.4</v>
      </c>
      <c r="D60" s="1">
        <v>119.5</v>
      </c>
      <c r="E60" s="1">
        <v>43.3</v>
      </c>
      <c r="F60" s="1">
        <v>227.32</v>
      </c>
      <c r="G60" s="1">
        <v>16.99</v>
      </c>
      <c r="H60" s="1">
        <v>11</v>
      </c>
      <c r="I60" s="1">
        <v>10</v>
      </c>
      <c r="J60" s="1" t="s">
        <v>40</v>
      </c>
      <c r="K60" s="1" t="s">
        <v>35</v>
      </c>
      <c r="L60" s="121">
        <f t="shared" si="1"/>
        <v>9.090909090909092</v>
      </c>
    </row>
    <row r="61" spans="2:12" ht="13.5">
      <c r="B61" s="138"/>
      <c r="C61" s="1">
        <v>69.7</v>
      </c>
      <c r="D61" s="1">
        <v>119</v>
      </c>
      <c r="E61" s="1">
        <v>41.7</v>
      </c>
      <c r="F61" s="1">
        <v>232.6</v>
      </c>
      <c r="G61" s="1">
        <v>18.85</v>
      </c>
      <c r="H61" s="1">
        <v>10</v>
      </c>
      <c r="I61" s="1">
        <v>9</v>
      </c>
      <c r="J61" s="1" t="s">
        <v>40</v>
      </c>
      <c r="K61" s="1" t="s">
        <v>35</v>
      </c>
      <c r="L61" s="121">
        <f t="shared" si="1"/>
        <v>10</v>
      </c>
    </row>
    <row r="62" spans="2:12" ht="13.5">
      <c r="B62" s="138"/>
      <c r="C62" s="1">
        <v>75.7</v>
      </c>
      <c r="D62" s="1">
        <v>97.3</v>
      </c>
      <c r="E62" s="1">
        <v>52</v>
      </c>
      <c r="F62" s="1">
        <v>226.16</v>
      </c>
      <c r="G62" s="1">
        <v>13.63</v>
      </c>
      <c r="H62" s="1">
        <v>7</v>
      </c>
      <c r="I62" s="1">
        <v>6</v>
      </c>
      <c r="J62" s="1" t="s">
        <v>40</v>
      </c>
      <c r="K62" s="1" t="s">
        <v>35</v>
      </c>
      <c r="L62" s="121">
        <f t="shared" si="1"/>
        <v>14.285714285714285</v>
      </c>
    </row>
    <row r="63" spans="2:12" ht="13.5">
      <c r="B63" s="138"/>
      <c r="C63" s="1">
        <v>77</v>
      </c>
      <c r="D63" s="1">
        <v>115.3</v>
      </c>
      <c r="E63" s="1">
        <v>36</v>
      </c>
      <c r="F63" s="1">
        <v>238.79</v>
      </c>
      <c r="G63" s="1">
        <v>19</v>
      </c>
      <c r="H63" s="1">
        <v>11.4</v>
      </c>
      <c r="I63" s="1">
        <v>9.6</v>
      </c>
      <c r="J63" s="1" t="s">
        <v>40</v>
      </c>
      <c r="K63" s="1" t="s">
        <v>35</v>
      </c>
      <c r="L63" s="121">
        <f t="shared" si="1"/>
        <v>15.789473684210531</v>
      </c>
    </row>
    <row r="64" spans="2:12" ht="13.5">
      <c r="B64" s="138"/>
      <c r="C64" s="1">
        <v>73</v>
      </c>
      <c r="D64" s="1">
        <v>108.7</v>
      </c>
      <c r="E64" s="1">
        <v>47.4</v>
      </c>
      <c r="F64" s="1">
        <v>216.08</v>
      </c>
      <c r="G64" s="1">
        <v>19.68</v>
      </c>
      <c r="H64" s="1">
        <v>13</v>
      </c>
      <c r="I64" s="1">
        <v>10.7</v>
      </c>
      <c r="J64" s="1" t="s">
        <v>40</v>
      </c>
      <c r="K64" s="1" t="s">
        <v>35</v>
      </c>
      <c r="L64" s="121">
        <f t="shared" si="1"/>
        <v>17.6923076923077</v>
      </c>
    </row>
    <row r="65" spans="2:12" ht="13.5">
      <c r="B65" s="138"/>
      <c r="C65" s="1">
        <v>82</v>
      </c>
      <c r="D65" s="1">
        <v>111.6</v>
      </c>
      <c r="E65" s="1">
        <v>50.5</v>
      </c>
      <c r="F65" s="1">
        <v>267.71</v>
      </c>
      <c r="G65" s="1">
        <v>20.6</v>
      </c>
      <c r="H65" s="1">
        <v>12</v>
      </c>
      <c r="I65" s="1">
        <v>10</v>
      </c>
      <c r="J65" s="1" t="s">
        <v>40</v>
      </c>
      <c r="K65" s="1" t="s">
        <v>35</v>
      </c>
      <c r="L65" s="121">
        <f t="shared" si="1"/>
        <v>16.666666666666664</v>
      </c>
    </row>
    <row r="66" spans="2:12" ht="13.5">
      <c r="B66" s="138"/>
      <c r="C66" s="1">
        <v>83</v>
      </c>
      <c r="D66" s="1">
        <v>101.2</v>
      </c>
      <c r="E66" s="1">
        <v>49.5</v>
      </c>
      <c r="F66" s="1">
        <v>235.91</v>
      </c>
      <c r="G66" s="1">
        <v>14.98</v>
      </c>
      <c r="H66" s="1">
        <v>13.4</v>
      </c>
      <c r="I66" s="1">
        <v>10.4</v>
      </c>
      <c r="J66" s="1" t="s">
        <v>40</v>
      </c>
      <c r="K66" s="1" t="s">
        <v>35</v>
      </c>
      <c r="L66" s="121">
        <f t="shared" si="1"/>
        <v>22.388059701492537</v>
      </c>
    </row>
    <row r="67" spans="2:12" ht="13.5">
      <c r="B67" s="138"/>
      <c r="C67" s="1">
        <v>87.2</v>
      </c>
      <c r="D67" s="1">
        <v>105.3</v>
      </c>
      <c r="E67" s="1">
        <v>47</v>
      </c>
      <c r="F67" s="1">
        <v>241.76</v>
      </c>
      <c r="G67" s="1">
        <v>19.95</v>
      </c>
      <c r="H67" s="1">
        <v>12</v>
      </c>
      <c r="I67" s="1">
        <v>9.8</v>
      </c>
      <c r="J67" s="1" t="s">
        <v>40</v>
      </c>
      <c r="K67" s="1" t="s">
        <v>35</v>
      </c>
      <c r="L67" s="121">
        <f t="shared" si="1"/>
        <v>18.333333333333325</v>
      </c>
    </row>
    <row r="68" spans="2:12" ht="13.5">
      <c r="B68" s="138"/>
      <c r="C68" s="1">
        <v>76.5</v>
      </c>
      <c r="D68" s="1">
        <v>108.8</v>
      </c>
      <c r="E68" s="1">
        <v>49</v>
      </c>
      <c r="F68" s="1">
        <v>233.77</v>
      </c>
      <c r="G68" s="1">
        <v>21.32</v>
      </c>
      <c r="H68" s="1">
        <v>12.4</v>
      </c>
      <c r="I68" s="1">
        <v>8</v>
      </c>
      <c r="J68" s="1" t="s">
        <v>41</v>
      </c>
      <c r="K68" s="1" t="s">
        <v>35</v>
      </c>
      <c r="L68" s="121">
        <f t="shared" si="1"/>
        <v>35.483870967741936</v>
      </c>
    </row>
    <row r="69" spans="2:12" ht="13.5">
      <c r="B69" s="139"/>
      <c r="C69" s="1">
        <v>56.4</v>
      </c>
      <c r="D69" s="1">
        <v>107</v>
      </c>
      <c r="E69" s="1">
        <v>46.6</v>
      </c>
      <c r="F69" s="1">
        <v>224.84</v>
      </c>
      <c r="G69" s="1">
        <v>23.38</v>
      </c>
      <c r="H69" s="1">
        <v>12.6</v>
      </c>
      <c r="I69" s="1">
        <v>10.5</v>
      </c>
      <c r="J69" s="1" t="s">
        <v>40</v>
      </c>
      <c r="K69" s="1" t="s">
        <v>35</v>
      </c>
      <c r="L69" s="121">
        <f t="shared" si="1"/>
        <v>16.666666666666664</v>
      </c>
    </row>
    <row r="70" spans="11:12" ht="13.5">
      <c r="K70" s="109" t="s">
        <v>31</v>
      </c>
      <c r="L70" s="122">
        <f>AVERAGE(L50:L69)</f>
        <v>17.64148365911581</v>
      </c>
    </row>
    <row r="71" spans="11:12" ht="13.5">
      <c r="K71" s="109" t="s">
        <v>32</v>
      </c>
      <c r="L71" s="122">
        <f>STDEV(L50:L69)</f>
        <v>8.761919884962749</v>
      </c>
    </row>
    <row r="73" spans="2:12" ht="13.5">
      <c r="B73" s="137">
        <v>40106</v>
      </c>
      <c r="C73" s="1">
        <v>115</v>
      </c>
      <c r="D73" s="1">
        <v>78.7</v>
      </c>
      <c r="E73" s="1">
        <v>45.5</v>
      </c>
      <c r="F73" s="1">
        <v>260.71</v>
      </c>
      <c r="G73" s="1">
        <v>23.18</v>
      </c>
      <c r="H73" s="1"/>
      <c r="I73" s="1"/>
      <c r="J73" s="1"/>
      <c r="K73" s="1" t="s">
        <v>35</v>
      </c>
      <c r="L73" s="112">
        <v>0</v>
      </c>
    </row>
    <row r="74" spans="2:12" ht="13.5">
      <c r="B74" s="138"/>
      <c r="C74" s="1">
        <v>108</v>
      </c>
      <c r="D74" s="1">
        <v>87</v>
      </c>
      <c r="E74" s="1">
        <v>43.7</v>
      </c>
      <c r="F74" s="1">
        <v>250.84</v>
      </c>
      <c r="G74" s="1">
        <v>26.56</v>
      </c>
      <c r="H74" s="1"/>
      <c r="I74" s="1"/>
      <c r="J74" s="1"/>
      <c r="K74" s="1" t="s">
        <v>35</v>
      </c>
      <c r="L74" s="112">
        <v>0</v>
      </c>
    </row>
    <row r="75" spans="2:12" ht="13.5">
      <c r="B75" s="138"/>
      <c r="C75" s="1">
        <v>106</v>
      </c>
      <c r="D75" s="1">
        <v>94.7</v>
      </c>
      <c r="E75" s="1">
        <v>41.7</v>
      </c>
      <c r="F75" s="1">
        <v>261.96</v>
      </c>
      <c r="G75" s="1">
        <v>21.24</v>
      </c>
      <c r="H75" s="1"/>
      <c r="I75" s="1"/>
      <c r="J75" s="1"/>
      <c r="K75" s="1" t="s">
        <v>35</v>
      </c>
      <c r="L75" s="112">
        <v>0</v>
      </c>
    </row>
    <row r="76" spans="2:12" ht="13.5">
      <c r="B76" s="138"/>
      <c r="C76" s="1">
        <v>120.4</v>
      </c>
      <c r="D76" s="1">
        <v>76.2</v>
      </c>
      <c r="E76" s="1">
        <v>40</v>
      </c>
      <c r="F76" s="1">
        <v>249.51</v>
      </c>
      <c r="G76" s="1">
        <v>21.8</v>
      </c>
      <c r="H76" s="1"/>
      <c r="I76" s="1"/>
      <c r="J76" s="1"/>
      <c r="K76" s="1" t="s">
        <v>35</v>
      </c>
      <c r="L76" s="112">
        <v>0</v>
      </c>
    </row>
    <row r="77" spans="2:12" ht="13.5">
      <c r="B77" s="138"/>
      <c r="C77" s="1">
        <v>98.3</v>
      </c>
      <c r="D77" s="1">
        <v>87.5</v>
      </c>
      <c r="E77" s="1">
        <v>50</v>
      </c>
      <c r="F77" s="1">
        <v>248.49</v>
      </c>
      <c r="G77" s="1">
        <v>22.56</v>
      </c>
      <c r="H77" s="1"/>
      <c r="I77" s="1"/>
      <c r="J77" s="1"/>
      <c r="K77" s="1" t="s">
        <v>35</v>
      </c>
      <c r="L77" s="112">
        <v>0</v>
      </c>
    </row>
    <row r="78" spans="2:12" ht="13.5">
      <c r="B78" s="138"/>
      <c r="C78" s="1">
        <v>114.7</v>
      </c>
      <c r="D78" s="1">
        <v>73.2</v>
      </c>
      <c r="E78" s="1">
        <v>63</v>
      </c>
      <c r="F78" s="1">
        <v>291.13</v>
      </c>
      <c r="G78" s="1">
        <v>25.15</v>
      </c>
      <c r="H78" s="1"/>
      <c r="I78" s="1"/>
      <c r="J78" s="1"/>
      <c r="K78" s="1" t="s">
        <v>35</v>
      </c>
      <c r="L78" s="112">
        <v>0</v>
      </c>
    </row>
    <row r="79" spans="2:12" ht="13.5">
      <c r="B79" s="138"/>
      <c r="C79" s="1">
        <v>127</v>
      </c>
      <c r="D79" s="1">
        <v>86.7</v>
      </c>
      <c r="E79" s="1">
        <v>43.4</v>
      </c>
      <c r="F79" s="1">
        <v>310.19</v>
      </c>
      <c r="G79" s="1">
        <v>33.84</v>
      </c>
      <c r="H79" s="1"/>
      <c r="I79" s="1"/>
      <c r="J79" s="1"/>
      <c r="K79" s="1" t="s">
        <v>35</v>
      </c>
      <c r="L79" s="112">
        <v>0</v>
      </c>
    </row>
    <row r="80" spans="2:12" ht="13.5">
      <c r="B80" s="138"/>
      <c r="C80" s="1">
        <v>106.5</v>
      </c>
      <c r="D80" s="1">
        <v>76.3</v>
      </c>
      <c r="E80" s="1">
        <v>50.7</v>
      </c>
      <c r="F80" s="1">
        <v>278.16</v>
      </c>
      <c r="G80" s="1">
        <v>24.31</v>
      </c>
      <c r="H80" s="1"/>
      <c r="I80" s="1"/>
      <c r="J80" s="1"/>
      <c r="K80" s="1" t="s">
        <v>35</v>
      </c>
      <c r="L80" s="112">
        <v>0</v>
      </c>
    </row>
    <row r="81" spans="2:12" ht="13.5">
      <c r="B81" s="138"/>
      <c r="C81" s="1">
        <v>106.7</v>
      </c>
      <c r="D81" s="1">
        <v>81</v>
      </c>
      <c r="E81" s="1">
        <v>52.4</v>
      </c>
      <c r="F81" s="1">
        <v>262.59</v>
      </c>
      <c r="G81" s="1">
        <v>23.91</v>
      </c>
      <c r="H81" s="1"/>
      <c r="I81" s="1"/>
      <c r="J81" s="1"/>
      <c r="K81" s="1" t="s">
        <v>35</v>
      </c>
      <c r="L81" s="112">
        <v>0</v>
      </c>
    </row>
    <row r="82" spans="2:12" ht="13.5">
      <c r="B82" s="138"/>
      <c r="C82" s="1">
        <v>100</v>
      </c>
      <c r="D82" s="1">
        <v>86.5</v>
      </c>
      <c r="E82" s="1">
        <v>39.5</v>
      </c>
      <c r="F82" s="1">
        <v>302.14</v>
      </c>
      <c r="G82" s="1">
        <v>29.35</v>
      </c>
      <c r="H82" s="1"/>
      <c r="I82" s="1"/>
      <c r="J82" s="1"/>
      <c r="K82" s="1" t="s">
        <v>35</v>
      </c>
      <c r="L82" s="112">
        <v>0</v>
      </c>
    </row>
    <row r="83" spans="2:12" ht="13.5">
      <c r="B83" s="138"/>
      <c r="C83" s="1">
        <v>110</v>
      </c>
      <c r="D83" s="1">
        <v>84</v>
      </c>
      <c r="E83" s="1">
        <v>41.3</v>
      </c>
      <c r="F83" s="1">
        <v>267.25</v>
      </c>
      <c r="G83" s="1">
        <v>22.97</v>
      </c>
      <c r="H83" s="1"/>
      <c r="I83" s="1"/>
      <c r="J83" s="1"/>
      <c r="K83" s="1" t="s">
        <v>35</v>
      </c>
      <c r="L83" s="112">
        <v>0</v>
      </c>
    </row>
    <row r="84" spans="2:12" ht="13.5">
      <c r="B84" s="138"/>
      <c r="C84" s="1">
        <v>103.4</v>
      </c>
      <c r="D84" s="1">
        <v>89</v>
      </c>
      <c r="E84" s="1">
        <v>45</v>
      </c>
      <c r="F84" s="1">
        <v>298.14</v>
      </c>
      <c r="G84" s="1">
        <v>24.97</v>
      </c>
      <c r="H84" s="1"/>
      <c r="I84" s="1"/>
      <c r="J84" s="1"/>
      <c r="K84" s="1" t="s">
        <v>35</v>
      </c>
      <c r="L84" s="112">
        <v>0</v>
      </c>
    </row>
    <row r="85" spans="2:12" ht="13.5">
      <c r="B85" s="138"/>
      <c r="C85" s="1">
        <v>118</v>
      </c>
      <c r="D85" s="1">
        <v>81.8</v>
      </c>
      <c r="E85" s="1">
        <v>51.4</v>
      </c>
      <c r="F85" s="1">
        <v>261.46</v>
      </c>
      <c r="G85" s="1">
        <v>29.89</v>
      </c>
      <c r="H85" s="1"/>
      <c r="I85" s="1"/>
      <c r="J85" s="1"/>
      <c r="K85" s="1" t="s">
        <v>35</v>
      </c>
      <c r="L85" s="112">
        <v>0</v>
      </c>
    </row>
    <row r="86" spans="2:12" ht="13.5">
      <c r="B86" s="138"/>
      <c r="C86" s="1">
        <v>120</v>
      </c>
      <c r="D86" s="1">
        <v>113.5</v>
      </c>
      <c r="E86" s="1">
        <v>44.7</v>
      </c>
      <c r="F86" s="1">
        <v>271.16</v>
      </c>
      <c r="G86" s="1">
        <v>29.06</v>
      </c>
      <c r="H86" s="1"/>
      <c r="I86" s="1"/>
      <c r="J86" s="1"/>
      <c r="K86" s="1" t="s">
        <v>35</v>
      </c>
      <c r="L86" s="112">
        <v>0</v>
      </c>
    </row>
    <row r="87" spans="2:12" ht="13.5">
      <c r="B87" s="138"/>
      <c r="C87" s="1">
        <v>118.6</v>
      </c>
      <c r="D87" s="1">
        <v>85.6</v>
      </c>
      <c r="E87" s="1">
        <v>42.2</v>
      </c>
      <c r="F87" s="1">
        <v>270.32</v>
      </c>
      <c r="G87" s="1">
        <v>31.41</v>
      </c>
      <c r="H87" s="1"/>
      <c r="I87" s="1"/>
      <c r="J87" s="1"/>
      <c r="K87" s="1" t="s">
        <v>35</v>
      </c>
      <c r="L87" s="112">
        <v>0</v>
      </c>
    </row>
    <row r="88" spans="2:12" ht="13.5">
      <c r="B88" s="138"/>
      <c r="C88" s="1">
        <v>117</v>
      </c>
      <c r="D88" s="1">
        <v>85.6</v>
      </c>
      <c r="E88" s="1">
        <v>47.6</v>
      </c>
      <c r="F88" s="1">
        <v>305.54</v>
      </c>
      <c r="G88" s="1">
        <v>22.11</v>
      </c>
      <c r="H88" s="1"/>
      <c r="I88" s="1"/>
      <c r="J88" s="1"/>
      <c r="K88" s="1" t="s">
        <v>35</v>
      </c>
      <c r="L88" s="112">
        <v>0</v>
      </c>
    </row>
    <row r="89" spans="2:12" ht="13.5">
      <c r="B89" s="138"/>
      <c r="C89" s="1">
        <v>112.6</v>
      </c>
      <c r="D89" s="1">
        <v>97.5</v>
      </c>
      <c r="E89" s="1">
        <v>42.3</v>
      </c>
      <c r="F89" s="1">
        <v>304.33</v>
      </c>
      <c r="G89" s="1">
        <v>25.33</v>
      </c>
      <c r="H89" s="1"/>
      <c r="I89" s="1"/>
      <c r="J89" s="1"/>
      <c r="K89" s="1" t="s">
        <v>35</v>
      </c>
      <c r="L89" s="112">
        <v>0</v>
      </c>
    </row>
    <row r="90" spans="2:12" ht="13.5">
      <c r="B90" s="138"/>
      <c r="C90" s="1">
        <v>122.5</v>
      </c>
      <c r="D90" s="1">
        <v>81.5</v>
      </c>
      <c r="E90" s="1">
        <v>51.3</v>
      </c>
      <c r="F90" s="1">
        <v>313</v>
      </c>
      <c r="G90" s="1">
        <v>30.21</v>
      </c>
      <c r="H90" s="1"/>
      <c r="I90" s="1"/>
      <c r="J90" s="1"/>
      <c r="K90" s="1" t="s">
        <v>35</v>
      </c>
      <c r="L90" s="112">
        <v>0</v>
      </c>
    </row>
    <row r="91" spans="2:12" ht="13.5">
      <c r="B91" s="138"/>
      <c r="C91" s="1">
        <v>107.3</v>
      </c>
      <c r="D91" s="1">
        <v>74.5</v>
      </c>
      <c r="E91" s="1">
        <v>50.4</v>
      </c>
      <c r="F91" s="1">
        <v>266.99</v>
      </c>
      <c r="G91" s="1">
        <v>27.16</v>
      </c>
      <c r="H91" s="1"/>
      <c r="I91" s="1"/>
      <c r="J91" s="1"/>
      <c r="K91" s="1" t="s">
        <v>35</v>
      </c>
      <c r="L91" s="112">
        <v>0</v>
      </c>
    </row>
    <row r="92" spans="2:12" ht="13.5">
      <c r="B92" s="139"/>
      <c r="C92" s="1">
        <v>118.4</v>
      </c>
      <c r="D92" s="1">
        <v>87.6</v>
      </c>
      <c r="E92" s="1">
        <v>42</v>
      </c>
      <c r="F92" s="1">
        <v>252.21</v>
      </c>
      <c r="G92" s="1">
        <v>21.13</v>
      </c>
      <c r="H92" s="1"/>
      <c r="I92" s="1"/>
      <c r="J92" s="1"/>
      <c r="K92" s="1" t="s">
        <v>35</v>
      </c>
      <c r="L92" s="112">
        <v>0</v>
      </c>
    </row>
    <row r="93" ht="13.5">
      <c r="K93" s="109" t="s">
        <v>31</v>
      </c>
    </row>
    <row r="94" ht="13.5">
      <c r="K94" s="109" t="s">
        <v>32</v>
      </c>
    </row>
  </sheetData>
  <mergeCells count="4">
    <mergeCell ref="B27:B46"/>
    <mergeCell ref="B4:B23"/>
    <mergeCell ref="B50:B69"/>
    <mergeCell ref="B73:B92"/>
  </mergeCells>
  <printOptions/>
  <pageMargins left="0.75" right="0.75" top="1" bottom="1" header="0.512" footer="0.512"/>
  <pageSetup orientation="portrait" paperSize="9"/>
</worksheet>
</file>

<file path=xl/worksheets/sheet5.xml><?xml version="1.0" encoding="utf-8"?>
<worksheet xmlns="http://schemas.openxmlformats.org/spreadsheetml/2006/main" xmlns:r="http://schemas.openxmlformats.org/officeDocument/2006/relationships">
  <dimension ref="B2:L95"/>
  <sheetViews>
    <sheetView zoomScale="85" zoomScaleNormal="85" workbookViewId="0" topLeftCell="A1">
      <selection activeCell="R25" sqref="R24:R25"/>
    </sheetView>
  </sheetViews>
  <sheetFormatPr defaultColWidth="9.00390625" defaultRowHeight="13.5"/>
  <cols>
    <col min="1" max="1" width="4.625" style="0" customWidth="1"/>
    <col min="2" max="2" width="10.75390625" style="0" customWidth="1"/>
    <col min="3" max="6" width="8.75390625" style="109" customWidth="1"/>
    <col min="7" max="7" width="13.50390625" style="109" customWidth="1"/>
    <col min="8" max="9" width="10.125" style="109" customWidth="1"/>
    <col min="10" max="10" width="7.00390625" style="109" customWidth="1"/>
    <col min="11" max="11" width="9.00390625" style="109" customWidth="1"/>
    <col min="12" max="12" width="11.625" style="109" customWidth="1"/>
  </cols>
  <sheetData>
    <row r="2" ht="13.5">
      <c r="B2" t="s">
        <v>42</v>
      </c>
    </row>
    <row r="3" spans="2:12" ht="28.5" customHeight="1">
      <c r="B3" s="1" t="s">
        <v>80</v>
      </c>
      <c r="C3" s="1" t="s">
        <v>79</v>
      </c>
      <c r="D3" s="1" t="s">
        <v>86</v>
      </c>
      <c r="E3" s="1" t="s">
        <v>87</v>
      </c>
      <c r="F3" s="1" t="s">
        <v>88</v>
      </c>
      <c r="G3" s="1" t="s">
        <v>89</v>
      </c>
      <c r="H3" s="1" t="s">
        <v>92</v>
      </c>
      <c r="I3" s="1" t="s">
        <v>93</v>
      </c>
      <c r="J3" s="1" t="s">
        <v>27</v>
      </c>
      <c r="K3" s="1" t="s">
        <v>94</v>
      </c>
      <c r="L3" s="110" t="s">
        <v>28</v>
      </c>
    </row>
    <row r="4" spans="2:12" ht="13.5">
      <c r="B4" s="137">
        <v>40017</v>
      </c>
      <c r="C4" s="120">
        <v>71.93</v>
      </c>
      <c r="D4" s="120">
        <v>100.87</v>
      </c>
      <c r="E4" s="120">
        <v>37.13</v>
      </c>
      <c r="F4" s="120">
        <v>175.71</v>
      </c>
      <c r="G4" s="120">
        <v>25.17</v>
      </c>
      <c r="H4" s="120">
        <v>16.03</v>
      </c>
      <c r="I4" s="120">
        <v>7.77</v>
      </c>
      <c r="J4" s="1" t="s">
        <v>33</v>
      </c>
      <c r="K4" s="1"/>
      <c r="L4" s="120">
        <f aca="true" t="shared" si="0" ref="L4:L23">(H4-I4)/H4*100</f>
        <v>51.52838427947599</v>
      </c>
    </row>
    <row r="5" spans="2:12" ht="13.5">
      <c r="B5" s="138"/>
      <c r="C5" s="120">
        <v>81.58</v>
      </c>
      <c r="D5" s="120">
        <v>130.85</v>
      </c>
      <c r="E5" s="120">
        <v>35.28</v>
      </c>
      <c r="F5" s="120">
        <v>202.86</v>
      </c>
      <c r="G5" s="120">
        <v>50.04</v>
      </c>
      <c r="H5" s="120">
        <v>26</v>
      </c>
      <c r="I5" s="120">
        <v>10.5</v>
      </c>
      <c r="J5" s="1" t="s">
        <v>34</v>
      </c>
      <c r="K5" s="1"/>
      <c r="L5" s="120">
        <f t="shared" si="0"/>
        <v>59.61538461538461</v>
      </c>
    </row>
    <row r="6" spans="2:12" ht="13.5">
      <c r="B6" s="138"/>
      <c r="C6" s="120">
        <v>80.27</v>
      </c>
      <c r="D6" s="120">
        <v>111</v>
      </c>
      <c r="E6" s="120">
        <v>47.46</v>
      </c>
      <c r="F6" s="120">
        <v>203.7</v>
      </c>
      <c r="G6" s="120">
        <v>39.45</v>
      </c>
      <c r="H6" s="120">
        <v>24</v>
      </c>
      <c r="I6" s="120">
        <v>18</v>
      </c>
      <c r="J6" s="1" t="s">
        <v>33</v>
      </c>
      <c r="K6" s="1"/>
      <c r="L6" s="120">
        <f t="shared" si="0"/>
        <v>25</v>
      </c>
    </row>
    <row r="7" spans="2:12" ht="13.5">
      <c r="B7" s="138"/>
      <c r="C7" s="120">
        <v>68.93</v>
      </c>
      <c r="D7" s="120">
        <v>96.85</v>
      </c>
      <c r="E7" s="120">
        <v>43.18</v>
      </c>
      <c r="F7" s="120">
        <v>202.18</v>
      </c>
      <c r="G7" s="120">
        <v>24.7</v>
      </c>
      <c r="H7" s="120">
        <v>18</v>
      </c>
      <c r="I7" s="120">
        <v>15</v>
      </c>
      <c r="J7" s="1" t="s">
        <v>33</v>
      </c>
      <c r="K7" s="1"/>
      <c r="L7" s="120">
        <f t="shared" si="0"/>
        <v>16.666666666666664</v>
      </c>
    </row>
    <row r="8" spans="2:12" ht="13.5">
      <c r="B8" s="138"/>
      <c r="C8" s="120">
        <v>84.3</v>
      </c>
      <c r="D8" s="120">
        <v>97.34</v>
      </c>
      <c r="E8" s="120">
        <v>48.36</v>
      </c>
      <c r="F8" s="120">
        <v>213.66</v>
      </c>
      <c r="G8" s="120">
        <v>42.27</v>
      </c>
      <c r="H8" s="120">
        <v>24</v>
      </c>
      <c r="I8" s="120">
        <v>11.4</v>
      </c>
      <c r="J8" s="1" t="s">
        <v>33</v>
      </c>
      <c r="K8" s="1"/>
      <c r="L8" s="120">
        <f t="shared" si="0"/>
        <v>52.5</v>
      </c>
    </row>
    <row r="9" spans="2:12" ht="13.5">
      <c r="B9" s="138"/>
      <c r="C9" s="120">
        <v>80.4</v>
      </c>
      <c r="D9" s="120">
        <v>116.32</v>
      </c>
      <c r="E9" s="120">
        <v>52.47</v>
      </c>
      <c r="F9" s="120">
        <v>238.34</v>
      </c>
      <c r="G9" s="120">
        <v>31.78</v>
      </c>
      <c r="H9" s="120">
        <v>21</v>
      </c>
      <c r="I9" s="120">
        <v>9.8</v>
      </c>
      <c r="J9" s="1" t="s">
        <v>33</v>
      </c>
      <c r="K9" s="1"/>
      <c r="L9" s="120">
        <f t="shared" si="0"/>
        <v>53.333333333333336</v>
      </c>
    </row>
    <row r="10" spans="2:12" ht="13.5">
      <c r="B10" s="138"/>
      <c r="C10" s="120">
        <v>76.28</v>
      </c>
      <c r="D10" s="120">
        <v>94.33</v>
      </c>
      <c r="E10" s="120">
        <v>47.79</v>
      </c>
      <c r="F10" s="120">
        <v>211.77</v>
      </c>
      <c r="G10" s="120">
        <v>27.4</v>
      </c>
      <c r="H10" s="120">
        <v>19.6</v>
      </c>
      <c r="I10" s="120">
        <v>7.2</v>
      </c>
      <c r="J10" s="1" t="s">
        <v>33</v>
      </c>
      <c r="K10" s="1"/>
      <c r="L10" s="120">
        <f t="shared" si="0"/>
        <v>63.26530612244898</v>
      </c>
    </row>
    <row r="11" spans="2:12" ht="13.5">
      <c r="B11" s="138"/>
      <c r="C11" s="120">
        <v>84.27</v>
      </c>
      <c r="D11" s="120">
        <v>99.4</v>
      </c>
      <c r="E11" s="120">
        <v>34.02</v>
      </c>
      <c r="F11" s="120">
        <v>202.65</v>
      </c>
      <c r="G11" s="120">
        <v>35.51</v>
      </c>
      <c r="H11" s="120">
        <v>21.69</v>
      </c>
      <c r="I11" s="120">
        <v>9</v>
      </c>
      <c r="J11" s="1" t="s">
        <v>33</v>
      </c>
      <c r="K11" s="1"/>
      <c r="L11" s="120">
        <f t="shared" si="0"/>
        <v>58.50622406639005</v>
      </c>
    </row>
    <row r="12" spans="2:12" ht="13.5">
      <c r="B12" s="138"/>
      <c r="C12" s="120">
        <v>69.88</v>
      </c>
      <c r="D12" s="120">
        <v>107.56</v>
      </c>
      <c r="E12" s="120">
        <v>42.52</v>
      </c>
      <c r="F12" s="120">
        <v>171.58</v>
      </c>
      <c r="G12" s="120">
        <v>26.01</v>
      </c>
      <c r="H12" s="120">
        <v>17.2</v>
      </c>
      <c r="I12" s="120">
        <v>10.5</v>
      </c>
      <c r="J12" s="1" t="s">
        <v>33</v>
      </c>
      <c r="K12" s="1"/>
      <c r="L12" s="120">
        <f t="shared" si="0"/>
        <v>38.95348837209302</v>
      </c>
    </row>
    <row r="13" spans="2:12" ht="13.5">
      <c r="B13" s="138"/>
      <c r="C13" s="120">
        <v>82.62</v>
      </c>
      <c r="D13" s="120">
        <v>107.78</v>
      </c>
      <c r="E13" s="120">
        <v>32.67</v>
      </c>
      <c r="F13" s="120">
        <v>197.75</v>
      </c>
      <c r="G13" s="120">
        <v>36.19</v>
      </c>
      <c r="H13" s="120">
        <v>19.3</v>
      </c>
      <c r="I13" s="120">
        <v>10</v>
      </c>
      <c r="J13" s="1" t="s">
        <v>33</v>
      </c>
      <c r="K13" s="1"/>
      <c r="L13" s="120">
        <f t="shared" si="0"/>
        <v>48.186528497409334</v>
      </c>
    </row>
    <row r="14" spans="2:12" ht="13.5">
      <c r="B14" s="138"/>
      <c r="C14" s="120">
        <v>77.72</v>
      </c>
      <c r="D14" s="120">
        <v>113.28</v>
      </c>
      <c r="E14" s="120">
        <v>35.97</v>
      </c>
      <c r="F14" s="120">
        <v>168.14</v>
      </c>
      <c r="G14" s="120">
        <v>39.9</v>
      </c>
      <c r="H14" s="120">
        <v>23</v>
      </c>
      <c r="I14" s="120">
        <v>8.4</v>
      </c>
      <c r="J14" s="1" t="s">
        <v>34</v>
      </c>
      <c r="K14" s="1"/>
      <c r="L14" s="120">
        <f t="shared" si="0"/>
        <v>63.47826086956522</v>
      </c>
    </row>
    <row r="15" spans="2:12" ht="13.5">
      <c r="B15" s="138"/>
      <c r="C15" s="120">
        <v>77.4</v>
      </c>
      <c r="D15" s="120">
        <v>102.7</v>
      </c>
      <c r="E15" s="120">
        <v>40.67</v>
      </c>
      <c r="F15" s="120">
        <v>216.66</v>
      </c>
      <c r="G15" s="120">
        <v>39.53</v>
      </c>
      <c r="H15" s="120">
        <v>22</v>
      </c>
      <c r="I15" s="120">
        <v>10</v>
      </c>
      <c r="J15" s="1" t="s">
        <v>33</v>
      </c>
      <c r="K15" s="1"/>
      <c r="L15" s="120">
        <f t="shared" si="0"/>
        <v>54.54545454545454</v>
      </c>
    </row>
    <row r="16" spans="2:12" ht="13.5">
      <c r="B16" s="138"/>
      <c r="C16" s="120">
        <v>78.85</v>
      </c>
      <c r="D16" s="120">
        <v>106.62</v>
      </c>
      <c r="E16" s="120">
        <v>37.21</v>
      </c>
      <c r="F16" s="120">
        <v>192.65</v>
      </c>
      <c r="G16" s="120">
        <v>28.35</v>
      </c>
      <c r="H16" s="120">
        <v>17</v>
      </c>
      <c r="I16" s="120">
        <v>10</v>
      </c>
      <c r="J16" s="1" t="s">
        <v>33</v>
      </c>
      <c r="K16" s="1"/>
      <c r="L16" s="120">
        <f t="shared" si="0"/>
        <v>41.17647058823529</v>
      </c>
    </row>
    <row r="17" spans="2:12" ht="13.5">
      <c r="B17" s="138"/>
      <c r="C17" s="120">
        <v>82.43</v>
      </c>
      <c r="D17" s="120">
        <v>97.72</v>
      </c>
      <c r="E17" s="120">
        <v>38.95</v>
      </c>
      <c r="F17" s="120">
        <v>200.59</v>
      </c>
      <c r="G17" s="120">
        <v>37.64</v>
      </c>
      <c r="H17" s="120">
        <v>21</v>
      </c>
      <c r="I17" s="120">
        <v>11.3</v>
      </c>
      <c r="J17" s="1" t="s">
        <v>33</v>
      </c>
      <c r="K17" s="1"/>
      <c r="L17" s="120">
        <f t="shared" si="0"/>
        <v>46.19047619047619</v>
      </c>
    </row>
    <row r="18" spans="2:12" ht="13.5">
      <c r="B18" s="138"/>
      <c r="C18" s="120">
        <v>82.85</v>
      </c>
      <c r="D18" s="120">
        <v>109.42</v>
      </c>
      <c r="E18" s="120">
        <v>43.45</v>
      </c>
      <c r="F18" s="120">
        <v>217.6</v>
      </c>
      <c r="G18" s="120">
        <v>40.05</v>
      </c>
      <c r="H18" s="120">
        <v>22.4</v>
      </c>
      <c r="I18" s="120">
        <v>11</v>
      </c>
      <c r="J18" s="1" t="s">
        <v>34</v>
      </c>
      <c r="K18" s="1"/>
      <c r="L18" s="120">
        <f t="shared" si="0"/>
        <v>50.89285714285714</v>
      </c>
    </row>
    <row r="19" spans="2:12" ht="13.5">
      <c r="B19" s="138"/>
      <c r="C19" s="120">
        <v>79.88</v>
      </c>
      <c r="D19" s="120">
        <v>85.15</v>
      </c>
      <c r="E19" s="120">
        <v>44.46</v>
      </c>
      <c r="F19" s="120">
        <v>205.34</v>
      </c>
      <c r="G19" s="120">
        <v>42.32</v>
      </c>
      <c r="H19" s="120">
        <v>24</v>
      </c>
      <c r="I19" s="120">
        <v>8.5</v>
      </c>
      <c r="J19" s="1" t="s">
        <v>33</v>
      </c>
      <c r="K19" s="1"/>
      <c r="L19" s="120">
        <f t="shared" si="0"/>
        <v>64.58333333333334</v>
      </c>
    </row>
    <row r="20" spans="2:12" ht="13.5">
      <c r="B20" s="138"/>
      <c r="C20" s="120">
        <v>88.5</v>
      </c>
      <c r="D20" s="120">
        <v>108.72</v>
      </c>
      <c r="E20" s="120">
        <v>32.03</v>
      </c>
      <c r="F20" s="120">
        <v>191.09</v>
      </c>
      <c r="G20" s="120">
        <v>32.06</v>
      </c>
      <c r="H20" s="120">
        <v>19</v>
      </c>
      <c r="I20" s="120">
        <v>8</v>
      </c>
      <c r="J20" s="1" t="s">
        <v>33</v>
      </c>
      <c r="K20" s="1"/>
      <c r="L20" s="120">
        <f t="shared" si="0"/>
        <v>57.89473684210527</v>
      </c>
    </row>
    <row r="21" spans="2:12" ht="13.5">
      <c r="B21" s="138"/>
      <c r="C21" s="120">
        <v>84.96</v>
      </c>
      <c r="D21" s="120">
        <v>113.81</v>
      </c>
      <c r="E21" s="120">
        <v>45.77</v>
      </c>
      <c r="F21" s="120">
        <v>220.95</v>
      </c>
      <c r="G21" s="120">
        <v>35</v>
      </c>
      <c r="H21" s="120">
        <v>18.6</v>
      </c>
      <c r="I21" s="120">
        <v>8</v>
      </c>
      <c r="J21" s="1" t="s">
        <v>33</v>
      </c>
      <c r="K21" s="1"/>
      <c r="L21" s="120">
        <f t="shared" si="0"/>
        <v>56.98924731182796</v>
      </c>
    </row>
    <row r="22" spans="2:12" ht="13.5">
      <c r="B22" s="138"/>
      <c r="C22" s="120">
        <v>83.66</v>
      </c>
      <c r="D22" s="120">
        <v>117.37</v>
      </c>
      <c r="E22" s="120">
        <v>52.12</v>
      </c>
      <c r="F22" s="120">
        <v>245.94</v>
      </c>
      <c r="G22" s="120">
        <v>44.09</v>
      </c>
      <c r="H22" s="120">
        <v>26</v>
      </c>
      <c r="I22" s="120">
        <v>7.6</v>
      </c>
      <c r="J22" s="1" t="s">
        <v>33</v>
      </c>
      <c r="K22" s="1"/>
      <c r="L22" s="120">
        <f t="shared" si="0"/>
        <v>70.76923076923076</v>
      </c>
    </row>
    <row r="23" spans="2:12" ht="13.5">
      <c r="B23" s="139"/>
      <c r="C23" s="120">
        <v>76.53</v>
      </c>
      <c r="D23" s="120">
        <v>118.76</v>
      </c>
      <c r="E23" s="120">
        <v>48.28</v>
      </c>
      <c r="F23" s="120">
        <v>210.99</v>
      </c>
      <c r="G23" s="120">
        <v>28.01</v>
      </c>
      <c r="H23" s="120">
        <v>19.7</v>
      </c>
      <c r="I23" s="120">
        <v>10.5</v>
      </c>
      <c r="J23" s="1" t="s">
        <v>33</v>
      </c>
      <c r="K23" s="1"/>
      <c r="L23" s="120">
        <f t="shared" si="0"/>
        <v>46.700507614213194</v>
      </c>
    </row>
    <row r="24" spans="3:12" ht="13.5">
      <c r="C24" s="123"/>
      <c r="D24" s="123"/>
      <c r="E24" s="123"/>
      <c r="F24" s="123"/>
      <c r="G24" s="123"/>
      <c r="H24" s="123"/>
      <c r="I24" s="123"/>
      <c r="K24" s="109" t="s">
        <v>31</v>
      </c>
      <c r="L24" s="123">
        <f>AVERAGE(L4:L23)</f>
        <v>51.03879455802504</v>
      </c>
    </row>
    <row r="25" spans="3:12" ht="13.5">
      <c r="C25" s="123"/>
      <c r="D25" s="123"/>
      <c r="E25" s="123"/>
      <c r="F25" s="123"/>
      <c r="G25" s="123"/>
      <c r="H25" s="123"/>
      <c r="I25" s="123"/>
      <c r="K25" s="109" t="s">
        <v>32</v>
      </c>
      <c r="L25" s="123">
        <f>STDEV(L4:L23)</f>
        <v>13.102645127363328</v>
      </c>
    </row>
    <row r="26" spans="3:12" ht="13.5">
      <c r="C26" s="123"/>
      <c r="D26" s="123"/>
      <c r="E26" s="123"/>
      <c r="F26" s="123"/>
      <c r="G26" s="123"/>
      <c r="H26" s="123"/>
      <c r="I26" s="123"/>
      <c r="L26" s="123"/>
    </row>
    <row r="27" spans="2:12" ht="13.5">
      <c r="B27" s="137">
        <v>40052</v>
      </c>
      <c r="C27" s="120">
        <v>89.58</v>
      </c>
      <c r="D27" s="120">
        <v>109.57</v>
      </c>
      <c r="E27" s="120">
        <v>57.29</v>
      </c>
      <c r="F27" s="120">
        <v>299.11</v>
      </c>
      <c r="G27" s="120">
        <v>39.43</v>
      </c>
      <c r="H27" s="120">
        <v>19.46</v>
      </c>
      <c r="I27" s="120">
        <v>6.23</v>
      </c>
      <c r="J27" s="1" t="s">
        <v>30</v>
      </c>
      <c r="K27" s="1"/>
      <c r="L27" s="120">
        <f aca="true" t="shared" si="1" ref="L27:L46">(H27-I27)/H27*100</f>
        <v>67.98561151079137</v>
      </c>
    </row>
    <row r="28" spans="2:12" ht="13.5">
      <c r="B28" s="138"/>
      <c r="C28" s="120">
        <v>83.29</v>
      </c>
      <c r="D28" s="120">
        <v>113.36</v>
      </c>
      <c r="E28" s="120">
        <v>37.5</v>
      </c>
      <c r="F28" s="120">
        <v>257.16</v>
      </c>
      <c r="G28" s="120">
        <v>39.45</v>
      </c>
      <c r="H28" s="120">
        <v>22.88</v>
      </c>
      <c r="I28" s="120">
        <v>6.81</v>
      </c>
      <c r="J28" s="1" t="s">
        <v>29</v>
      </c>
      <c r="K28" s="1"/>
      <c r="L28" s="120">
        <f t="shared" si="1"/>
        <v>70.23601398601399</v>
      </c>
    </row>
    <row r="29" spans="2:12" ht="13.5">
      <c r="B29" s="138"/>
      <c r="C29" s="120">
        <v>85.19</v>
      </c>
      <c r="D29" s="120">
        <v>118.78</v>
      </c>
      <c r="E29" s="120">
        <v>57.85</v>
      </c>
      <c r="F29" s="120">
        <v>300.22</v>
      </c>
      <c r="G29" s="120">
        <v>34.11</v>
      </c>
      <c r="H29" s="120">
        <v>22.12</v>
      </c>
      <c r="I29" s="120">
        <v>7.14</v>
      </c>
      <c r="J29" s="1" t="s">
        <v>29</v>
      </c>
      <c r="K29" s="1"/>
      <c r="L29" s="120">
        <f t="shared" si="1"/>
        <v>67.72151898734177</v>
      </c>
    </row>
    <row r="30" spans="2:12" ht="13.5">
      <c r="B30" s="138"/>
      <c r="C30" s="120">
        <v>93.35</v>
      </c>
      <c r="D30" s="120">
        <v>108.51</v>
      </c>
      <c r="E30" s="120">
        <v>39.33</v>
      </c>
      <c r="F30" s="120">
        <v>246.96</v>
      </c>
      <c r="G30" s="120">
        <v>34.3</v>
      </c>
      <c r="H30" s="120">
        <v>17.78</v>
      </c>
      <c r="I30" s="120">
        <v>8.83</v>
      </c>
      <c r="J30" s="1" t="s">
        <v>29</v>
      </c>
      <c r="K30" s="1"/>
      <c r="L30" s="120">
        <f t="shared" si="1"/>
        <v>50.33745781777278</v>
      </c>
    </row>
    <row r="31" spans="2:12" ht="13.5">
      <c r="B31" s="138"/>
      <c r="C31" s="120">
        <v>68.28</v>
      </c>
      <c r="D31" s="120">
        <v>121.29</v>
      </c>
      <c r="E31" s="120">
        <v>48.58</v>
      </c>
      <c r="F31" s="120">
        <v>297.21</v>
      </c>
      <c r="G31" s="120">
        <v>34.5</v>
      </c>
      <c r="H31" s="120">
        <v>17.83</v>
      </c>
      <c r="I31" s="120">
        <v>7.99</v>
      </c>
      <c r="J31" s="1" t="s">
        <v>29</v>
      </c>
      <c r="K31" s="1"/>
      <c r="L31" s="120">
        <f t="shared" si="1"/>
        <v>55.18788558609086</v>
      </c>
    </row>
    <row r="32" spans="2:12" ht="13.5">
      <c r="B32" s="138"/>
      <c r="C32" s="120">
        <v>82.64</v>
      </c>
      <c r="D32" s="120">
        <v>101.44</v>
      </c>
      <c r="E32" s="120">
        <v>47.27</v>
      </c>
      <c r="F32" s="120">
        <v>219.13</v>
      </c>
      <c r="G32" s="120">
        <v>40.6</v>
      </c>
      <c r="H32" s="120">
        <v>20.63</v>
      </c>
      <c r="I32" s="120">
        <v>8.98</v>
      </c>
      <c r="J32" s="1" t="s">
        <v>29</v>
      </c>
      <c r="K32" s="1"/>
      <c r="L32" s="120">
        <f t="shared" si="1"/>
        <v>56.4711585070286</v>
      </c>
    </row>
    <row r="33" spans="2:12" ht="13.5">
      <c r="B33" s="138"/>
      <c r="C33" s="120">
        <v>74.46</v>
      </c>
      <c r="D33" s="120">
        <v>111.37</v>
      </c>
      <c r="E33" s="120">
        <v>43.15</v>
      </c>
      <c r="F33" s="120">
        <v>199.82</v>
      </c>
      <c r="G33" s="120">
        <v>23.75</v>
      </c>
      <c r="H33" s="120">
        <v>17.25</v>
      </c>
      <c r="I33" s="120">
        <v>5.24</v>
      </c>
      <c r="J33" s="1" t="s">
        <v>29</v>
      </c>
      <c r="K33" s="1"/>
      <c r="L33" s="120">
        <f t="shared" si="1"/>
        <v>69.6231884057971</v>
      </c>
    </row>
    <row r="34" spans="2:12" ht="13.5">
      <c r="B34" s="138"/>
      <c r="C34" s="120">
        <v>92.48</v>
      </c>
      <c r="D34" s="120">
        <v>113.15</v>
      </c>
      <c r="E34" s="120">
        <v>56.59</v>
      </c>
      <c r="F34" s="120">
        <v>238.45</v>
      </c>
      <c r="G34" s="120">
        <v>33.91</v>
      </c>
      <c r="H34" s="120">
        <v>18.55</v>
      </c>
      <c r="I34" s="120">
        <v>7.14</v>
      </c>
      <c r="J34" s="1" t="s">
        <v>29</v>
      </c>
      <c r="K34" s="1"/>
      <c r="L34" s="120">
        <f t="shared" si="1"/>
        <v>61.50943396226415</v>
      </c>
    </row>
    <row r="35" spans="2:12" ht="13.5">
      <c r="B35" s="138"/>
      <c r="C35" s="120">
        <v>71.94</v>
      </c>
      <c r="D35" s="120">
        <v>105.08</v>
      </c>
      <c r="E35" s="120">
        <v>48.32</v>
      </c>
      <c r="F35" s="120">
        <v>282.41</v>
      </c>
      <c r="G35" s="120">
        <v>46.37</v>
      </c>
      <c r="H35" s="120">
        <v>22.42</v>
      </c>
      <c r="I35" s="120">
        <v>6.43</v>
      </c>
      <c r="J35" s="1" t="s">
        <v>30</v>
      </c>
      <c r="K35" s="1"/>
      <c r="L35" s="120">
        <f t="shared" si="1"/>
        <v>71.32024977698484</v>
      </c>
    </row>
    <row r="36" spans="2:12" ht="13.5">
      <c r="B36" s="138"/>
      <c r="C36" s="120">
        <v>80.48</v>
      </c>
      <c r="D36" s="120">
        <v>104.36</v>
      </c>
      <c r="E36" s="120">
        <v>48.76</v>
      </c>
      <c r="F36" s="120">
        <v>271.49</v>
      </c>
      <c r="G36" s="120">
        <v>41.42</v>
      </c>
      <c r="H36" s="120">
        <v>23.42</v>
      </c>
      <c r="I36" s="120">
        <v>6.45</v>
      </c>
      <c r="J36" s="1" t="s">
        <v>29</v>
      </c>
      <c r="K36" s="1"/>
      <c r="L36" s="120">
        <f t="shared" si="1"/>
        <v>72.45943637916311</v>
      </c>
    </row>
    <row r="37" spans="2:12" ht="13.5">
      <c r="B37" s="138"/>
      <c r="C37" s="120">
        <v>83.21</v>
      </c>
      <c r="D37" s="120">
        <v>125.48</v>
      </c>
      <c r="E37" s="120">
        <v>37.62</v>
      </c>
      <c r="F37" s="120">
        <v>219.78</v>
      </c>
      <c r="G37" s="120">
        <v>32.97</v>
      </c>
      <c r="H37" s="120">
        <v>16.61</v>
      </c>
      <c r="I37" s="120">
        <v>6.99</v>
      </c>
      <c r="J37" s="1" t="s">
        <v>30</v>
      </c>
      <c r="K37" s="1"/>
      <c r="L37" s="120">
        <f t="shared" si="1"/>
        <v>57.916917519566525</v>
      </c>
    </row>
    <row r="38" spans="2:12" ht="13.5">
      <c r="B38" s="138"/>
      <c r="C38" s="120">
        <v>78.73</v>
      </c>
      <c r="D38" s="120">
        <v>111.79</v>
      </c>
      <c r="E38" s="120">
        <v>46.16</v>
      </c>
      <c r="F38" s="120">
        <v>266.79</v>
      </c>
      <c r="G38" s="120">
        <v>38.15</v>
      </c>
      <c r="H38" s="120">
        <v>21.8</v>
      </c>
      <c r="I38" s="120">
        <v>9.06</v>
      </c>
      <c r="J38" s="1" t="s">
        <v>29</v>
      </c>
      <c r="K38" s="1"/>
      <c r="L38" s="120">
        <f t="shared" si="1"/>
        <v>58.440366972477065</v>
      </c>
    </row>
    <row r="39" spans="2:12" ht="13.5">
      <c r="B39" s="138"/>
      <c r="C39" s="120">
        <v>72.34</v>
      </c>
      <c r="D39" s="120">
        <v>100.84</v>
      </c>
      <c r="E39" s="120">
        <v>49.11</v>
      </c>
      <c r="F39" s="120">
        <v>238.12</v>
      </c>
      <c r="G39" s="120">
        <v>35.52</v>
      </c>
      <c r="H39" s="120">
        <v>25.4</v>
      </c>
      <c r="I39" s="120">
        <v>9.07</v>
      </c>
      <c r="J39" s="1" t="s">
        <v>29</v>
      </c>
      <c r="K39" s="1"/>
      <c r="L39" s="120">
        <f t="shared" si="1"/>
        <v>64.29133858267716</v>
      </c>
    </row>
    <row r="40" spans="2:12" ht="13.5">
      <c r="B40" s="138"/>
      <c r="C40" s="120">
        <v>97.67</v>
      </c>
      <c r="D40" s="120">
        <v>105.09</v>
      </c>
      <c r="E40" s="120">
        <v>44.87</v>
      </c>
      <c r="F40" s="120">
        <v>270.42</v>
      </c>
      <c r="G40" s="120">
        <v>33.52</v>
      </c>
      <c r="H40" s="120">
        <v>21.16</v>
      </c>
      <c r="I40" s="120">
        <v>8.16</v>
      </c>
      <c r="J40" s="1" t="s">
        <v>29</v>
      </c>
      <c r="K40" s="1"/>
      <c r="L40" s="120">
        <f t="shared" si="1"/>
        <v>61.43667296786389</v>
      </c>
    </row>
    <row r="41" spans="2:12" ht="13.5">
      <c r="B41" s="138"/>
      <c r="C41" s="120">
        <v>96.07</v>
      </c>
      <c r="D41" s="120">
        <v>107</v>
      </c>
      <c r="E41" s="120">
        <v>35.62</v>
      </c>
      <c r="F41" s="120">
        <v>244.97</v>
      </c>
      <c r="G41" s="120">
        <v>42.38</v>
      </c>
      <c r="H41" s="120">
        <v>17.9</v>
      </c>
      <c r="I41" s="120">
        <v>6.19</v>
      </c>
      <c r="J41" s="1" t="s">
        <v>29</v>
      </c>
      <c r="K41" s="1"/>
      <c r="L41" s="120">
        <f t="shared" si="1"/>
        <v>65.41899441340782</v>
      </c>
    </row>
    <row r="42" spans="2:12" ht="13.5">
      <c r="B42" s="138"/>
      <c r="C42" s="120">
        <v>89.3</v>
      </c>
      <c r="D42" s="120">
        <v>98.01</v>
      </c>
      <c r="E42" s="120">
        <v>46.23</v>
      </c>
      <c r="F42" s="120">
        <v>279.92</v>
      </c>
      <c r="G42" s="120">
        <v>45.81</v>
      </c>
      <c r="H42" s="120">
        <v>22.4</v>
      </c>
      <c r="I42" s="120">
        <v>5.79</v>
      </c>
      <c r="J42" s="1" t="s">
        <v>29</v>
      </c>
      <c r="K42" s="1"/>
      <c r="L42" s="120">
        <f t="shared" si="1"/>
        <v>74.15178571428571</v>
      </c>
    </row>
    <row r="43" spans="2:12" ht="13.5">
      <c r="B43" s="138"/>
      <c r="C43" s="120">
        <v>90.07</v>
      </c>
      <c r="D43" s="120">
        <v>113.53</v>
      </c>
      <c r="E43" s="120">
        <v>48.46</v>
      </c>
      <c r="F43" s="120">
        <v>268.76</v>
      </c>
      <c r="G43" s="120">
        <v>37.96</v>
      </c>
      <c r="H43" s="120">
        <v>25.78</v>
      </c>
      <c r="I43" s="120">
        <v>3.26</v>
      </c>
      <c r="J43" s="1" t="s">
        <v>29</v>
      </c>
      <c r="K43" s="1"/>
      <c r="L43" s="120">
        <f t="shared" si="1"/>
        <v>87.35453840186192</v>
      </c>
    </row>
    <row r="44" spans="2:12" ht="13.5">
      <c r="B44" s="138"/>
      <c r="C44" s="120">
        <v>76.64</v>
      </c>
      <c r="D44" s="120">
        <v>126.05</v>
      </c>
      <c r="E44" s="120">
        <v>60.94</v>
      </c>
      <c r="F44" s="120">
        <v>344.79</v>
      </c>
      <c r="G44" s="120">
        <v>41.33</v>
      </c>
      <c r="H44" s="120">
        <v>20.1</v>
      </c>
      <c r="I44" s="120">
        <v>5.18</v>
      </c>
      <c r="J44" s="1" t="s">
        <v>29</v>
      </c>
      <c r="K44" s="1"/>
      <c r="L44" s="120">
        <f t="shared" si="1"/>
        <v>74.22885572139305</v>
      </c>
    </row>
    <row r="45" spans="2:12" ht="13.5">
      <c r="B45" s="138"/>
      <c r="C45" s="120">
        <v>86.42</v>
      </c>
      <c r="D45" s="120">
        <v>126.62</v>
      </c>
      <c r="E45" s="120">
        <v>39.28</v>
      </c>
      <c r="F45" s="120">
        <v>283.97</v>
      </c>
      <c r="G45" s="120">
        <v>44.3</v>
      </c>
      <c r="H45" s="120">
        <v>25.06</v>
      </c>
      <c r="I45" s="120">
        <v>5.6</v>
      </c>
      <c r="J45" s="1" t="s">
        <v>29</v>
      </c>
      <c r="K45" s="1"/>
      <c r="L45" s="120">
        <f t="shared" si="1"/>
        <v>77.65363128491622</v>
      </c>
    </row>
    <row r="46" spans="2:12" ht="13.5">
      <c r="B46" s="139"/>
      <c r="C46" s="120">
        <v>80.49</v>
      </c>
      <c r="D46" s="120">
        <v>104.28</v>
      </c>
      <c r="E46" s="120">
        <v>59.58</v>
      </c>
      <c r="F46" s="120">
        <v>254.62</v>
      </c>
      <c r="G46" s="120">
        <v>42.05</v>
      </c>
      <c r="H46" s="120">
        <v>21.91</v>
      </c>
      <c r="I46" s="120">
        <v>7.07</v>
      </c>
      <c r="J46" s="1" t="s">
        <v>29</v>
      </c>
      <c r="K46" s="1"/>
      <c r="L46" s="120">
        <f t="shared" si="1"/>
        <v>67.73162939297124</v>
      </c>
    </row>
    <row r="47" spans="3:12" ht="13.5">
      <c r="C47" s="123"/>
      <c r="D47" s="123"/>
      <c r="E47" s="123"/>
      <c r="F47" s="123"/>
      <c r="G47" s="123"/>
      <c r="H47" s="123"/>
      <c r="I47" s="123"/>
      <c r="K47" s="109" t="s">
        <v>31</v>
      </c>
      <c r="L47" s="123">
        <f>AVERAGE(L27:L46)</f>
        <v>66.57383429453344</v>
      </c>
    </row>
    <row r="48" spans="3:12" ht="13.5">
      <c r="C48" s="123"/>
      <c r="D48" s="123"/>
      <c r="E48" s="123"/>
      <c r="F48" s="123"/>
      <c r="G48" s="123"/>
      <c r="H48" s="123"/>
      <c r="I48" s="123"/>
      <c r="K48" s="109" t="s">
        <v>32</v>
      </c>
      <c r="L48" s="123">
        <f>STDEV(L27:L46)</f>
        <v>8.736358591092134</v>
      </c>
    </row>
    <row r="49" spans="3:12" ht="13.5">
      <c r="C49" s="123"/>
      <c r="D49" s="123"/>
      <c r="E49" s="123"/>
      <c r="F49" s="123"/>
      <c r="G49" s="123"/>
      <c r="H49" s="123"/>
      <c r="I49" s="123"/>
      <c r="L49" s="123"/>
    </row>
    <row r="50" spans="2:12" ht="13.5">
      <c r="B50" s="137">
        <v>40080</v>
      </c>
      <c r="C50" s="120">
        <v>81.5</v>
      </c>
      <c r="D50" s="120">
        <v>109.4</v>
      </c>
      <c r="E50" s="120">
        <v>47</v>
      </c>
      <c r="F50" s="120">
        <v>220.64</v>
      </c>
      <c r="G50" s="120">
        <v>33.12</v>
      </c>
      <c r="H50" s="120">
        <v>20.3</v>
      </c>
      <c r="I50" s="120">
        <v>5.5</v>
      </c>
      <c r="J50" s="1" t="s">
        <v>34</v>
      </c>
      <c r="K50" s="1"/>
      <c r="L50" s="120">
        <f aca="true" t="shared" si="2" ref="L50:L69">(H50-I50)/H50*100</f>
        <v>72.9064039408867</v>
      </c>
    </row>
    <row r="51" spans="2:12" ht="13.5">
      <c r="B51" s="138"/>
      <c r="C51" s="120">
        <v>96.4</v>
      </c>
      <c r="D51" s="120">
        <v>98</v>
      </c>
      <c r="E51" s="120">
        <v>44</v>
      </c>
      <c r="F51" s="120">
        <v>224.46</v>
      </c>
      <c r="G51" s="120">
        <v>57.85</v>
      </c>
      <c r="H51" s="120">
        <v>24.6</v>
      </c>
      <c r="I51" s="120">
        <v>8</v>
      </c>
      <c r="J51" s="1" t="s">
        <v>34</v>
      </c>
      <c r="K51" s="1"/>
      <c r="L51" s="120">
        <f t="shared" si="2"/>
        <v>67.47967479674797</v>
      </c>
    </row>
    <row r="52" spans="2:12" ht="13.5">
      <c r="B52" s="138"/>
      <c r="C52" s="120">
        <v>90.9</v>
      </c>
      <c r="D52" s="120">
        <v>114.5</v>
      </c>
      <c r="E52" s="120">
        <v>46</v>
      </c>
      <c r="F52" s="120">
        <v>231.97</v>
      </c>
      <c r="G52" s="120">
        <v>39.08</v>
      </c>
      <c r="H52" s="120">
        <v>20</v>
      </c>
      <c r="I52" s="120">
        <v>4.5</v>
      </c>
      <c r="J52" s="1" t="s">
        <v>33</v>
      </c>
      <c r="K52" s="1"/>
      <c r="L52" s="120">
        <f t="shared" si="2"/>
        <v>77.5</v>
      </c>
    </row>
    <row r="53" spans="2:12" ht="13.5">
      <c r="B53" s="138"/>
      <c r="C53" s="120">
        <v>72</v>
      </c>
      <c r="D53" s="120">
        <v>105.6</v>
      </c>
      <c r="E53" s="120">
        <v>46</v>
      </c>
      <c r="F53" s="120">
        <v>190.14</v>
      </c>
      <c r="G53" s="120">
        <v>26.64</v>
      </c>
      <c r="H53" s="120">
        <v>20.7</v>
      </c>
      <c r="I53" s="120">
        <v>5.3</v>
      </c>
      <c r="J53" s="1" t="s">
        <v>33</v>
      </c>
      <c r="K53" s="1"/>
      <c r="L53" s="120">
        <f t="shared" si="2"/>
        <v>74.39613526570048</v>
      </c>
    </row>
    <row r="54" spans="2:12" ht="13.5">
      <c r="B54" s="138"/>
      <c r="C54" s="120">
        <v>84.3</v>
      </c>
      <c r="D54" s="120">
        <v>100.4</v>
      </c>
      <c r="E54" s="120">
        <v>41.7</v>
      </c>
      <c r="F54" s="120">
        <v>233.9</v>
      </c>
      <c r="G54" s="120">
        <v>34.03</v>
      </c>
      <c r="H54" s="120">
        <v>22</v>
      </c>
      <c r="I54" s="120">
        <v>4.3</v>
      </c>
      <c r="J54" s="1" t="s">
        <v>33</v>
      </c>
      <c r="K54" s="1"/>
      <c r="L54" s="120">
        <f t="shared" si="2"/>
        <v>80.45454545454545</v>
      </c>
    </row>
    <row r="55" spans="2:12" ht="13.5">
      <c r="B55" s="138"/>
      <c r="C55" s="120">
        <v>87</v>
      </c>
      <c r="D55" s="120">
        <v>101.1</v>
      </c>
      <c r="E55" s="120">
        <v>46</v>
      </c>
      <c r="F55" s="120">
        <v>218.95</v>
      </c>
      <c r="G55" s="120">
        <v>36.1</v>
      </c>
      <c r="H55" s="120">
        <v>22</v>
      </c>
      <c r="I55" s="120">
        <v>5.3</v>
      </c>
      <c r="J55" s="1" t="s">
        <v>33</v>
      </c>
      <c r="K55" s="1"/>
      <c r="L55" s="120">
        <f t="shared" si="2"/>
        <v>75.9090909090909</v>
      </c>
    </row>
    <row r="56" spans="2:12" ht="13.5">
      <c r="B56" s="138"/>
      <c r="C56" s="120">
        <v>73.8</v>
      </c>
      <c r="D56" s="120">
        <v>105.2</v>
      </c>
      <c r="E56" s="120">
        <v>50.5</v>
      </c>
      <c r="F56" s="120">
        <v>218.45</v>
      </c>
      <c r="G56" s="120">
        <v>29.18</v>
      </c>
      <c r="H56" s="120">
        <v>19</v>
      </c>
      <c r="I56" s="120">
        <v>5</v>
      </c>
      <c r="J56" s="1" t="s">
        <v>33</v>
      </c>
      <c r="K56" s="1"/>
      <c r="L56" s="120">
        <f t="shared" si="2"/>
        <v>73.68421052631578</v>
      </c>
    </row>
    <row r="57" spans="2:12" ht="13.5">
      <c r="B57" s="138"/>
      <c r="C57" s="120">
        <v>70.6</v>
      </c>
      <c r="D57" s="120">
        <v>116</v>
      </c>
      <c r="E57" s="120">
        <v>49</v>
      </c>
      <c r="F57" s="120">
        <v>221.92</v>
      </c>
      <c r="G57" s="120">
        <v>34.89</v>
      </c>
      <c r="H57" s="120">
        <v>24.7</v>
      </c>
      <c r="I57" s="120">
        <v>4.3</v>
      </c>
      <c r="J57" s="1" t="s">
        <v>33</v>
      </c>
      <c r="K57" s="1"/>
      <c r="L57" s="120">
        <f t="shared" si="2"/>
        <v>82.5910931174089</v>
      </c>
    </row>
    <row r="58" spans="2:12" ht="13.5">
      <c r="B58" s="138"/>
      <c r="C58" s="120">
        <v>88.5</v>
      </c>
      <c r="D58" s="120">
        <v>116.4</v>
      </c>
      <c r="E58" s="120">
        <v>44.7</v>
      </c>
      <c r="F58" s="120">
        <v>277.28</v>
      </c>
      <c r="G58" s="120">
        <v>43.59</v>
      </c>
      <c r="H58" s="120">
        <v>23.6</v>
      </c>
      <c r="I58" s="120">
        <v>9</v>
      </c>
      <c r="J58" s="1" t="s">
        <v>34</v>
      </c>
      <c r="K58" s="1"/>
      <c r="L58" s="120">
        <f t="shared" si="2"/>
        <v>61.86440677966102</v>
      </c>
    </row>
    <row r="59" spans="2:12" ht="13.5">
      <c r="B59" s="138"/>
      <c r="C59" s="120">
        <v>92.7</v>
      </c>
      <c r="D59" s="120">
        <v>120.8</v>
      </c>
      <c r="E59" s="120">
        <v>41</v>
      </c>
      <c r="F59" s="120">
        <v>216.6</v>
      </c>
      <c r="G59" s="120">
        <v>50.96</v>
      </c>
      <c r="H59" s="120">
        <v>26</v>
      </c>
      <c r="I59" s="120">
        <v>4.3</v>
      </c>
      <c r="J59" s="1" t="s">
        <v>33</v>
      </c>
      <c r="K59" s="1"/>
      <c r="L59" s="120">
        <f t="shared" si="2"/>
        <v>83.46153846153845</v>
      </c>
    </row>
    <row r="60" spans="2:12" ht="13.5">
      <c r="B60" s="138"/>
      <c r="C60" s="120">
        <v>80</v>
      </c>
      <c r="D60" s="120">
        <v>106.6</v>
      </c>
      <c r="E60" s="120">
        <v>40</v>
      </c>
      <c r="F60" s="120">
        <v>219.24</v>
      </c>
      <c r="G60" s="120">
        <v>38.1</v>
      </c>
      <c r="H60" s="120">
        <v>23.5</v>
      </c>
      <c r="I60" s="120">
        <v>7</v>
      </c>
      <c r="J60" s="1" t="s">
        <v>33</v>
      </c>
      <c r="K60" s="1"/>
      <c r="L60" s="120">
        <f t="shared" si="2"/>
        <v>70.2127659574468</v>
      </c>
    </row>
    <row r="61" spans="2:12" ht="13.5">
      <c r="B61" s="138"/>
      <c r="C61" s="120">
        <v>68.2</v>
      </c>
      <c r="D61" s="120">
        <v>108</v>
      </c>
      <c r="E61" s="120">
        <v>35.6</v>
      </c>
      <c r="F61" s="120">
        <v>207.15</v>
      </c>
      <c r="G61" s="120">
        <v>29.18</v>
      </c>
      <c r="H61" s="120">
        <v>20.3</v>
      </c>
      <c r="I61" s="120">
        <v>7.4</v>
      </c>
      <c r="J61" s="1" t="s">
        <v>33</v>
      </c>
      <c r="K61" s="1"/>
      <c r="L61" s="120">
        <f t="shared" si="2"/>
        <v>63.54679802955665</v>
      </c>
    </row>
    <row r="62" spans="2:12" ht="13.5">
      <c r="B62" s="138"/>
      <c r="C62" s="120">
        <v>77.3</v>
      </c>
      <c r="D62" s="120">
        <v>101.3</v>
      </c>
      <c r="E62" s="120">
        <v>47</v>
      </c>
      <c r="F62" s="120">
        <v>225.62</v>
      </c>
      <c r="G62" s="120">
        <v>51.74</v>
      </c>
      <c r="H62" s="120">
        <v>24.4</v>
      </c>
      <c r="I62" s="120">
        <v>6.4</v>
      </c>
      <c r="J62" s="1" t="s">
        <v>33</v>
      </c>
      <c r="K62" s="1"/>
      <c r="L62" s="120">
        <f t="shared" si="2"/>
        <v>73.77049180327869</v>
      </c>
    </row>
    <row r="63" spans="2:12" ht="13.5">
      <c r="B63" s="138"/>
      <c r="C63" s="120">
        <v>96.6</v>
      </c>
      <c r="D63" s="120">
        <v>127.6</v>
      </c>
      <c r="E63" s="120">
        <v>38.4</v>
      </c>
      <c r="F63" s="120">
        <v>267.73</v>
      </c>
      <c r="G63" s="120">
        <v>41.99</v>
      </c>
      <c r="H63" s="120">
        <v>18.7</v>
      </c>
      <c r="I63" s="120">
        <v>6.5</v>
      </c>
      <c r="J63" s="1" t="s">
        <v>34</v>
      </c>
      <c r="K63" s="1"/>
      <c r="L63" s="120">
        <f t="shared" si="2"/>
        <v>65.24064171122994</v>
      </c>
    </row>
    <row r="64" spans="2:12" ht="13.5">
      <c r="B64" s="138"/>
      <c r="C64" s="120">
        <v>87.1</v>
      </c>
      <c r="D64" s="120">
        <v>109.2</v>
      </c>
      <c r="E64" s="120">
        <v>42.5</v>
      </c>
      <c r="F64" s="120">
        <v>249.16</v>
      </c>
      <c r="G64" s="120">
        <v>44.07</v>
      </c>
      <c r="H64" s="120">
        <v>25</v>
      </c>
      <c r="I64" s="120">
        <v>5.3</v>
      </c>
      <c r="J64" s="1" t="s">
        <v>34</v>
      </c>
      <c r="K64" s="1"/>
      <c r="L64" s="120">
        <f t="shared" si="2"/>
        <v>78.8</v>
      </c>
    </row>
    <row r="65" spans="2:12" ht="13.5">
      <c r="B65" s="138"/>
      <c r="C65" s="120">
        <v>89.4</v>
      </c>
      <c r="D65" s="120">
        <v>90.5</v>
      </c>
      <c r="E65" s="120">
        <v>36.5</v>
      </c>
      <c r="F65" s="120">
        <v>228.98</v>
      </c>
      <c r="G65" s="120">
        <v>40.36</v>
      </c>
      <c r="H65" s="120">
        <v>23.4</v>
      </c>
      <c r="I65" s="120">
        <v>9.6</v>
      </c>
      <c r="J65" s="1" t="s">
        <v>34</v>
      </c>
      <c r="K65" s="1"/>
      <c r="L65" s="120">
        <f t="shared" si="2"/>
        <v>58.97435897435898</v>
      </c>
    </row>
    <row r="66" spans="2:12" ht="13.5">
      <c r="B66" s="138"/>
      <c r="C66" s="120">
        <v>88</v>
      </c>
      <c r="D66" s="120">
        <v>97.4</v>
      </c>
      <c r="E66" s="120">
        <v>36</v>
      </c>
      <c r="F66" s="120">
        <v>225.88</v>
      </c>
      <c r="G66" s="120">
        <v>46.64</v>
      </c>
      <c r="H66" s="120">
        <v>20</v>
      </c>
      <c r="I66" s="120">
        <v>5.8</v>
      </c>
      <c r="J66" s="1" t="s">
        <v>34</v>
      </c>
      <c r="K66" s="1"/>
      <c r="L66" s="120">
        <f t="shared" si="2"/>
        <v>71</v>
      </c>
    </row>
    <row r="67" spans="2:12" ht="13.5">
      <c r="B67" s="138"/>
      <c r="C67" s="120">
        <v>83.7</v>
      </c>
      <c r="D67" s="120">
        <v>108</v>
      </c>
      <c r="E67" s="120">
        <v>42.4</v>
      </c>
      <c r="F67" s="120">
        <v>182.78</v>
      </c>
      <c r="G67" s="120">
        <v>35.08</v>
      </c>
      <c r="H67" s="120">
        <v>20</v>
      </c>
      <c r="I67" s="120">
        <v>4.7</v>
      </c>
      <c r="J67" s="1" t="s">
        <v>34</v>
      </c>
      <c r="K67" s="1"/>
      <c r="L67" s="120">
        <f t="shared" si="2"/>
        <v>76.5</v>
      </c>
    </row>
    <row r="68" spans="2:12" ht="13.5">
      <c r="B68" s="138"/>
      <c r="C68" s="120">
        <v>82.7</v>
      </c>
      <c r="D68" s="120">
        <v>109.4</v>
      </c>
      <c r="E68" s="120">
        <v>47.4</v>
      </c>
      <c r="F68" s="120">
        <v>252.18</v>
      </c>
      <c r="G68" s="120">
        <v>43.26</v>
      </c>
      <c r="H68" s="120">
        <v>21</v>
      </c>
      <c r="I68" s="120">
        <v>4.8</v>
      </c>
      <c r="J68" s="1" t="s">
        <v>33</v>
      </c>
      <c r="K68" s="1"/>
      <c r="L68" s="120">
        <f t="shared" si="2"/>
        <v>77.14285714285714</v>
      </c>
    </row>
    <row r="69" spans="2:12" ht="13.5">
      <c r="B69" s="139"/>
      <c r="C69" s="120">
        <v>77</v>
      </c>
      <c r="D69" s="120">
        <v>114</v>
      </c>
      <c r="E69" s="120">
        <v>44.6</v>
      </c>
      <c r="F69" s="120">
        <v>244.99</v>
      </c>
      <c r="G69" s="120">
        <v>40.17</v>
      </c>
      <c r="H69" s="120">
        <v>24.3</v>
      </c>
      <c r="I69" s="120">
        <v>5.5</v>
      </c>
      <c r="J69" s="1" t="s">
        <v>33</v>
      </c>
      <c r="K69" s="1"/>
      <c r="L69" s="120">
        <f t="shared" si="2"/>
        <v>77.36625514403292</v>
      </c>
    </row>
    <row r="70" spans="3:12" ht="13.5">
      <c r="C70" s="123"/>
      <c r="D70" s="123"/>
      <c r="E70" s="123"/>
      <c r="F70" s="123"/>
      <c r="G70" s="123"/>
      <c r="H70" s="123"/>
      <c r="I70" s="123"/>
      <c r="K70" s="109" t="s">
        <v>31</v>
      </c>
      <c r="L70" s="123">
        <f>AVERAGE(L50:L69)</f>
        <v>73.14006340073283</v>
      </c>
    </row>
    <row r="71" spans="3:12" ht="13.5">
      <c r="C71" s="123"/>
      <c r="D71" s="123"/>
      <c r="E71" s="123"/>
      <c r="F71" s="123"/>
      <c r="G71" s="123"/>
      <c r="H71" s="123"/>
      <c r="I71" s="123"/>
      <c r="K71" s="109" t="s">
        <v>32</v>
      </c>
      <c r="L71" s="123">
        <f>STDEV(L50:L69)</f>
        <v>6.817138374808804</v>
      </c>
    </row>
    <row r="72" spans="3:12" ht="13.5">
      <c r="C72" s="123"/>
      <c r="D72" s="123"/>
      <c r="E72" s="123"/>
      <c r="F72" s="123"/>
      <c r="G72" s="123"/>
      <c r="H72" s="123"/>
      <c r="I72" s="123"/>
      <c r="L72" s="123"/>
    </row>
    <row r="73" spans="2:12" ht="13.5">
      <c r="B73" s="137">
        <v>40106</v>
      </c>
      <c r="C73" s="120">
        <v>122</v>
      </c>
      <c r="D73" s="120">
        <v>86</v>
      </c>
      <c r="E73" s="120">
        <v>41</v>
      </c>
      <c r="F73" s="120">
        <v>219.24</v>
      </c>
      <c r="G73" s="120">
        <v>34.11</v>
      </c>
      <c r="H73" s="120">
        <v>23.4</v>
      </c>
      <c r="I73" s="120">
        <v>4</v>
      </c>
      <c r="J73" s="1" t="s">
        <v>34</v>
      </c>
      <c r="K73" s="1"/>
      <c r="L73" s="120">
        <f aca="true" t="shared" si="3" ref="L73:L93">(H73-I73)/H73*100</f>
        <v>82.9059829059829</v>
      </c>
    </row>
    <row r="74" spans="2:12" ht="13.5">
      <c r="B74" s="138"/>
      <c r="C74" s="120">
        <v>109</v>
      </c>
      <c r="D74" s="120">
        <v>86</v>
      </c>
      <c r="E74" s="120">
        <v>45</v>
      </c>
      <c r="F74" s="120">
        <v>213.46</v>
      </c>
      <c r="G74" s="120">
        <v>28.05</v>
      </c>
      <c r="H74" s="120">
        <v>23.5</v>
      </c>
      <c r="I74" s="120">
        <v>5.3</v>
      </c>
      <c r="J74" s="1" t="s">
        <v>33</v>
      </c>
      <c r="K74" s="1"/>
      <c r="L74" s="120">
        <f t="shared" si="3"/>
        <v>77.4468085106383</v>
      </c>
    </row>
    <row r="75" spans="2:12" ht="13.5">
      <c r="B75" s="138"/>
      <c r="C75" s="120">
        <v>105.7</v>
      </c>
      <c r="D75" s="120">
        <v>76.5</v>
      </c>
      <c r="E75" s="120">
        <v>47.4</v>
      </c>
      <c r="F75" s="120">
        <v>185.31</v>
      </c>
      <c r="G75" s="120">
        <v>20.53</v>
      </c>
      <c r="H75" s="120">
        <v>17.6</v>
      </c>
      <c r="I75" s="120">
        <v>9.2</v>
      </c>
      <c r="J75" s="1" t="s">
        <v>34</v>
      </c>
      <c r="K75" s="1"/>
      <c r="L75" s="120">
        <f t="shared" si="3"/>
        <v>47.727272727272734</v>
      </c>
    </row>
    <row r="76" spans="2:12" ht="13.5">
      <c r="B76" s="138"/>
      <c r="C76" s="120">
        <v>110.2</v>
      </c>
      <c r="D76" s="120">
        <v>98.4</v>
      </c>
      <c r="E76" s="120">
        <v>36</v>
      </c>
      <c r="F76" s="120">
        <v>246.24</v>
      </c>
      <c r="G76" s="120">
        <v>31.96</v>
      </c>
      <c r="H76" s="120">
        <v>17.3</v>
      </c>
      <c r="I76" s="120">
        <v>7.5</v>
      </c>
      <c r="J76" s="1" t="s">
        <v>33</v>
      </c>
      <c r="K76" s="1"/>
      <c r="L76" s="120">
        <f t="shared" si="3"/>
        <v>56.64739884393064</v>
      </c>
    </row>
    <row r="77" spans="2:12" ht="13.5">
      <c r="B77" s="138"/>
      <c r="C77" s="120">
        <v>98.6</v>
      </c>
      <c r="D77" s="120">
        <v>83.5</v>
      </c>
      <c r="E77" s="120">
        <v>32</v>
      </c>
      <c r="F77" s="120">
        <v>184.34</v>
      </c>
      <c r="G77" s="120">
        <v>22.57</v>
      </c>
      <c r="H77" s="120">
        <v>13.7</v>
      </c>
      <c r="I77" s="120">
        <v>7.6</v>
      </c>
      <c r="J77" s="1" t="s">
        <v>33</v>
      </c>
      <c r="K77" s="1"/>
      <c r="L77" s="120">
        <f t="shared" si="3"/>
        <v>44.52554744525548</v>
      </c>
    </row>
    <row r="78" spans="2:12" ht="13.5">
      <c r="B78" s="138"/>
      <c r="C78" s="120">
        <v>111.6</v>
      </c>
      <c r="D78" s="120">
        <v>89.4</v>
      </c>
      <c r="E78" s="120">
        <v>43.4</v>
      </c>
      <c r="F78" s="120">
        <v>226.29</v>
      </c>
      <c r="G78" s="120">
        <v>25.79</v>
      </c>
      <c r="H78" s="120">
        <v>17.9</v>
      </c>
      <c r="I78" s="120">
        <v>6.5</v>
      </c>
      <c r="J78" s="1" t="s">
        <v>34</v>
      </c>
      <c r="K78" s="1"/>
      <c r="L78" s="120">
        <f t="shared" si="3"/>
        <v>63.687150837988824</v>
      </c>
    </row>
    <row r="79" spans="2:12" ht="13.5">
      <c r="B79" s="138"/>
      <c r="C79" s="120">
        <v>100.5</v>
      </c>
      <c r="D79" s="120">
        <v>90</v>
      </c>
      <c r="E79" s="120">
        <v>40</v>
      </c>
      <c r="F79" s="120">
        <v>226.8</v>
      </c>
      <c r="G79" s="120">
        <v>29.37</v>
      </c>
      <c r="H79" s="120">
        <v>16</v>
      </c>
      <c r="I79" s="120">
        <v>7</v>
      </c>
      <c r="J79" s="1" t="s">
        <v>33</v>
      </c>
      <c r="K79" s="1"/>
      <c r="L79" s="120">
        <f t="shared" si="3"/>
        <v>56.25</v>
      </c>
    </row>
    <row r="80" spans="2:12" ht="13.5">
      <c r="B80" s="138"/>
      <c r="C80" s="120">
        <v>103</v>
      </c>
      <c r="D80" s="120">
        <v>81.3</v>
      </c>
      <c r="E80" s="120">
        <v>51</v>
      </c>
      <c r="F80" s="120">
        <v>261.92</v>
      </c>
      <c r="G80" s="120">
        <v>34.86</v>
      </c>
      <c r="H80" s="120">
        <v>20</v>
      </c>
      <c r="I80" s="120">
        <v>10.6</v>
      </c>
      <c r="J80" s="1" t="s">
        <v>33</v>
      </c>
      <c r="K80" s="1"/>
      <c r="L80" s="120">
        <f t="shared" si="3"/>
        <v>47</v>
      </c>
    </row>
    <row r="81" spans="2:12" ht="13.5">
      <c r="B81" s="138"/>
      <c r="C81" s="120">
        <v>107.8</v>
      </c>
      <c r="D81" s="120">
        <v>76.8</v>
      </c>
      <c r="E81" s="120">
        <v>41</v>
      </c>
      <c r="F81" s="120">
        <v>194.07</v>
      </c>
      <c r="G81" s="120">
        <v>24.92</v>
      </c>
      <c r="H81" s="120">
        <v>14.5</v>
      </c>
      <c r="I81" s="120">
        <v>6</v>
      </c>
      <c r="J81" s="1" t="s">
        <v>33</v>
      </c>
      <c r="K81" s="1"/>
      <c r="L81" s="120">
        <f t="shared" si="3"/>
        <v>58.620689655172406</v>
      </c>
    </row>
    <row r="82" spans="2:12" ht="13.5">
      <c r="B82" s="138"/>
      <c r="C82" s="120">
        <v>105.6</v>
      </c>
      <c r="D82" s="120">
        <v>84.8</v>
      </c>
      <c r="E82" s="120">
        <v>32.3</v>
      </c>
      <c r="F82" s="120">
        <v>180.86</v>
      </c>
      <c r="G82" s="120">
        <v>30.81</v>
      </c>
      <c r="H82" s="120">
        <v>16</v>
      </c>
      <c r="I82" s="120">
        <v>8.8</v>
      </c>
      <c r="J82" s="1" t="s">
        <v>33</v>
      </c>
      <c r="K82" s="1"/>
      <c r="L82" s="120">
        <f t="shared" si="3"/>
        <v>44.99999999999999</v>
      </c>
    </row>
    <row r="83" spans="2:12" ht="13.5">
      <c r="B83" s="138"/>
      <c r="C83" s="120">
        <v>104.6</v>
      </c>
      <c r="D83" s="120">
        <v>74.6</v>
      </c>
      <c r="E83" s="120">
        <v>38</v>
      </c>
      <c r="F83" s="120">
        <v>188.28</v>
      </c>
      <c r="G83" s="120">
        <v>24.07</v>
      </c>
      <c r="H83" s="120">
        <v>15.7</v>
      </c>
      <c r="I83" s="120">
        <v>10</v>
      </c>
      <c r="J83" s="1" t="s">
        <v>34</v>
      </c>
      <c r="K83" s="1"/>
      <c r="L83" s="120">
        <f t="shared" si="3"/>
        <v>36.30573248407643</v>
      </c>
    </row>
    <row r="84" spans="2:12" ht="13.5">
      <c r="B84" s="138"/>
      <c r="C84" s="120">
        <v>100.7</v>
      </c>
      <c r="D84" s="120">
        <v>80</v>
      </c>
      <c r="E84" s="120">
        <v>47</v>
      </c>
      <c r="F84" s="120">
        <v>226.56</v>
      </c>
      <c r="G84" s="120">
        <v>22.91</v>
      </c>
      <c r="H84" s="120">
        <v>16</v>
      </c>
      <c r="I84" s="120">
        <v>8.4</v>
      </c>
      <c r="J84" s="1" t="s">
        <v>33</v>
      </c>
      <c r="K84" s="1"/>
      <c r="L84" s="120">
        <f t="shared" si="3"/>
        <v>47.5</v>
      </c>
    </row>
    <row r="85" spans="2:12" ht="13.5">
      <c r="B85" s="138"/>
      <c r="C85" s="120">
        <v>103.8</v>
      </c>
      <c r="D85" s="120">
        <v>84.7</v>
      </c>
      <c r="E85" s="120">
        <v>46.8</v>
      </c>
      <c r="F85" s="120">
        <v>232.96</v>
      </c>
      <c r="G85" s="120">
        <v>24.99</v>
      </c>
      <c r="H85" s="120">
        <v>15.8</v>
      </c>
      <c r="I85" s="120">
        <v>7.5</v>
      </c>
      <c r="J85" s="1" t="s">
        <v>33</v>
      </c>
      <c r="K85" s="1"/>
      <c r="L85" s="120">
        <f t="shared" si="3"/>
        <v>52.53164556962025</v>
      </c>
    </row>
    <row r="86" spans="2:12" ht="13.5">
      <c r="B86" s="138"/>
      <c r="C86" s="120">
        <v>110.4</v>
      </c>
      <c r="D86" s="120">
        <v>81</v>
      </c>
      <c r="E86" s="120">
        <v>51</v>
      </c>
      <c r="F86" s="120">
        <v>198.11</v>
      </c>
      <c r="G86" s="120">
        <v>28.13</v>
      </c>
      <c r="H86" s="120">
        <v>18.5</v>
      </c>
      <c r="I86" s="120">
        <v>8.5</v>
      </c>
      <c r="J86" s="1" t="s">
        <v>33</v>
      </c>
      <c r="K86" s="1"/>
      <c r="L86" s="120">
        <f t="shared" si="3"/>
        <v>54.054054054054056</v>
      </c>
    </row>
    <row r="87" spans="2:12" ht="13.5">
      <c r="B87" s="138"/>
      <c r="C87" s="120">
        <v>109.4</v>
      </c>
      <c r="D87" s="120">
        <v>82.5</v>
      </c>
      <c r="E87" s="120">
        <v>48.5</v>
      </c>
      <c r="F87" s="120">
        <v>202.87</v>
      </c>
      <c r="G87" s="120">
        <v>27.22</v>
      </c>
      <c r="H87" s="120">
        <v>16</v>
      </c>
      <c r="I87" s="120">
        <v>9</v>
      </c>
      <c r="J87" s="1" t="s">
        <v>33</v>
      </c>
      <c r="K87" s="1"/>
      <c r="L87" s="120">
        <f t="shared" si="3"/>
        <v>43.75</v>
      </c>
    </row>
    <row r="88" spans="2:12" ht="13.5">
      <c r="B88" s="138"/>
      <c r="C88" s="120">
        <v>103.7</v>
      </c>
      <c r="D88" s="120">
        <v>84.2</v>
      </c>
      <c r="E88" s="120">
        <v>43.3</v>
      </c>
      <c r="F88" s="120">
        <v>192.17</v>
      </c>
      <c r="G88" s="120">
        <v>29.44</v>
      </c>
      <c r="H88" s="120">
        <v>19</v>
      </c>
      <c r="I88" s="120">
        <v>9</v>
      </c>
      <c r="J88" s="1" t="s">
        <v>34</v>
      </c>
      <c r="K88" s="1"/>
      <c r="L88" s="120">
        <f t="shared" si="3"/>
        <v>52.63157894736842</v>
      </c>
    </row>
    <row r="89" spans="2:12" ht="13.5">
      <c r="B89" s="138"/>
      <c r="C89" s="120">
        <v>106</v>
      </c>
      <c r="D89" s="120">
        <v>91.3</v>
      </c>
      <c r="E89" s="120">
        <v>42.1</v>
      </c>
      <c r="F89" s="120">
        <v>219.59</v>
      </c>
      <c r="G89" s="120">
        <v>33.48</v>
      </c>
      <c r="H89" s="120">
        <v>19.3</v>
      </c>
      <c r="I89" s="120">
        <v>10.5</v>
      </c>
      <c r="J89" s="1" t="s">
        <v>34</v>
      </c>
      <c r="K89" s="1"/>
      <c r="L89" s="120">
        <f t="shared" si="3"/>
        <v>45.59585492227979</v>
      </c>
    </row>
    <row r="90" spans="2:12" ht="13.5">
      <c r="B90" s="138"/>
      <c r="C90" s="120">
        <v>105.7</v>
      </c>
      <c r="D90" s="120">
        <v>81.8</v>
      </c>
      <c r="E90" s="120">
        <v>39</v>
      </c>
      <c r="F90" s="120">
        <v>183.27</v>
      </c>
      <c r="G90" s="120">
        <v>27.61</v>
      </c>
      <c r="H90" s="120">
        <v>17.5</v>
      </c>
      <c r="I90" s="120">
        <v>7.3</v>
      </c>
      <c r="J90" s="1" t="s">
        <v>33</v>
      </c>
      <c r="K90" s="1"/>
      <c r="L90" s="120">
        <f t="shared" si="3"/>
        <v>58.285714285714285</v>
      </c>
    </row>
    <row r="91" spans="2:12" ht="13.5">
      <c r="B91" s="138"/>
      <c r="C91" s="120">
        <v>95.1</v>
      </c>
      <c r="D91" s="120">
        <v>75.2</v>
      </c>
      <c r="E91" s="120">
        <v>49.6</v>
      </c>
      <c r="F91" s="120">
        <v>177.81</v>
      </c>
      <c r="G91" s="120">
        <v>24.89</v>
      </c>
      <c r="H91" s="120">
        <v>19.5</v>
      </c>
      <c r="I91" s="120">
        <v>11.2</v>
      </c>
      <c r="J91" s="1" t="s">
        <v>34</v>
      </c>
      <c r="K91" s="1"/>
      <c r="L91" s="120">
        <f t="shared" si="3"/>
        <v>42.56410256410257</v>
      </c>
    </row>
    <row r="92" spans="2:12" ht="13.5">
      <c r="B92" s="138"/>
      <c r="C92" s="120">
        <v>109</v>
      </c>
      <c r="D92" s="120">
        <v>91.1</v>
      </c>
      <c r="E92" s="120">
        <v>41.2</v>
      </c>
      <c r="F92" s="120">
        <v>231.41</v>
      </c>
      <c r="G92" s="120">
        <v>30</v>
      </c>
      <c r="H92" s="120">
        <v>14</v>
      </c>
      <c r="I92" s="120">
        <v>7</v>
      </c>
      <c r="J92" s="1" t="s">
        <v>34</v>
      </c>
      <c r="K92" s="1"/>
      <c r="L92" s="120">
        <f t="shared" si="3"/>
        <v>50</v>
      </c>
    </row>
    <row r="93" spans="2:12" ht="13.5">
      <c r="B93" s="139"/>
      <c r="C93" s="120">
        <v>91.3</v>
      </c>
      <c r="D93" s="120">
        <v>70.5</v>
      </c>
      <c r="E93" s="120">
        <v>21.2</v>
      </c>
      <c r="F93" s="120">
        <v>140.06</v>
      </c>
      <c r="G93" s="120">
        <v>19.2</v>
      </c>
      <c r="H93" s="120">
        <v>11</v>
      </c>
      <c r="I93" s="120">
        <v>5</v>
      </c>
      <c r="J93" s="1" t="s">
        <v>33</v>
      </c>
      <c r="K93" s="1"/>
      <c r="L93" s="120">
        <f t="shared" si="3"/>
        <v>54.54545454545454</v>
      </c>
    </row>
    <row r="94" spans="11:12" ht="13.5">
      <c r="K94" s="109" t="s">
        <v>31</v>
      </c>
      <c r="L94" s="123">
        <f>AVERAGE(L74:L93)</f>
        <v>51.73345026964645</v>
      </c>
    </row>
    <row r="95" spans="11:12" ht="13.5">
      <c r="K95" s="109" t="s">
        <v>32</v>
      </c>
      <c r="L95" s="123">
        <f>STDEV(L74:L93)</f>
        <v>8.985041830425816</v>
      </c>
    </row>
  </sheetData>
  <mergeCells count="4">
    <mergeCell ref="B27:B46"/>
    <mergeCell ref="B4:B23"/>
    <mergeCell ref="B50:B69"/>
    <mergeCell ref="B73:B93"/>
  </mergeCells>
  <printOptions/>
  <pageMargins left="0.75" right="0.75" top="1" bottom="1" header="0.512" footer="0.512"/>
  <pageSetup orientation="portrait" paperSize="9"/>
</worksheet>
</file>

<file path=xl/worksheets/sheet6.xml><?xml version="1.0" encoding="utf-8"?>
<worksheet xmlns="http://schemas.openxmlformats.org/spreadsheetml/2006/main" xmlns:r="http://schemas.openxmlformats.org/officeDocument/2006/relationships">
  <dimension ref="B2:AP56"/>
  <sheetViews>
    <sheetView zoomScale="70" zoomScaleNormal="70" workbookViewId="0" topLeftCell="A1">
      <selection activeCell="AE41" sqref="AD40:AE41"/>
    </sheetView>
  </sheetViews>
  <sheetFormatPr defaultColWidth="9.00390625" defaultRowHeight="13.5"/>
  <cols>
    <col min="1" max="1" width="3.125" style="0" customWidth="1"/>
    <col min="2" max="2" width="8.00390625" style="0" customWidth="1"/>
    <col min="4" max="15" width="5.25390625" style="45" customWidth="1"/>
    <col min="16" max="18" width="5.25390625" style="46" customWidth="1"/>
    <col min="19" max="21" width="5.25390625" style="0" customWidth="1"/>
    <col min="22" max="22" width="5.00390625" style="0" customWidth="1"/>
    <col min="23" max="23" width="4.875" style="91" customWidth="1"/>
    <col min="24" max="24" width="5.75390625" style="91" customWidth="1"/>
    <col min="25" max="27" width="9.00390625" style="91" customWidth="1"/>
  </cols>
  <sheetData>
    <row r="1" ht="13.5"/>
    <row r="2" ht="21" thickBot="1">
      <c r="B2" s="44" t="s">
        <v>101</v>
      </c>
    </row>
    <row r="3" spans="2:22" ht="13.5" customHeight="1">
      <c r="B3" s="140" t="s">
        <v>51</v>
      </c>
      <c r="C3" s="47" t="s">
        <v>52</v>
      </c>
      <c r="D3" s="142" t="s">
        <v>53</v>
      </c>
      <c r="E3" s="143"/>
      <c r="F3" s="143"/>
      <c r="G3" s="143"/>
      <c r="H3" s="143"/>
      <c r="I3" s="143"/>
      <c r="J3" s="143"/>
      <c r="K3" s="143"/>
      <c r="L3" s="143"/>
      <c r="M3" s="143"/>
      <c r="N3" s="143"/>
      <c r="O3" s="144"/>
      <c r="P3" s="142" t="s">
        <v>54</v>
      </c>
      <c r="Q3" s="143"/>
      <c r="R3" s="144"/>
      <c r="S3" s="142" t="s">
        <v>55</v>
      </c>
      <c r="T3" s="143"/>
      <c r="U3" s="144"/>
      <c r="V3" s="48"/>
    </row>
    <row r="4" spans="2:33" ht="19.5" thickBot="1">
      <c r="B4" s="141"/>
      <c r="C4" s="49" t="s">
        <v>56</v>
      </c>
      <c r="D4" s="50">
        <v>1</v>
      </c>
      <c r="E4" s="51">
        <v>2</v>
      </c>
      <c r="F4" s="51">
        <v>3</v>
      </c>
      <c r="G4" s="51" t="s">
        <v>57</v>
      </c>
      <c r="H4" s="51" t="s">
        <v>58</v>
      </c>
      <c r="I4" s="51" t="s">
        <v>59</v>
      </c>
      <c r="J4" s="51">
        <v>5</v>
      </c>
      <c r="K4" s="51">
        <v>6</v>
      </c>
      <c r="L4" s="51">
        <v>7</v>
      </c>
      <c r="M4" s="51">
        <v>8</v>
      </c>
      <c r="N4" s="51">
        <v>9</v>
      </c>
      <c r="O4" s="52">
        <v>10</v>
      </c>
      <c r="P4" s="53">
        <v>11</v>
      </c>
      <c r="Q4" s="51">
        <v>12</v>
      </c>
      <c r="R4" s="52">
        <v>13</v>
      </c>
      <c r="S4" s="54">
        <v>14</v>
      </c>
      <c r="T4" s="55">
        <v>15</v>
      </c>
      <c r="U4" s="56">
        <v>16</v>
      </c>
      <c r="V4" s="57"/>
      <c r="W4" s="125"/>
      <c r="X4" s="126"/>
      <c r="Y4" s="125"/>
      <c r="Z4" s="125"/>
      <c r="AA4" s="125"/>
      <c r="AB4" s="125"/>
      <c r="AC4" s="125"/>
      <c r="AD4" s="125"/>
      <c r="AE4" s="125"/>
      <c r="AF4" s="125"/>
      <c r="AG4" s="125"/>
    </row>
    <row r="5" spans="2:33" ht="27">
      <c r="B5" s="145" t="s">
        <v>60</v>
      </c>
      <c r="C5" s="58" t="s">
        <v>61</v>
      </c>
      <c r="D5" s="59">
        <v>0</v>
      </c>
      <c r="E5" s="60">
        <v>0</v>
      </c>
      <c r="F5" s="60">
        <v>0</v>
      </c>
      <c r="G5" s="60">
        <v>0</v>
      </c>
      <c r="H5" s="60">
        <v>0</v>
      </c>
      <c r="I5" s="60">
        <v>0</v>
      </c>
      <c r="J5" s="60">
        <v>0</v>
      </c>
      <c r="K5" s="60">
        <v>0</v>
      </c>
      <c r="L5" s="60">
        <v>0</v>
      </c>
      <c r="M5" s="60">
        <v>0</v>
      </c>
      <c r="N5" s="60">
        <v>0</v>
      </c>
      <c r="O5" s="61">
        <v>0</v>
      </c>
      <c r="P5" s="62">
        <v>0</v>
      </c>
      <c r="Q5" s="63">
        <v>0</v>
      </c>
      <c r="R5" s="64">
        <v>0</v>
      </c>
      <c r="S5" s="59">
        <f>3/0.756</f>
        <v>3.9682539682539684</v>
      </c>
      <c r="T5" s="60">
        <v>0</v>
      </c>
      <c r="U5" s="61">
        <f>1/0.756</f>
        <v>1.3227513227513228</v>
      </c>
      <c r="V5" s="65"/>
      <c r="W5" s="125"/>
      <c r="X5" s="125"/>
      <c r="Y5" s="125"/>
      <c r="Z5" s="125"/>
      <c r="AA5" s="125"/>
      <c r="AB5" s="125"/>
      <c r="AC5" s="125"/>
      <c r="AD5" s="125"/>
      <c r="AE5" s="125"/>
      <c r="AF5" s="125"/>
      <c r="AG5" s="125"/>
    </row>
    <row r="6" spans="2:33" ht="13.5">
      <c r="B6" s="146"/>
      <c r="C6" s="66" t="s">
        <v>62</v>
      </c>
      <c r="D6" s="67">
        <v>0</v>
      </c>
      <c r="E6" s="68">
        <v>0</v>
      </c>
      <c r="F6" s="68">
        <v>0</v>
      </c>
      <c r="G6" s="68">
        <v>0</v>
      </c>
      <c r="H6" s="68">
        <v>0</v>
      </c>
      <c r="I6" s="68">
        <v>0</v>
      </c>
      <c r="J6" s="68">
        <v>0</v>
      </c>
      <c r="K6" s="68">
        <v>0</v>
      </c>
      <c r="L6" s="68">
        <v>0</v>
      </c>
      <c r="M6" s="68">
        <v>0</v>
      </c>
      <c r="N6" s="68">
        <v>0</v>
      </c>
      <c r="O6" s="69">
        <v>0</v>
      </c>
      <c r="P6" s="70">
        <v>0</v>
      </c>
      <c r="Q6" s="71">
        <v>0</v>
      </c>
      <c r="R6" s="72">
        <v>0</v>
      </c>
      <c r="S6" s="67">
        <v>0</v>
      </c>
      <c r="T6" s="68">
        <v>0</v>
      </c>
      <c r="U6" s="69">
        <v>0</v>
      </c>
      <c r="V6" s="73"/>
      <c r="W6" s="125"/>
      <c r="X6" s="125"/>
      <c r="Y6" s="125"/>
      <c r="Z6" s="125"/>
      <c r="AA6" s="125"/>
      <c r="AB6" s="125"/>
      <c r="AC6" s="125"/>
      <c r="AD6" s="125"/>
      <c r="AE6" s="125"/>
      <c r="AF6" s="125"/>
      <c r="AG6" s="125"/>
    </row>
    <row r="7" spans="2:33" ht="14.25" thickBot="1">
      <c r="B7" s="146"/>
      <c r="C7" s="74" t="s">
        <v>63</v>
      </c>
      <c r="D7" s="75">
        <v>0</v>
      </c>
      <c r="E7" s="76">
        <v>0</v>
      </c>
      <c r="F7" s="76">
        <v>0</v>
      </c>
      <c r="G7" s="76">
        <v>0</v>
      </c>
      <c r="H7" s="76">
        <v>0</v>
      </c>
      <c r="I7" s="76">
        <v>0</v>
      </c>
      <c r="J7" s="76">
        <v>0</v>
      </c>
      <c r="K7" s="76">
        <v>0</v>
      </c>
      <c r="L7" s="76">
        <v>0</v>
      </c>
      <c r="M7" s="76">
        <v>0</v>
      </c>
      <c r="N7" s="76">
        <v>0</v>
      </c>
      <c r="O7" s="77">
        <v>0</v>
      </c>
      <c r="P7" s="78">
        <v>0</v>
      </c>
      <c r="Q7" s="79">
        <v>0</v>
      </c>
      <c r="R7" s="80">
        <v>0</v>
      </c>
      <c r="S7" s="75">
        <v>0</v>
      </c>
      <c r="T7" s="76">
        <v>0</v>
      </c>
      <c r="U7" s="77">
        <v>0</v>
      </c>
      <c r="V7" s="73"/>
      <c r="W7" s="125"/>
      <c r="X7" s="125"/>
      <c r="Y7" s="125"/>
      <c r="Z7" s="125"/>
      <c r="AA7" s="125"/>
      <c r="AB7" s="125"/>
      <c r="AC7" s="125"/>
      <c r="AD7" s="125"/>
      <c r="AE7" s="125"/>
      <c r="AF7" s="125"/>
      <c r="AG7" s="125"/>
    </row>
    <row r="8" spans="2:33" ht="14.25" thickBot="1">
      <c r="B8" s="147"/>
      <c r="C8" s="81" t="s">
        <v>12</v>
      </c>
      <c r="D8" s="82">
        <f aca="true" t="shared" si="0" ref="D8:U8">SUM(D5:D7)</f>
        <v>0</v>
      </c>
      <c r="E8" s="83">
        <f t="shared" si="0"/>
        <v>0</v>
      </c>
      <c r="F8" s="83">
        <f t="shared" si="0"/>
        <v>0</v>
      </c>
      <c r="G8" s="83">
        <f t="shared" si="0"/>
        <v>0</v>
      </c>
      <c r="H8" s="83">
        <f t="shared" si="0"/>
        <v>0</v>
      </c>
      <c r="I8" s="83">
        <f t="shared" si="0"/>
        <v>0</v>
      </c>
      <c r="J8" s="83">
        <f t="shared" si="0"/>
        <v>0</v>
      </c>
      <c r="K8" s="83">
        <f t="shared" si="0"/>
        <v>0</v>
      </c>
      <c r="L8" s="83">
        <f t="shared" si="0"/>
        <v>0</v>
      </c>
      <c r="M8" s="83">
        <f t="shared" si="0"/>
        <v>0</v>
      </c>
      <c r="N8" s="83">
        <f t="shared" si="0"/>
        <v>0</v>
      </c>
      <c r="O8" s="84">
        <f t="shared" si="0"/>
        <v>0</v>
      </c>
      <c r="P8" s="85">
        <f t="shared" si="0"/>
        <v>0</v>
      </c>
      <c r="Q8" s="83">
        <f t="shared" si="0"/>
        <v>0</v>
      </c>
      <c r="R8" s="84">
        <f t="shared" si="0"/>
        <v>0</v>
      </c>
      <c r="S8" s="85">
        <f t="shared" si="0"/>
        <v>3.9682539682539684</v>
      </c>
      <c r="T8" s="83">
        <f>SUM(T5:T7)</f>
        <v>0</v>
      </c>
      <c r="U8" s="84">
        <f t="shared" si="0"/>
        <v>1.3227513227513228</v>
      </c>
      <c r="V8" s="65"/>
      <c r="W8" s="125"/>
      <c r="X8" s="125"/>
      <c r="Y8" s="125"/>
      <c r="Z8" s="125"/>
      <c r="AA8" s="125"/>
      <c r="AB8" s="125"/>
      <c r="AC8" s="125"/>
      <c r="AD8" s="125"/>
      <c r="AE8" s="125"/>
      <c r="AF8" s="125"/>
      <c r="AG8" s="125"/>
    </row>
    <row r="9" spans="2:33" ht="13.5">
      <c r="B9" s="148" t="s">
        <v>64</v>
      </c>
      <c r="C9" s="86" t="s">
        <v>61</v>
      </c>
      <c r="D9" s="87" t="s">
        <v>65</v>
      </c>
      <c r="E9" s="88" t="s">
        <v>65</v>
      </c>
      <c r="F9" s="88" t="s">
        <v>65</v>
      </c>
      <c r="G9" s="88">
        <v>13.2</v>
      </c>
      <c r="H9" s="88">
        <v>5.3</v>
      </c>
      <c r="I9" s="88">
        <v>4</v>
      </c>
      <c r="J9" s="88" t="s">
        <v>65</v>
      </c>
      <c r="K9" s="88" t="s">
        <v>65</v>
      </c>
      <c r="L9" s="88" t="s">
        <v>65</v>
      </c>
      <c r="M9" s="88" t="s">
        <v>65</v>
      </c>
      <c r="N9" s="88" t="s">
        <v>65</v>
      </c>
      <c r="O9" s="89" t="s">
        <v>65</v>
      </c>
      <c r="P9" s="87" t="s">
        <v>65</v>
      </c>
      <c r="Q9" s="88" t="s">
        <v>65</v>
      </c>
      <c r="R9" s="89" t="s">
        <v>65</v>
      </c>
      <c r="S9" s="87" t="s">
        <v>65</v>
      </c>
      <c r="T9" s="88" t="s">
        <v>65</v>
      </c>
      <c r="U9" s="89" t="s">
        <v>65</v>
      </c>
      <c r="V9" s="90"/>
      <c r="W9" s="125"/>
      <c r="X9" s="125"/>
      <c r="Y9" s="125"/>
      <c r="Z9" s="125"/>
      <c r="AA9" s="125"/>
      <c r="AB9" s="125"/>
      <c r="AC9" s="125"/>
      <c r="AD9" s="125"/>
      <c r="AE9" s="125"/>
      <c r="AF9" s="125"/>
      <c r="AG9" s="125"/>
    </row>
    <row r="10" spans="2:33" ht="13.5">
      <c r="B10" s="149"/>
      <c r="C10" s="92" t="s">
        <v>62</v>
      </c>
      <c r="D10" s="67" t="s">
        <v>65</v>
      </c>
      <c r="E10" s="68" t="s">
        <v>65</v>
      </c>
      <c r="F10" s="68" t="s">
        <v>65</v>
      </c>
      <c r="G10" s="68">
        <v>0</v>
      </c>
      <c r="H10" s="68">
        <v>0</v>
      </c>
      <c r="I10" s="68">
        <v>0</v>
      </c>
      <c r="J10" s="68" t="s">
        <v>65</v>
      </c>
      <c r="K10" s="68" t="s">
        <v>65</v>
      </c>
      <c r="L10" s="68" t="s">
        <v>65</v>
      </c>
      <c r="M10" s="68" t="s">
        <v>65</v>
      </c>
      <c r="N10" s="68" t="s">
        <v>65</v>
      </c>
      <c r="O10" s="69" t="s">
        <v>65</v>
      </c>
      <c r="P10" s="67" t="s">
        <v>65</v>
      </c>
      <c r="Q10" s="68" t="s">
        <v>65</v>
      </c>
      <c r="R10" s="69" t="s">
        <v>65</v>
      </c>
      <c r="S10" s="67" t="s">
        <v>65</v>
      </c>
      <c r="T10" s="68" t="s">
        <v>65</v>
      </c>
      <c r="U10" s="69" t="s">
        <v>65</v>
      </c>
      <c r="V10" s="90"/>
      <c r="W10" s="125"/>
      <c r="X10" s="125"/>
      <c r="Y10" s="125"/>
      <c r="Z10" s="125"/>
      <c r="AA10" s="125"/>
      <c r="AB10" s="125"/>
      <c r="AC10" s="125"/>
      <c r="AD10" s="125"/>
      <c r="AE10" s="125"/>
      <c r="AF10" s="125"/>
      <c r="AG10" s="125"/>
    </row>
    <row r="11" spans="2:33" ht="14.25" thickBot="1">
      <c r="B11" s="149"/>
      <c r="C11" s="93" t="s">
        <v>63</v>
      </c>
      <c r="D11" s="94" t="s">
        <v>65</v>
      </c>
      <c r="E11" s="95" t="s">
        <v>65</v>
      </c>
      <c r="F11" s="95" t="s">
        <v>65</v>
      </c>
      <c r="G11" s="95">
        <v>0</v>
      </c>
      <c r="H11" s="95">
        <v>0</v>
      </c>
      <c r="I11" s="95">
        <v>0</v>
      </c>
      <c r="J11" s="95" t="s">
        <v>65</v>
      </c>
      <c r="K11" s="95" t="s">
        <v>65</v>
      </c>
      <c r="L11" s="95" t="s">
        <v>65</v>
      </c>
      <c r="M11" s="95" t="s">
        <v>65</v>
      </c>
      <c r="N11" s="95" t="s">
        <v>65</v>
      </c>
      <c r="O11" s="96" t="s">
        <v>65</v>
      </c>
      <c r="P11" s="94" t="s">
        <v>65</v>
      </c>
      <c r="Q11" s="95" t="s">
        <v>65</v>
      </c>
      <c r="R11" s="96" t="s">
        <v>65</v>
      </c>
      <c r="S11" s="94" t="s">
        <v>65</v>
      </c>
      <c r="T11" s="95" t="s">
        <v>65</v>
      </c>
      <c r="U11" s="96" t="s">
        <v>65</v>
      </c>
      <c r="V11" s="90"/>
      <c r="W11" s="125"/>
      <c r="X11" s="125"/>
      <c r="Y11" s="125"/>
      <c r="Z11" s="125"/>
      <c r="AA11" s="125"/>
      <c r="AB11" s="125"/>
      <c r="AC11" s="125"/>
      <c r="AD11" s="125"/>
      <c r="AE11" s="125"/>
      <c r="AF11" s="125"/>
      <c r="AG11" s="125"/>
    </row>
    <row r="12" spans="2:33" ht="14.25" thickBot="1">
      <c r="B12" s="150"/>
      <c r="C12" s="81" t="s">
        <v>12</v>
      </c>
      <c r="D12" s="82" t="s">
        <v>65</v>
      </c>
      <c r="E12" s="97" t="s">
        <v>65</v>
      </c>
      <c r="F12" s="97" t="s">
        <v>65</v>
      </c>
      <c r="G12" s="97">
        <f>SUM(G9:G11)</f>
        <v>13.2</v>
      </c>
      <c r="H12" s="97">
        <f>SUM(H9:H11)</f>
        <v>5.3</v>
      </c>
      <c r="I12" s="97">
        <f>SUM(I9:I11)</f>
        <v>4</v>
      </c>
      <c r="J12" s="97" t="s">
        <v>65</v>
      </c>
      <c r="K12" s="97" t="s">
        <v>65</v>
      </c>
      <c r="L12" s="97" t="s">
        <v>65</v>
      </c>
      <c r="M12" s="97" t="s">
        <v>65</v>
      </c>
      <c r="N12" s="97" t="s">
        <v>65</v>
      </c>
      <c r="O12" s="98" t="s">
        <v>65</v>
      </c>
      <c r="P12" s="82" t="s">
        <v>65</v>
      </c>
      <c r="Q12" s="97" t="s">
        <v>65</v>
      </c>
      <c r="R12" s="98" t="s">
        <v>65</v>
      </c>
      <c r="S12" s="82" t="s">
        <v>65</v>
      </c>
      <c r="T12" s="97" t="s">
        <v>65</v>
      </c>
      <c r="U12" s="98" t="s">
        <v>65</v>
      </c>
      <c r="V12" s="90"/>
      <c r="W12" s="125"/>
      <c r="X12" s="125"/>
      <c r="Y12" s="125"/>
      <c r="Z12" s="125"/>
      <c r="AA12" s="125"/>
      <c r="AB12" s="125"/>
      <c r="AC12" s="125"/>
      <c r="AD12" s="125"/>
      <c r="AE12" s="125"/>
      <c r="AF12" s="125"/>
      <c r="AG12" s="125"/>
    </row>
    <row r="13" spans="2:33" ht="13.5">
      <c r="B13" s="148" t="s">
        <v>66</v>
      </c>
      <c r="C13" s="86" t="s">
        <v>61</v>
      </c>
      <c r="D13" s="87">
        <v>1</v>
      </c>
      <c r="E13" s="88" t="s">
        <v>65</v>
      </c>
      <c r="F13" s="88" t="s">
        <v>65</v>
      </c>
      <c r="G13" s="88" t="s">
        <v>65</v>
      </c>
      <c r="H13" s="88">
        <v>0</v>
      </c>
      <c r="I13" s="88" t="s">
        <v>65</v>
      </c>
      <c r="J13" s="88" t="s">
        <v>65</v>
      </c>
      <c r="K13" s="88" t="s">
        <v>65</v>
      </c>
      <c r="L13" s="88" t="s">
        <v>65</v>
      </c>
      <c r="M13" s="88" t="s">
        <v>65</v>
      </c>
      <c r="N13" s="88" t="s">
        <v>65</v>
      </c>
      <c r="O13" s="89" t="s">
        <v>65</v>
      </c>
      <c r="P13" s="87" t="s">
        <v>65</v>
      </c>
      <c r="Q13" s="88" t="s">
        <v>65</v>
      </c>
      <c r="R13" s="89" t="s">
        <v>65</v>
      </c>
      <c r="S13" s="87" t="s">
        <v>65</v>
      </c>
      <c r="T13" s="88" t="s">
        <v>65</v>
      </c>
      <c r="U13" s="89" t="s">
        <v>65</v>
      </c>
      <c r="V13" s="90"/>
      <c r="W13" s="125"/>
      <c r="X13" s="125"/>
      <c r="Y13" s="125"/>
      <c r="Z13" s="125"/>
      <c r="AA13" s="125"/>
      <c r="AB13" s="125"/>
      <c r="AC13" s="125"/>
      <c r="AD13" s="125"/>
      <c r="AE13" s="125"/>
      <c r="AF13" s="125"/>
      <c r="AG13" s="125"/>
    </row>
    <row r="14" spans="2:33" ht="13.5">
      <c r="B14" s="149"/>
      <c r="C14" s="92" t="s">
        <v>62</v>
      </c>
      <c r="D14" s="67">
        <v>1</v>
      </c>
      <c r="E14" s="68" t="s">
        <v>65</v>
      </c>
      <c r="F14" s="68" t="s">
        <v>65</v>
      </c>
      <c r="G14" s="68" t="s">
        <v>65</v>
      </c>
      <c r="H14" s="68">
        <v>1</v>
      </c>
      <c r="I14" s="68" t="s">
        <v>65</v>
      </c>
      <c r="J14" s="68" t="s">
        <v>65</v>
      </c>
      <c r="K14" s="68" t="s">
        <v>65</v>
      </c>
      <c r="L14" s="68" t="s">
        <v>65</v>
      </c>
      <c r="M14" s="68" t="s">
        <v>65</v>
      </c>
      <c r="N14" s="68" t="s">
        <v>65</v>
      </c>
      <c r="O14" s="69" t="s">
        <v>65</v>
      </c>
      <c r="P14" s="67" t="s">
        <v>65</v>
      </c>
      <c r="Q14" s="68" t="s">
        <v>65</v>
      </c>
      <c r="R14" s="69" t="s">
        <v>65</v>
      </c>
      <c r="S14" s="67" t="s">
        <v>65</v>
      </c>
      <c r="T14" s="68" t="s">
        <v>65</v>
      </c>
      <c r="U14" s="69" t="s">
        <v>65</v>
      </c>
      <c r="V14" s="90"/>
      <c r="W14" s="125"/>
      <c r="X14" s="125"/>
      <c r="Y14" s="125"/>
      <c r="Z14" s="125"/>
      <c r="AA14" s="125"/>
      <c r="AB14" s="125"/>
      <c r="AC14" s="125"/>
      <c r="AD14" s="125"/>
      <c r="AE14" s="125"/>
      <c r="AF14" s="125"/>
      <c r="AG14" s="125"/>
    </row>
    <row r="15" spans="2:33" ht="14.25" thickBot="1">
      <c r="B15" s="149"/>
      <c r="C15" s="93" t="s">
        <v>63</v>
      </c>
      <c r="D15" s="94">
        <v>0</v>
      </c>
      <c r="E15" s="95" t="s">
        <v>65</v>
      </c>
      <c r="F15" s="95" t="s">
        <v>65</v>
      </c>
      <c r="G15" s="95" t="s">
        <v>65</v>
      </c>
      <c r="H15" s="95">
        <v>0</v>
      </c>
      <c r="I15" s="95" t="s">
        <v>65</v>
      </c>
      <c r="J15" s="95" t="s">
        <v>65</v>
      </c>
      <c r="K15" s="95" t="s">
        <v>65</v>
      </c>
      <c r="L15" s="95" t="s">
        <v>65</v>
      </c>
      <c r="M15" s="95" t="s">
        <v>65</v>
      </c>
      <c r="N15" s="95" t="s">
        <v>65</v>
      </c>
      <c r="O15" s="96" t="s">
        <v>65</v>
      </c>
      <c r="P15" s="94" t="s">
        <v>65</v>
      </c>
      <c r="Q15" s="95" t="s">
        <v>65</v>
      </c>
      <c r="R15" s="96" t="s">
        <v>65</v>
      </c>
      <c r="S15" s="94" t="s">
        <v>65</v>
      </c>
      <c r="T15" s="95" t="s">
        <v>65</v>
      </c>
      <c r="U15" s="96" t="s">
        <v>65</v>
      </c>
      <c r="V15" s="90"/>
      <c r="W15" s="125"/>
      <c r="X15" s="125"/>
      <c r="Y15" s="125"/>
      <c r="Z15" s="125"/>
      <c r="AA15" s="125"/>
      <c r="AB15" s="125"/>
      <c r="AC15" s="125"/>
      <c r="AD15" s="125"/>
      <c r="AE15" s="125"/>
      <c r="AF15" s="125"/>
      <c r="AG15" s="125"/>
    </row>
    <row r="16" spans="2:33" ht="14.25" thickBot="1">
      <c r="B16" s="150"/>
      <c r="C16" s="81" t="s">
        <v>12</v>
      </c>
      <c r="D16" s="82">
        <f>SUM(D13:D15)</f>
        <v>2</v>
      </c>
      <c r="E16" s="97" t="s">
        <v>65</v>
      </c>
      <c r="F16" s="97" t="s">
        <v>65</v>
      </c>
      <c r="G16" s="97" t="s">
        <v>65</v>
      </c>
      <c r="H16" s="97">
        <f>SUM(H13:H15)</f>
        <v>1</v>
      </c>
      <c r="I16" s="97" t="s">
        <v>65</v>
      </c>
      <c r="J16" s="97" t="s">
        <v>65</v>
      </c>
      <c r="K16" s="97" t="s">
        <v>65</v>
      </c>
      <c r="L16" s="97" t="s">
        <v>65</v>
      </c>
      <c r="M16" s="97" t="s">
        <v>65</v>
      </c>
      <c r="N16" s="97" t="s">
        <v>65</v>
      </c>
      <c r="O16" s="98" t="s">
        <v>65</v>
      </c>
      <c r="P16" s="82" t="s">
        <v>65</v>
      </c>
      <c r="Q16" s="97" t="s">
        <v>65</v>
      </c>
      <c r="R16" s="98" t="s">
        <v>65</v>
      </c>
      <c r="S16" s="82" t="s">
        <v>65</v>
      </c>
      <c r="T16" s="97" t="s">
        <v>65</v>
      </c>
      <c r="U16" s="98" t="s">
        <v>65</v>
      </c>
      <c r="V16" s="90"/>
      <c r="W16" s="125"/>
      <c r="X16" s="125"/>
      <c r="Y16" s="125"/>
      <c r="Z16" s="125"/>
      <c r="AA16" s="125"/>
      <c r="AB16" s="125"/>
      <c r="AC16" s="125"/>
      <c r="AD16" s="125"/>
      <c r="AE16" s="125"/>
      <c r="AF16" s="125"/>
      <c r="AG16" s="125"/>
    </row>
    <row r="17" spans="2:33" ht="27">
      <c r="B17" s="140" t="s">
        <v>67</v>
      </c>
      <c r="C17" s="58" t="s">
        <v>61</v>
      </c>
      <c r="D17" s="87">
        <v>0</v>
      </c>
      <c r="E17" s="88">
        <v>0</v>
      </c>
      <c r="F17" s="88">
        <v>1</v>
      </c>
      <c r="G17" s="88">
        <f>3/0.756</f>
        <v>3.9682539682539684</v>
      </c>
      <c r="H17" s="88">
        <v>0</v>
      </c>
      <c r="I17" s="88">
        <v>1</v>
      </c>
      <c r="J17" s="88">
        <f>2/0.756</f>
        <v>2.6455026455026456</v>
      </c>
      <c r="K17" s="88">
        <v>0</v>
      </c>
      <c r="L17" s="88">
        <v>1</v>
      </c>
      <c r="M17" s="88">
        <v>0</v>
      </c>
      <c r="N17" s="88">
        <v>0</v>
      </c>
      <c r="O17" s="89">
        <v>1</v>
      </c>
      <c r="P17" s="87">
        <v>0</v>
      </c>
      <c r="Q17" s="88">
        <v>0</v>
      </c>
      <c r="R17" s="89">
        <v>0</v>
      </c>
      <c r="S17" s="87">
        <v>0</v>
      </c>
      <c r="T17" s="88">
        <v>0</v>
      </c>
      <c r="U17" s="89">
        <v>0</v>
      </c>
      <c r="V17" s="73"/>
      <c r="W17" s="125"/>
      <c r="X17" s="125"/>
      <c r="Y17" s="125"/>
      <c r="Z17" s="125"/>
      <c r="AA17" s="125"/>
      <c r="AB17" s="125"/>
      <c r="AC17" s="125"/>
      <c r="AD17" s="125"/>
      <c r="AE17" s="125"/>
      <c r="AF17" s="125"/>
      <c r="AG17" s="125"/>
    </row>
    <row r="18" spans="2:33" ht="13.5">
      <c r="B18" s="151"/>
      <c r="C18" s="66" t="s">
        <v>62</v>
      </c>
      <c r="D18" s="67">
        <v>0</v>
      </c>
      <c r="E18" s="68">
        <v>0</v>
      </c>
      <c r="F18" s="68">
        <v>0</v>
      </c>
      <c r="G18" s="68">
        <v>0</v>
      </c>
      <c r="H18" s="68">
        <v>0</v>
      </c>
      <c r="I18" s="68">
        <v>1</v>
      </c>
      <c r="J18" s="68">
        <v>1</v>
      </c>
      <c r="K18" s="68">
        <v>0</v>
      </c>
      <c r="L18" s="68">
        <v>1</v>
      </c>
      <c r="M18" s="68">
        <f>4/0.756</f>
        <v>5.291005291005291</v>
      </c>
      <c r="N18" s="68">
        <f>2/0.756</f>
        <v>2.6455026455026456</v>
      </c>
      <c r="O18" s="69">
        <f>4/0.756</f>
        <v>5.291005291005291</v>
      </c>
      <c r="P18" s="67">
        <v>1</v>
      </c>
      <c r="Q18" s="68">
        <v>0</v>
      </c>
      <c r="R18" s="69">
        <f>3/0.756</f>
        <v>3.9682539682539684</v>
      </c>
      <c r="S18" s="67">
        <v>0</v>
      </c>
      <c r="T18" s="68">
        <v>0</v>
      </c>
      <c r="U18" s="69">
        <v>0</v>
      </c>
      <c r="V18" s="73"/>
      <c r="W18" s="125"/>
      <c r="X18" s="125"/>
      <c r="Y18" s="125"/>
      <c r="Z18" s="125"/>
      <c r="AA18" s="125"/>
      <c r="AB18" s="125"/>
      <c r="AC18" s="125"/>
      <c r="AD18" s="125"/>
      <c r="AE18" s="125"/>
      <c r="AF18" s="125"/>
      <c r="AG18" s="125"/>
    </row>
    <row r="19" spans="2:33" ht="14.25" thickBot="1">
      <c r="B19" s="151"/>
      <c r="C19" s="99" t="s">
        <v>63</v>
      </c>
      <c r="D19" s="94">
        <v>0</v>
      </c>
      <c r="E19" s="95">
        <v>0</v>
      </c>
      <c r="F19" s="95">
        <v>0</v>
      </c>
      <c r="G19" s="95">
        <v>0</v>
      </c>
      <c r="H19" s="95">
        <v>0</v>
      </c>
      <c r="I19" s="95">
        <v>0</v>
      </c>
      <c r="J19" s="95">
        <v>0</v>
      </c>
      <c r="K19" s="95">
        <v>0</v>
      </c>
      <c r="L19" s="95">
        <v>0</v>
      </c>
      <c r="M19" s="95">
        <v>0</v>
      </c>
      <c r="N19" s="95">
        <v>0</v>
      </c>
      <c r="O19" s="96">
        <v>0</v>
      </c>
      <c r="P19" s="94">
        <v>0</v>
      </c>
      <c r="Q19" s="95">
        <v>0</v>
      </c>
      <c r="R19" s="96">
        <v>0</v>
      </c>
      <c r="S19" s="94">
        <v>0</v>
      </c>
      <c r="T19" s="95">
        <v>0</v>
      </c>
      <c r="U19" s="96">
        <v>0</v>
      </c>
      <c r="V19" s="73"/>
      <c r="W19" s="125"/>
      <c r="X19" s="125"/>
      <c r="Y19" s="125"/>
      <c r="Z19" s="125"/>
      <c r="AA19" s="125"/>
      <c r="AB19" s="125"/>
      <c r="AC19" s="125"/>
      <c r="AD19" s="125"/>
      <c r="AE19" s="125"/>
      <c r="AF19" s="125"/>
      <c r="AG19" s="125"/>
    </row>
    <row r="20" spans="2:33" ht="14.25" thickBot="1">
      <c r="B20" s="152"/>
      <c r="C20" s="81" t="s">
        <v>12</v>
      </c>
      <c r="D20" s="82">
        <f aca="true" t="shared" si="1" ref="D20:U20">SUM(D17:D19)</f>
        <v>0</v>
      </c>
      <c r="E20" s="83">
        <f t="shared" si="1"/>
        <v>0</v>
      </c>
      <c r="F20" s="83">
        <f t="shared" si="1"/>
        <v>1</v>
      </c>
      <c r="G20" s="83">
        <f t="shared" si="1"/>
        <v>3.9682539682539684</v>
      </c>
      <c r="H20" s="83">
        <f t="shared" si="1"/>
        <v>0</v>
      </c>
      <c r="I20" s="83">
        <f t="shared" si="1"/>
        <v>2</v>
      </c>
      <c r="J20" s="83">
        <f t="shared" si="1"/>
        <v>3.6455026455026456</v>
      </c>
      <c r="K20" s="83">
        <f t="shared" si="1"/>
        <v>0</v>
      </c>
      <c r="L20" s="83">
        <f t="shared" si="1"/>
        <v>2</v>
      </c>
      <c r="M20" s="83">
        <f t="shared" si="1"/>
        <v>5.291005291005291</v>
      </c>
      <c r="N20" s="83">
        <f t="shared" si="1"/>
        <v>2.6455026455026456</v>
      </c>
      <c r="O20" s="84">
        <f t="shared" si="1"/>
        <v>6.291005291005291</v>
      </c>
      <c r="P20" s="85">
        <f t="shared" si="1"/>
        <v>1</v>
      </c>
      <c r="Q20" s="83">
        <f t="shared" si="1"/>
        <v>0</v>
      </c>
      <c r="R20" s="84">
        <f t="shared" si="1"/>
        <v>3.9682539682539684</v>
      </c>
      <c r="S20" s="85">
        <f t="shared" si="1"/>
        <v>0</v>
      </c>
      <c r="T20" s="83">
        <f t="shared" si="1"/>
        <v>0</v>
      </c>
      <c r="U20" s="84">
        <f t="shared" si="1"/>
        <v>0</v>
      </c>
      <c r="V20" s="73"/>
      <c r="W20" s="125"/>
      <c r="X20" s="125"/>
      <c r="Y20" s="125"/>
      <c r="Z20" s="125"/>
      <c r="AA20" s="125"/>
      <c r="AB20" s="125"/>
      <c r="AC20" s="125"/>
      <c r="AD20" s="125"/>
      <c r="AE20" s="125"/>
      <c r="AF20" s="125"/>
      <c r="AG20" s="125"/>
    </row>
    <row r="21" spans="2:33" ht="27">
      <c r="B21" s="153" t="s">
        <v>68</v>
      </c>
      <c r="C21" s="58" t="s">
        <v>61</v>
      </c>
      <c r="D21" s="87">
        <v>0</v>
      </c>
      <c r="E21" s="88">
        <v>0</v>
      </c>
      <c r="F21" s="88">
        <v>1</v>
      </c>
      <c r="G21" s="88" t="s">
        <v>65</v>
      </c>
      <c r="H21" s="88">
        <v>0</v>
      </c>
      <c r="I21" s="88">
        <v>1</v>
      </c>
      <c r="J21" s="88">
        <v>0</v>
      </c>
      <c r="K21" s="88">
        <v>1</v>
      </c>
      <c r="L21" s="88">
        <f>2/0.756</f>
        <v>2.6455026455026456</v>
      </c>
      <c r="M21" s="88">
        <v>0</v>
      </c>
      <c r="N21" s="88">
        <v>1</v>
      </c>
      <c r="O21" s="89">
        <f>2/0.756</f>
        <v>2.6455026455026456</v>
      </c>
      <c r="P21" s="87" t="s">
        <v>65</v>
      </c>
      <c r="Q21" s="88" t="s">
        <v>65</v>
      </c>
      <c r="R21" s="89" t="s">
        <v>65</v>
      </c>
      <c r="S21" s="87">
        <v>1</v>
      </c>
      <c r="T21" s="88">
        <v>0</v>
      </c>
      <c r="U21" s="89">
        <f>2/0.756</f>
        <v>2.6455026455026456</v>
      </c>
      <c r="V21" s="65"/>
      <c r="W21" s="125"/>
      <c r="X21" s="125"/>
      <c r="Y21" s="125"/>
      <c r="Z21" s="125"/>
      <c r="AA21" s="125"/>
      <c r="AB21" s="125"/>
      <c r="AC21" s="125"/>
      <c r="AD21" s="125"/>
      <c r="AE21" s="125"/>
      <c r="AF21" s="125"/>
      <c r="AG21" s="125"/>
    </row>
    <row r="22" spans="2:33" ht="13.5">
      <c r="B22" s="149"/>
      <c r="C22" s="66" t="s">
        <v>62</v>
      </c>
      <c r="D22" s="67">
        <v>1</v>
      </c>
      <c r="E22" s="68">
        <v>0</v>
      </c>
      <c r="F22" s="68">
        <v>0</v>
      </c>
      <c r="G22" s="68" t="s">
        <v>65</v>
      </c>
      <c r="H22" s="68">
        <v>1</v>
      </c>
      <c r="I22" s="68">
        <v>0</v>
      </c>
      <c r="J22" s="68">
        <v>0</v>
      </c>
      <c r="K22" s="68">
        <v>0</v>
      </c>
      <c r="L22" s="68">
        <v>0</v>
      </c>
      <c r="M22" s="68">
        <v>0</v>
      </c>
      <c r="N22" s="68">
        <v>0</v>
      </c>
      <c r="O22" s="69">
        <f>4/0.756</f>
        <v>5.291005291005291</v>
      </c>
      <c r="P22" s="67" t="s">
        <v>65</v>
      </c>
      <c r="Q22" s="68" t="s">
        <v>65</v>
      </c>
      <c r="R22" s="69" t="s">
        <v>65</v>
      </c>
      <c r="S22" s="67">
        <v>0</v>
      </c>
      <c r="T22" s="68">
        <v>0</v>
      </c>
      <c r="U22" s="69">
        <v>0</v>
      </c>
      <c r="V22" s="65"/>
      <c r="W22" s="125"/>
      <c r="X22" s="125"/>
      <c r="Y22" s="125"/>
      <c r="Z22" s="125"/>
      <c r="AA22" s="125"/>
      <c r="AB22" s="125"/>
      <c r="AC22" s="125"/>
      <c r="AD22" s="125"/>
      <c r="AE22" s="125"/>
      <c r="AF22" s="125"/>
      <c r="AG22" s="125"/>
    </row>
    <row r="23" spans="2:33" ht="14.25" thickBot="1">
      <c r="B23" s="149"/>
      <c r="C23" s="99" t="s">
        <v>63</v>
      </c>
      <c r="D23" s="94">
        <v>0</v>
      </c>
      <c r="E23" s="95">
        <v>0</v>
      </c>
      <c r="F23" s="95">
        <v>0</v>
      </c>
      <c r="G23" s="95" t="s">
        <v>65</v>
      </c>
      <c r="H23" s="95">
        <v>0</v>
      </c>
      <c r="I23" s="95">
        <v>0</v>
      </c>
      <c r="J23" s="95">
        <v>0</v>
      </c>
      <c r="K23" s="95">
        <v>0</v>
      </c>
      <c r="L23" s="95">
        <v>1</v>
      </c>
      <c r="M23" s="95">
        <v>0</v>
      </c>
      <c r="N23" s="95">
        <v>0</v>
      </c>
      <c r="O23" s="96">
        <v>0</v>
      </c>
      <c r="P23" s="94" t="s">
        <v>65</v>
      </c>
      <c r="Q23" s="95" t="s">
        <v>65</v>
      </c>
      <c r="R23" s="96" t="s">
        <v>65</v>
      </c>
      <c r="S23" s="94">
        <v>0</v>
      </c>
      <c r="T23" s="95">
        <v>0</v>
      </c>
      <c r="U23" s="96">
        <v>0</v>
      </c>
      <c r="V23" s="65"/>
      <c r="W23" s="125"/>
      <c r="X23" s="125"/>
      <c r="Y23" s="125"/>
      <c r="Z23" s="125"/>
      <c r="AA23" s="125"/>
      <c r="AB23" s="125"/>
      <c r="AC23" s="125"/>
      <c r="AD23" s="125"/>
      <c r="AE23" s="125"/>
      <c r="AF23" s="125"/>
      <c r="AG23" s="125"/>
    </row>
    <row r="24" spans="2:33" ht="14.25" thickBot="1">
      <c r="B24" s="150"/>
      <c r="C24" s="81" t="s">
        <v>12</v>
      </c>
      <c r="D24" s="85">
        <f>SUM(D21:D23)</f>
        <v>1</v>
      </c>
      <c r="E24" s="83">
        <f>SUM(E21:E23)</f>
        <v>0</v>
      </c>
      <c r="F24" s="83">
        <f>SUM(F21:F23)</f>
        <v>1</v>
      </c>
      <c r="G24" s="97" t="s">
        <v>65</v>
      </c>
      <c r="H24" s="83">
        <f aca="true" t="shared" si="2" ref="H24:O24">SUM(H21:H23)</f>
        <v>1</v>
      </c>
      <c r="I24" s="83">
        <f t="shared" si="2"/>
        <v>1</v>
      </c>
      <c r="J24" s="83">
        <f t="shared" si="2"/>
        <v>0</v>
      </c>
      <c r="K24" s="83">
        <f t="shared" si="2"/>
        <v>1</v>
      </c>
      <c r="L24" s="83">
        <f t="shared" si="2"/>
        <v>3.6455026455026456</v>
      </c>
      <c r="M24" s="83">
        <f t="shared" si="2"/>
        <v>0</v>
      </c>
      <c r="N24" s="83">
        <f t="shared" si="2"/>
        <v>1</v>
      </c>
      <c r="O24" s="84">
        <f t="shared" si="2"/>
        <v>7.936507936507937</v>
      </c>
      <c r="P24" s="82" t="s">
        <v>65</v>
      </c>
      <c r="Q24" s="97" t="s">
        <v>65</v>
      </c>
      <c r="R24" s="98" t="s">
        <v>65</v>
      </c>
      <c r="S24" s="85">
        <f>SUM(S21:S23)</f>
        <v>1</v>
      </c>
      <c r="T24" s="83">
        <f>SUM(T21:T23)</f>
        <v>0</v>
      </c>
      <c r="U24" s="84">
        <f>SUM(U21:U23)</f>
        <v>2.6455026455026456</v>
      </c>
      <c r="V24" s="65"/>
      <c r="W24" s="125"/>
      <c r="X24" s="125"/>
      <c r="Y24" s="125"/>
      <c r="Z24" s="125"/>
      <c r="AA24" s="125"/>
      <c r="AB24" s="125"/>
      <c r="AC24" s="125"/>
      <c r="AD24" s="125"/>
      <c r="AE24" s="125"/>
      <c r="AF24" s="125"/>
      <c r="AG24" s="125"/>
    </row>
    <row r="25" spans="2:33" ht="13.5">
      <c r="B25" s="148" t="s">
        <v>69</v>
      </c>
      <c r="C25" s="86" t="s">
        <v>61</v>
      </c>
      <c r="D25" s="87" t="s">
        <v>50</v>
      </c>
      <c r="E25" s="88" t="s">
        <v>65</v>
      </c>
      <c r="F25" s="88" t="s">
        <v>65</v>
      </c>
      <c r="G25" s="88" t="s">
        <v>65</v>
      </c>
      <c r="H25" s="88" t="s">
        <v>65</v>
      </c>
      <c r="I25" s="88" t="s">
        <v>65</v>
      </c>
      <c r="J25" s="88" t="s">
        <v>65</v>
      </c>
      <c r="K25" s="88" t="s">
        <v>65</v>
      </c>
      <c r="L25" s="88" t="s">
        <v>65</v>
      </c>
      <c r="M25" s="88" t="s">
        <v>65</v>
      </c>
      <c r="N25" s="88" t="s">
        <v>65</v>
      </c>
      <c r="O25" s="89" t="s">
        <v>65</v>
      </c>
      <c r="P25" s="87">
        <v>0</v>
      </c>
      <c r="Q25" s="88">
        <v>0</v>
      </c>
      <c r="R25" s="89">
        <v>0</v>
      </c>
      <c r="S25" s="87" t="s">
        <v>65</v>
      </c>
      <c r="T25" s="88" t="s">
        <v>65</v>
      </c>
      <c r="U25" s="89" t="s">
        <v>65</v>
      </c>
      <c r="V25" s="90"/>
      <c r="W25" s="125"/>
      <c r="X25" s="125"/>
      <c r="Y25" s="125"/>
      <c r="Z25" s="125"/>
      <c r="AA25" s="125"/>
      <c r="AB25" s="125"/>
      <c r="AC25" s="125"/>
      <c r="AD25" s="125"/>
      <c r="AE25" s="125"/>
      <c r="AF25" s="125"/>
      <c r="AG25" s="125"/>
    </row>
    <row r="26" spans="2:33" ht="13.5">
      <c r="B26" s="149"/>
      <c r="C26" s="92" t="s">
        <v>62</v>
      </c>
      <c r="D26" s="67" t="s">
        <v>50</v>
      </c>
      <c r="E26" s="68" t="s">
        <v>65</v>
      </c>
      <c r="F26" s="68" t="s">
        <v>65</v>
      </c>
      <c r="G26" s="68" t="s">
        <v>65</v>
      </c>
      <c r="H26" s="68" t="s">
        <v>65</v>
      </c>
      <c r="I26" s="68" t="s">
        <v>65</v>
      </c>
      <c r="J26" s="68" t="s">
        <v>65</v>
      </c>
      <c r="K26" s="68" t="s">
        <v>65</v>
      </c>
      <c r="L26" s="68" t="s">
        <v>65</v>
      </c>
      <c r="M26" s="68" t="s">
        <v>65</v>
      </c>
      <c r="N26" s="68" t="s">
        <v>65</v>
      </c>
      <c r="O26" s="69" t="s">
        <v>65</v>
      </c>
      <c r="P26" s="67">
        <v>1</v>
      </c>
      <c r="Q26" s="68">
        <v>0</v>
      </c>
      <c r="R26" s="69">
        <v>0</v>
      </c>
      <c r="S26" s="67" t="s">
        <v>65</v>
      </c>
      <c r="T26" s="68" t="s">
        <v>65</v>
      </c>
      <c r="U26" s="69" t="s">
        <v>65</v>
      </c>
      <c r="V26" s="90"/>
      <c r="W26" s="125"/>
      <c r="X26" s="125"/>
      <c r="Y26" s="125"/>
      <c r="Z26" s="125"/>
      <c r="AA26" s="125"/>
      <c r="AB26" s="125"/>
      <c r="AC26" s="125"/>
      <c r="AD26" s="125"/>
      <c r="AE26" s="125"/>
      <c r="AF26" s="125"/>
      <c r="AG26" s="125"/>
    </row>
    <row r="27" spans="2:33" ht="14.25" thickBot="1">
      <c r="B27" s="149"/>
      <c r="C27" s="93" t="s">
        <v>63</v>
      </c>
      <c r="D27" s="94" t="s">
        <v>50</v>
      </c>
      <c r="E27" s="95" t="s">
        <v>65</v>
      </c>
      <c r="F27" s="95" t="s">
        <v>65</v>
      </c>
      <c r="G27" s="95" t="s">
        <v>65</v>
      </c>
      <c r="H27" s="95" t="s">
        <v>65</v>
      </c>
      <c r="I27" s="95" t="s">
        <v>65</v>
      </c>
      <c r="J27" s="95" t="s">
        <v>65</v>
      </c>
      <c r="K27" s="95" t="s">
        <v>65</v>
      </c>
      <c r="L27" s="95" t="s">
        <v>65</v>
      </c>
      <c r="M27" s="95" t="s">
        <v>65</v>
      </c>
      <c r="N27" s="95" t="s">
        <v>65</v>
      </c>
      <c r="O27" s="96" t="s">
        <v>65</v>
      </c>
      <c r="P27" s="94">
        <v>0</v>
      </c>
      <c r="Q27" s="95">
        <v>0</v>
      </c>
      <c r="R27" s="96">
        <v>0</v>
      </c>
      <c r="S27" s="94" t="s">
        <v>65</v>
      </c>
      <c r="T27" s="95" t="s">
        <v>65</v>
      </c>
      <c r="U27" s="96" t="s">
        <v>65</v>
      </c>
      <c r="V27" s="90"/>
      <c r="W27" s="125"/>
      <c r="X27" s="125"/>
      <c r="Y27" s="125"/>
      <c r="Z27" s="125"/>
      <c r="AA27" s="125"/>
      <c r="AB27" s="125"/>
      <c r="AC27" s="125"/>
      <c r="AD27" s="125"/>
      <c r="AE27" s="125"/>
      <c r="AF27" s="125"/>
      <c r="AG27" s="125"/>
    </row>
    <row r="28" spans="2:42" s="45" customFormat="1" ht="14.25" thickBot="1">
      <c r="B28" s="150"/>
      <c r="C28" s="81" t="s">
        <v>12</v>
      </c>
      <c r="D28" s="82" t="s">
        <v>50</v>
      </c>
      <c r="E28" s="97" t="s">
        <v>65</v>
      </c>
      <c r="F28" s="97" t="s">
        <v>65</v>
      </c>
      <c r="G28" s="97" t="s">
        <v>65</v>
      </c>
      <c r="H28" s="97" t="s">
        <v>65</v>
      </c>
      <c r="I28" s="97" t="s">
        <v>65</v>
      </c>
      <c r="J28" s="97" t="s">
        <v>65</v>
      </c>
      <c r="K28" s="97" t="s">
        <v>65</v>
      </c>
      <c r="L28" s="97" t="s">
        <v>65</v>
      </c>
      <c r="M28" s="97" t="s">
        <v>65</v>
      </c>
      <c r="N28" s="97" t="s">
        <v>65</v>
      </c>
      <c r="O28" s="98" t="s">
        <v>65</v>
      </c>
      <c r="P28" s="82">
        <f>SUM(P25:P27)</f>
        <v>1</v>
      </c>
      <c r="Q28" s="97">
        <f>SUM(Q25:Q27)</f>
        <v>0</v>
      </c>
      <c r="R28" s="98">
        <f>SUM(R25:R28)</f>
        <v>0</v>
      </c>
      <c r="S28" s="82" t="s">
        <v>65</v>
      </c>
      <c r="T28" s="97" t="s">
        <v>65</v>
      </c>
      <c r="U28" s="98" t="s">
        <v>65</v>
      </c>
      <c r="V28" s="90"/>
      <c r="W28" s="125"/>
      <c r="X28" s="125"/>
      <c r="Y28" s="125"/>
      <c r="Z28" s="125"/>
      <c r="AA28" s="125"/>
      <c r="AB28" s="125"/>
      <c r="AC28" s="125"/>
      <c r="AD28" s="125"/>
      <c r="AE28" s="125"/>
      <c r="AF28" s="125"/>
      <c r="AG28" s="125"/>
      <c r="AH28"/>
      <c r="AI28"/>
      <c r="AJ28"/>
      <c r="AK28"/>
      <c r="AL28"/>
      <c r="AM28"/>
      <c r="AN28"/>
      <c r="AO28"/>
      <c r="AP28"/>
    </row>
    <row r="29" spans="2:42" s="45" customFormat="1" ht="13.5">
      <c r="B29" s="148" t="s">
        <v>70</v>
      </c>
      <c r="C29" s="86" t="s">
        <v>61</v>
      </c>
      <c r="D29" s="87" t="s">
        <v>50</v>
      </c>
      <c r="E29" s="88" t="s">
        <v>65</v>
      </c>
      <c r="F29" s="88" t="s">
        <v>65</v>
      </c>
      <c r="G29" s="88" t="s">
        <v>65</v>
      </c>
      <c r="H29" s="88" t="s">
        <v>65</v>
      </c>
      <c r="I29" s="88" t="s">
        <v>65</v>
      </c>
      <c r="J29" s="88" t="s">
        <v>65</v>
      </c>
      <c r="K29" s="88" t="s">
        <v>65</v>
      </c>
      <c r="L29" s="88" t="s">
        <v>65</v>
      </c>
      <c r="M29" s="88" t="s">
        <v>65</v>
      </c>
      <c r="N29" s="88" t="s">
        <v>65</v>
      </c>
      <c r="O29" s="89" t="s">
        <v>65</v>
      </c>
      <c r="P29" s="87">
        <v>0</v>
      </c>
      <c r="Q29" s="88">
        <v>0</v>
      </c>
      <c r="R29" s="89">
        <v>1</v>
      </c>
      <c r="S29" s="87">
        <v>0</v>
      </c>
      <c r="T29" s="88">
        <v>0</v>
      </c>
      <c r="U29" s="89">
        <v>0</v>
      </c>
      <c r="V29" s="90"/>
      <c r="W29" s="125"/>
      <c r="X29" s="125"/>
      <c r="Y29" s="125"/>
      <c r="Z29" s="125"/>
      <c r="AA29" s="125"/>
      <c r="AB29" s="125"/>
      <c r="AC29" s="125"/>
      <c r="AD29" s="125"/>
      <c r="AE29" s="125"/>
      <c r="AF29" s="125"/>
      <c r="AG29" s="125"/>
      <c r="AH29"/>
      <c r="AI29"/>
      <c r="AJ29"/>
      <c r="AK29"/>
      <c r="AL29"/>
      <c r="AM29"/>
      <c r="AN29"/>
      <c r="AO29"/>
      <c r="AP29"/>
    </row>
    <row r="30" spans="2:42" s="45" customFormat="1" ht="13.5">
      <c r="B30" s="149"/>
      <c r="C30" s="92" t="s">
        <v>62</v>
      </c>
      <c r="D30" s="67" t="s">
        <v>50</v>
      </c>
      <c r="E30" s="68" t="s">
        <v>65</v>
      </c>
      <c r="F30" s="68" t="s">
        <v>65</v>
      </c>
      <c r="G30" s="68" t="s">
        <v>65</v>
      </c>
      <c r="H30" s="68" t="s">
        <v>65</v>
      </c>
      <c r="I30" s="68" t="s">
        <v>65</v>
      </c>
      <c r="J30" s="68" t="s">
        <v>65</v>
      </c>
      <c r="K30" s="68" t="s">
        <v>65</v>
      </c>
      <c r="L30" s="68" t="s">
        <v>65</v>
      </c>
      <c r="M30" s="68" t="s">
        <v>65</v>
      </c>
      <c r="N30" s="68" t="s">
        <v>65</v>
      </c>
      <c r="O30" s="69" t="s">
        <v>65</v>
      </c>
      <c r="P30" s="67">
        <v>1</v>
      </c>
      <c r="Q30" s="68">
        <v>1</v>
      </c>
      <c r="R30" s="69">
        <v>0</v>
      </c>
      <c r="S30" s="67">
        <v>0</v>
      </c>
      <c r="T30" s="68">
        <v>1</v>
      </c>
      <c r="U30" s="69">
        <v>0</v>
      </c>
      <c r="V30" s="90"/>
      <c r="W30" s="125"/>
      <c r="X30" s="125"/>
      <c r="Y30" s="125"/>
      <c r="Z30" s="125"/>
      <c r="AA30" s="125"/>
      <c r="AB30" s="125"/>
      <c r="AC30" s="125"/>
      <c r="AD30" s="125"/>
      <c r="AE30" s="125"/>
      <c r="AF30" s="125"/>
      <c r="AG30" s="125"/>
      <c r="AH30"/>
      <c r="AI30"/>
      <c r="AJ30"/>
      <c r="AK30"/>
      <c r="AL30"/>
      <c r="AM30"/>
      <c r="AN30"/>
      <c r="AO30"/>
      <c r="AP30"/>
    </row>
    <row r="31" spans="2:42" s="45" customFormat="1" ht="14.25" thickBot="1">
      <c r="B31" s="149"/>
      <c r="C31" s="93" t="s">
        <v>63</v>
      </c>
      <c r="D31" s="94" t="s">
        <v>50</v>
      </c>
      <c r="E31" s="95" t="s">
        <v>65</v>
      </c>
      <c r="F31" s="95" t="s">
        <v>65</v>
      </c>
      <c r="G31" s="95" t="s">
        <v>65</v>
      </c>
      <c r="H31" s="95" t="s">
        <v>65</v>
      </c>
      <c r="I31" s="95" t="s">
        <v>65</v>
      </c>
      <c r="J31" s="95" t="s">
        <v>65</v>
      </c>
      <c r="K31" s="95" t="s">
        <v>65</v>
      </c>
      <c r="L31" s="95" t="s">
        <v>65</v>
      </c>
      <c r="M31" s="95" t="s">
        <v>65</v>
      </c>
      <c r="N31" s="95" t="s">
        <v>65</v>
      </c>
      <c r="O31" s="96" t="s">
        <v>65</v>
      </c>
      <c r="P31" s="94">
        <v>0</v>
      </c>
      <c r="Q31" s="95">
        <v>0</v>
      </c>
      <c r="R31" s="96">
        <v>0</v>
      </c>
      <c r="S31" s="94">
        <v>0</v>
      </c>
      <c r="T31" s="95">
        <v>0</v>
      </c>
      <c r="U31" s="96">
        <v>0</v>
      </c>
      <c r="V31" s="90"/>
      <c r="W31" s="125"/>
      <c r="X31" s="125"/>
      <c r="Y31" s="125"/>
      <c r="Z31" s="125"/>
      <c r="AA31" s="125"/>
      <c r="AB31" s="125"/>
      <c r="AC31" s="125"/>
      <c r="AD31" s="125"/>
      <c r="AE31" s="125"/>
      <c r="AF31" s="125"/>
      <c r="AG31" s="125"/>
      <c r="AH31"/>
      <c r="AI31"/>
      <c r="AJ31"/>
      <c r="AK31"/>
      <c r="AL31"/>
      <c r="AM31"/>
      <c r="AN31"/>
      <c r="AO31"/>
      <c r="AP31"/>
    </row>
    <row r="32" spans="2:42" s="45" customFormat="1" ht="14.25" thickBot="1">
      <c r="B32" s="150"/>
      <c r="C32" s="81" t="s">
        <v>12</v>
      </c>
      <c r="D32" s="82" t="s">
        <v>50</v>
      </c>
      <c r="E32" s="97" t="s">
        <v>65</v>
      </c>
      <c r="F32" s="97" t="s">
        <v>65</v>
      </c>
      <c r="G32" s="97" t="s">
        <v>65</v>
      </c>
      <c r="H32" s="97" t="s">
        <v>65</v>
      </c>
      <c r="I32" s="97" t="s">
        <v>65</v>
      </c>
      <c r="J32" s="97" t="s">
        <v>65</v>
      </c>
      <c r="K32" s="97" t="s">
        <v>65</v>
      </c>
      <c r="L32" s="97" t="s">
        <v>65</v>
      </c>
      <c r="M32" s="97" t="s">
        <v>65</v>
      </c>
      <c r="N32" s="97" t="s">
        <v>65</v>
      </c>
      <c r="O32" s="98" t="s">
        <v>65</v>
      </c>
      <c r="P32" s="82">
        <f>SUM(P29:P31)</f>
        <v>1</v>
      </c>
      <c r="Q32" s="97">
        <f>SUM(Q29:Q31)</f>
        <v>1</v>
      </c>
      <c r="R32" s="98">
        <f>SUM(R29:R32)</f>
        <v>0</v>
      </c>
      <c r="S32" s="82">
        <f>SUM(S29:S31)</f>
        <v>0</v>
      </c>
      <c r="T32" s="97">
        <f>SUM(T29:T31)</f>
        <v>1</v>
      </c>
      <c r="U32" s="98">
        <f>SUM(U29:U31)</f>
        <v>0</v>
      </c>
      <c r="V32" s="90"/>
      <c r="W32" s="125"/>
      <c r="X32" s="125"/>
      <c r="Y32" s="125"/>
      <c r="Z32" s="125"/>
      <c r="AA32" s="125"/>
      <c r="AB32" s="125"/>
      <c r="AC32" s="125"/>
      <c r="AD32" s="125"/>
      <c r="AE32" s="125"/>
      <c r="AF32" s="125"/>
      <c r="AG32" s="125"/>
      <c r="AH32"/>
      <c r="AI32"/>
      <c r="AJ32"/>
      <c r="AK32"/>
      <c r="AL32"/>
      <c r="AM32"/>
      <c r="AN32"/>
      <c r="AO32"/>
      <c r="AP32"/>
    </row>
    <row r="33" spans="2:42" s="45" customFormat="1" ht="13.5">
      <c r="B33" s="148" t="s">
        <v>71</v>
      </c>
      <c r="C33" s="86" t="s">
        <v>61</v>
      </c>
      <c r="D33" s="87">
        <v>9.3</v>
      </c>
      <c r="E33" s="88" t="s">
        <v>65</v>
      </c>
      <c r="F33" s="88" t="s">
        <v>65</v>
      </c>
      <c r="G33" s="88">
        <v>0</v>
      </c>
      <c r="H33" s="88" t="s">
        <v>65</v>
      </c>
      <c r="I33" s="88" t="s">
        <v>65</v>
      </c>
      <c r="J33" s="88" t="s">
        <v>65</v>
      </c>
      <c r="K33" s="88" t="s">
        <v>65</v>
      </c>
      <c r="L33" s="88" t="s">
        <v>65</v>
      </c>
      <c r="M33" s="88" t="s">
        <v>65</v>
      </c>
      <c r="N33" s="88" t="s">
        <v>65</v>
      </c>
      <c r="O33" s="89" t="s">
        <v>65</v>
      </c>
      <c r="P33" s="87" t="s">
        <v>65</v>
      </c>
      <c r="Q33" s="88" t="s">
        <v>65</v>
      </c>
      <c r="R33" s="89" t="s">
        <v>65</v>
      </c>
      <c r="S33" s="87" t="s">
        <v>65</v>
      </c>
      <c r="T33" s="88" t="s">
        <v>65</v>
      </c>
      <c r="U33" s="89" t="s">
        <v>65</v>
      </c>
      <c r="V33" s="90"/>
      <c r="W33" s="125"/>
      <c r="X33" s="125"/>
      <c r="Y33" s="125"/>
      <c r="Z33" s="125"/>
      <c r="AA33" s="125"/>
      <c r="AB33" s="125"/>
      <c r="AC33" s="125"/>
      <c r="AD33" s="125"/>
      <c r="AE33" s="125"/>
      <c r="AF33" s="125"/>
      <c r="AG33" s="125"/>
      <c r="AH33"/>
      <c r="AI33"/>
      <c r="AJ33"/>
      <c r="AK33"/>
      <c r="AL33"/>
      <c r="AM33"/>
      <c r="AN33"/>
      <c r="AO33"/>
      <c r="AP33"/>
    </row>
    <row r="34" spans="2:42" s="45" customFormat="1" ht="13.5">
      <c r="B34" s="149"/>
      <c r="C34" s="92" t="s">
        <v>62</v>
      </c>
      <c r="D34" s="67">
        <v>0</v>
      </c>
      <c r="E34" s="68" t="s">
        <v>65</v>
      </c>
      <c r="F34" s="68" t="s">
        <v>65</v>
      </c>
      <c r="G34" s="68">
        <v>0</v>
      </c>
      <c r="H34" s="68" t="s">
        <v>65</v>
      </c>
      <c r="I34" s="68" t="s">
        <v>65</v>
      </c>
      <c r="J34" s="68" t="s">
        <v>65</v>
      </c>
      <c r="K34" s="68" t="s">
        <v>65</v>
      </c>
      <c r="L34" s="68" t="s">
        <v>65</v>
      </c>
      <c r="M34" s="68" t="s">
        <v>65</v>
      </c>
      <c r="N34" s="68" t="s">
        <v>65</v>
      </c>
      <c r="O34" s="69" t="s">
        <v>65</v>
      </c>
      <c r="P34" s="67" t="s">
        <v>65</v>
      </c>
      <c r="Q34" s="68" t="s">
        <v>65</v>
      </c>
      <c r="R34" s="69" t="s">
        <v>65</v>
      </c>
      <c r="S34" s="67" t="s">
        <v>65</v>
      </c>
      <c r="T34" s="68" t="s">
        <v>65</v>
      </c>
      <c r="U34" s="69" t="s">
        <v>65</v>
      </c>
      <c r="V34" s="90"/>
      <c r="W34" s="125"/>
      <c r="X34" s="125"/>
      <c r="Y34" s="125"/>
      <c r="Z34" s="125"/>
      <c r="AA34" s="125"/>
      <c r="AB34" s="125"/>
      <c r="AC34" s="125"/>
      <c r="AD34" s="125"/>
      <c r="AE34" s="125"/>
      <c r="AF34" s="125"/>
      <c r="AG34" s="125"/>
      <c r="AH34"/>
      <c r="AI34"/>
      <c r="AJ34"/>
      <c r="AK34"/>
      <c r="AL34"/>
      <c r="AM34"/>
      <c r="AN34"/>
      <c r="AO34"/>
      <c r="AP34"/>
    </row>
    <row r="35" spans="2:42" s="45" customFormat="1" ht="14.25" thickBot="1">
      <c r="B35" s="149"/>
      <c r="C35" s="93" t="s">
        <v>63</v>
      </c>
      <c r="D35" s="94">
        <v>0</v>
      </c>
      <c r="E35" s="95" t="s">
        <v>65</v>
      </c>
      <c r="F35" s="95" t="s">
        <v>65</v>
      </c>
      <c r="G35" s="95">
        <v>0</v>
      </c>
      <c r="H35" s="95" t="s">
        <v>65</v>
      </c>
      <c r="I35" s="95" t="s">
        <v>65</v>
      </c>
      <c r="J35" s="95" t="s">
        <v>65</v>
      </c>
      <c r="K35" s="95" t="s">
        <v>65</v>
      </c>
      <c r="L35" s="95" t="s">
        <v>65</v>
      </c>
      <c r="M35" s="95" t="s">
        <v>65</v>
      </c>
      <c r="N35" s="95" t="s">
        <v>65</v>
      </c>
      <c r="O35" s="96" t="s">
        <v>65</v>
      </c>
      <c r="P35" s="94" t="s">
        <v>65</v>
      </c>
      <c r="Q35" s="95" t="s">
        <v>65</v>
      </c>
      <c r="R35" s="96" t="s">
        <v>65</v>
      </c>
      <c r="S35" s="94" t="s">
        <v>65</v>
      </c>
      <c r="T35" s="95" t="s">
        <v>65</v>
      </c>
      <c r="U35" s="96" t="s">
        <v>65</v>
      </c>
      <c r="V35" s="90"/>
      <c r="W35" s="125"/>
      <c r="X35" s="125"/>
      <c r="Y35" s="125"/>
      <c r="Z35" s="125"/>
      <c r="AA35" s="125"/>
      <c r="AB35" s="125"/>
      <c r="AC35" s="125"/>
      <c r="AD35" s="125"/>
      <c r="AE35" s="125"/>
      <c r="AF35" s="125"/>
      <c r="AG35" s="125"/>
      <c r="AH35"/>
      <c r="AI35"/>
      <c r="AJ35"/>
      <c r="AK35"/>
      <c r="AL35"/>
      <c r="AM35"/>
      <c r="AN35"/>
      <c r="AO35"/>
      <c r="AP35"/>
    </row>
    <row r="36" spans="2:42" s="45" customFormat="1" ht="14.25" thickBot="1">
      <c r="B36" s="150"/>
      <c r="C36" s="81" t="s">
        <v>12</v>
      </c>
      <c r="D36" s="82">
        <f>SUM(D33:D35)</f>
        <v>9.3</v>
      </c>
      <c r="E36" s="97" t="s">
        <v>65</v>
      </c>
      <c r="F36" s="97" t="s">
        <v>65</v>
      </c>
      <c r="G36" s="97">
        <f>SUM(G33:G35)</f>
        <v>0</v>
      </c>
      <c r="H36" s="97" t="s">
        <v>65</v>
      </c>
      <c r="I36" s="97" t="s">
        <v>65</v>
      </c>
      <c r="J36" s="97" t="s">
        <v>65</v>
      </c>
      <c r="K36" s="97" t="s">
        <v>65</v>
      </c>
      <c r="L36" s="97" t="s">
        <v>65</v>
      </c>
      <c r="M36" s="97" t="s">
        <v>65</v>
      </c>
      <c r="N36" s="97" t="s">
        <v>65</v>
      </c>
      <c r="O36" s="98" t="s">
        <v>65</v>
      </c>
      <c r="P36" s="82" t="s">
        <v>65</v>
      </c>
      <c r="Q36" s="97" t="s">
        <v>65</v>
      </c>
      <c r="R36" s="98" t="s">
        <v>65</v>
      </c>
      <c r="S36" s="82" t="s">
        <v>65</v>
      </c>
      <c r="T36" s="97" t="s">
        <v>65</v>
      </c>
      <c r="U36" s="98" t="s">
        <v>65</v>
      </c>
      <c r="V36" s="90"/>
      <c r="W36" s="125"/>
      <c r="X36" s="125"/>
      <c r="Y36" s="125"/>
      <c r="Z36" s="125"/>
      <c r="AA36" s="125"/>
      <c r="AB36" s="125"/>
      <c r="AC36" s="125"/>
      <c r="AD36" s="125"/>
      <c r="AE36" s="125"/>
      <c r="AF36" s="125"/>
      <c r="AG36" s="125"/>
      <c r="AH36"/>
      <c r="AI36"/>
      <c r="AJ36"/>
      <c r="AK36"/>
      <c r="AL36"/>
      <c r="AM36"/>
      <c r="AN36"/>
      <c r="AO36"/>
      <c r="AP36"/>
    </row>
    <row r="37" spans="2:42" s="45" customFormat="1" ht="13.5">
      <c r="B37" s="140" t="s">
        <v>72</v>
      </c>
      <c r="C37" s="58" t="s">
        <v>61</v>
      </c>
      <c r="D37" s="87">
        <v>1</v>
      </c>
      <c r="E37" s="88">
        <f>10/0.756</f>
        <v>13.227513227513228</v>
      </c>
      <c r="F37" s="88">
        <f>14/0.756</f>
        <v>18.51851851851852</v>
      </c>
      <c r="G37" s="88">
        <f>12/0.756</f>
        <v>15.873015873015873</v>
      </c>
      <c r="H37" s="88">
        <f>25/0.756</f>
        <v>33.06878306878307</v>
      </c>
      <c r="I37" s="88">
        <f>8/0.756</f>
        <v>10.582010582010582</v>
      </c>
      <c r="J37" s="88">
        <v>1</v>
      </c>
      <c r="K37" s="88">
        <f>4/0.756</f>
        <v>5.291005291005291</v>
      </c>
      <c r="L37" s="88">
        <f>9/0.756</f>
        <v>11.904761904761905</v>
      </c>
      <c r="M37" s="88">
        <f>4/0.756</f>
        <v>5.291005291005291</v>
      </c>
      <c r="N37" s="88">
        <f>7/0.756</f>
        <v>9.25925925925926</v>
      </c>
      <c r="O37" s="89">
        <f>5/0.756</f>
        <v>6.613756613756614</v>
      </c>
      <c r="P37" s="87">
        <v>0</v>
      </c>
      <c r="Q37" s="88">
        <v>0</v>
      </c>
      <c r="R37" s="89">
        <v>0</v>
      </c>
      <c r="S37" s="87">
        <f>4/0.756</f>
        <v>5.291005291005291</v>
      </c>
      <c r="T37" s="88">
        <f>7/0.756</f>
        <v>9.25925925925926</v>
      </c>
      <c r="U37" s="89">
        <f>3/0.756</f>
        <v>3.9682539682539684</v>
      </c>
      <c r="V37" s="100"/>
      <c r="W37" s="100"/>
      <c r="X37" s="100"/>
      <c r="Y37" s="100"/>
      <c r="Z37" s="100"/>
      <c r="AA37" s="100"/>
      <c r="AB37"/>
      <c r="AC37"/>
      <c r="AD37"/>
      <c r="AE37"/>
      <c r="AF37"/>
      <c r="AG37"/>
      <c r="AH37"/>
      <c r="AI37"/>
      <c r="AJ37"/>
      <c r="AK37"/>
      <c r="AL37"/>
      <c r="AM37"/>
      <c r="AN37"/>
      <c r="AO37"/>
      <c r="AP37"/>
    </row>
    <row r="38" spans="2:42" s="45" customFormat="1" ht="13.5">
      <c r="B38" s="151"/>
      <c r="C38" s="66" t="s">
        <v>62</v>
      </c>
      <c r="D38" s="67">
        <v>1</v>
      </c>
      <c r="E38" s="68">
        <v>0</v>
      </c>
      <c r="F38" s="68">
        <v>0</v>
      </c>
      <c r="G38" s="68">
        <v>0</v>
      </c>
      <c r="H38" s="68">
        <v>0</v>
      </c>
      <c r="I38" s="68">
        <v>0</v>
      </c>
      <c r="J38" s="68">
        <v>0</v>
      </c>
      <c r="K38" s="68">
        <v>1</v>
      </c>
      <c r="L38" s="68">
        <v>0</v>
      </c>
      <c r="M38" s="68">
        <v>0</v>
      </c>
      <c r="N38" s="68">
        <v>0</v>
      </c>
      <c r="O38" s="69">
        <v>1</v>
      </c>
      <c r="P38" s="67">
        <v>0</v>
      </c>
      <c r="Q38" s="68">
        <v>0</v>
      </c>
      <c r="R38" s="69">
        <v>0</v>
      </c>
      <c r="S38" s="67">
        <v>0</v>
      </c>
      <c r="T38" s="68">
        <v>1</v>
      </c>
      <c r="U38" s="69">
        <v>0</v>
      </c>
      <c r="V38" s="100"/>
      <c r="W38" s="100"/>
      <c r="X38" s="100"/>
      <c r="Y38" s="100"/>
      <c r="Z38" s="100"/>
      <c r="AA38" s="100"/>
      <c r="AB38"/>
      <c r="AC38"/>
      <c r="AD38"/>
      <c r="AE38"/>
      <c r="AF38"/>
      <c r="AG38"/>
      <c r="AH38"/>
      <c r="AI38"/>
      <c r="AJ38"/>
      <c r="AK38"/>
      <c r="AL38"/>
      <c r="AM38"/>
      <c r="AN38"/>
      <c r="AO38"/>
      <c r="AP38"/>
    </row>
    <row r="39" spans="2:42" s="45" customFormat="1" ht="14.25" thickBot="1">
      <c r="B39" s="151"/>
      <c r="C39" s="99" t="s">
        <v>63</v>
      </c>
      <c r="D39" s="94">
        <v>0</v>
      </c>
      <c r="E39" s="95">
        <v>0</v>
      </c>
      <c r="F39" s="95">
        <v>0</v>
      </c>
      <c r="G39" s="95">
        <v>0</v>
      </c>
      <c r="H39" s="95">
        <v>0</v>
      </c>
      <c r="I39" s="95">
        <v>0</v>
      </c>
      <c r="J39" s="95">
        <v>0</v>
      </c>
      <c r="K39" s="95">
        <v>0</v>
      </c>
      <c r="L39" s="95">
        <v>0</v>
      </c>
      <c r="M39" s="95">
        <v>0</v>
      </c>
      <c r="N39" s="95">
        <v>0</v>
      </c>
      <c r="O39" s="96">
        <v>0</v>
      </c>
      <c r="P39" s="94">
        <f>2/0.756</f>
        <v>2.6455026455026456</v>
      </c>
      <c r="Q39" s="95">
        <f>3/0.756</f>
        <v>3.9682539682539684</v>
      </c>
      <c r="R39" s="96">
        <v>1</v>
      </c>
      <c r="S39" s="94">
        <v>0</v>
      </c>
      <c r="T39" s="95">
        <v>0</v>
      </c>
      <c r="U39" s="96">
        <v>0</v>
      </c>
      <c r="V39" s="100"/>
      <c r="W39" s="100"/>
      <c r="X39" s="100"/>
      <c r="Y39" s="100"/>
      <c r="Z39" s="100"/>
      <c r="AA39" s="100"/>
      <c r="AB39"/>
      <c r="AC39"/>
      <c r="AD39"/>
      <c r="AE39"/>
      <c r="AF39"/>
      <c r="AG39"/>
      <c r="AH39"/>
      <c r="AI39"/>
      <c r="AJ39"/>
      <c r="AK39"/>
      <c r="AL39"/>
      <c r="AM39"/>
      <c r="AN39"/>
      <c r="AO39"/>
      <c r="AP39"/>
    </row>
    <row r="40" spans="2:42" s="45" customFormat="1" ht="14.25" thickBot="1">
      <c r="B40" s="152"/>
      <c r="C40" s="81" t="s">
        <v>12</v>
      </c>
      <c r="D40" s="85">
        <f aca="true" t="shared" si="3" ref="D40:U40">SUM(D37:D39)</f>
        <v>2</v>
      </c>
      <c r="E40" s="83">
        <f t="shared" si="3"/>
        <v>13.227513227513228</v>
      </c>
      <c r="F40" s="83">
        <f t="shared" si="3"/>
        <v>18.51851851851852</v>
      </c>
      <c r="G40" s="83">
        <f t="shared" si="3"/>
        <v>15.873015873015873</v>
      </c>
      <c r="H40" s="83">
        <f t="shared" si="3"/>
        <v>33.06878306878307</v>
      </c>
      <c r="I40" s="83">
        <f t="shared" si="3"/>
        <v>10.582010582010582</v>
      </c>
      <c r="J40" s="83">
        <f t="shared" si="3"/>
        <v>1</v>
      </c>
      <c r="K40" s="83">
        <f t="shared" si="3"/>
        <v>6.291005291005291</v>
      </c>
      <c r="L40" s="83">
        <f t="shared" si="3"/>
        <v>11.904761904761905</v>
      </c>
      <c r="M40" s="83">
        <f t="shared" si="3"/>
        <v>5.291005291005291</v>
      </c>
      <c r="N40" s="83">
        <f t="shared" si="3"/>
        <v>9.25925925925926</v>
      </c>
      <c r="O40" s="84">
        <f t="shared" si="3"/>
        <v>7.613756613756614</v>
      </c>
      <c r="P40" s="85">
        <f t="shared" si="3"/>
        <v>2.6455026455026456</v>
      </c>
      <c r="Q40" s="83">
        <f t="shared" si="3"/>
        <v>3.9682539682539684</v>
      </c>
      <c r="R40" s="84">
        <f t="shared" si="3"/>
        <v>1</v>
      </c>
      <c r="S40" s="85">
        <f t="shared" si="3"/>
        <v>5.291005291005291</v>
      </c>
      <c r="T40" s="83">
        <f t="shared" si="3"/>
        <v>10.25925925925926</v>
      </c>
      <c r="U40" s="84">
        <f t="shared" si="3"/>
        <v>3.9682539682539684</v>
      </c>
      <c r="V40" s="65"/>
      <c r="W40" s="65"/>
      <c r="X40" s="65"/>
      <c r="Y40" s="65"/>
      <c r="Z40" s="65"/>
      <c r="AA40" s="65"/>
      <c r="AB40"/>
      <c r="AC40"/>
      <c r="AD40"/>
      <c r="AE40"/>
      <c r="AF40"/>
      <c r="AG40"/>
      <c r="AH40"/>
      <c r="AI40"/>
      <c r="AJ40"/>
      <c r="AK40"/>
      <c r="AL40"/>
      <c r="AM40"/>
      <c r="AN40"/>
      <c r="AO40"/>
      <c r="AP40"/>
    </row>
    <row r="41" spans="2:42" s="46" customFormat="1" ht="13.5">
      <c r="B41" s="145" t="s">
        <v>73</v>
      </c>
      <c r="C41" s="58" t="s">
        <v>61</v>
      </c>
      <c r="D41" s="87">
        <v>1</v>
      </c>
      <c r="E41" s="88" t="s">
        <v>65</v>
      </c>
      <c r="F41" s="88" t="s">
        <v>65</v>
      </c>
      <c r="G41" s="88">
        <v>7.9</v>
      </c>
      <c r="H41" s="88" t="s">
        <v>65</v>
      </c>
      <c r="I41" s="88" t="s">
        <v>65</v>
      </c>
      <c r="J41" s="88" t="s">
        <v>65</v>
      </c>
      <c r="K41" s="88" t="s">
        <v>65</v>
      </c>
      <c r="L41" s="88" t="s">
        <v>65</v>
      </c>
      <c r="M41" s="88" t="s">
        <v>65</v>
      </c>
      <c r="N41" s="88" t="s">
        <v>65</v>
      </c>
      <c r="O41" s="89" t="s">
        <v>65</v>
      </c>
      <c r="P41" s="87">
        <v>0</v>
      </c>
      <c r="Q41" s="88">
        <v>1</v>
      </c>
      <c r="R41" s="89">
        <f>2/0.756</f>
        <v>2.6455026455026456</v>
      </c>
      <c r="S41" s="87">
        <v>1</v>
      </c>
      <c r="T41" s="88">
        <v>1</v>
      </c>
      <c r="U41" s="89">
        <v>0</v>
      </c>
      <c r="V41" s="73"/>
      <c r="W41" s="73"/>
      <c r="X41" s="73"/>
      <c r="Y41" s="102"/>
      <c r="Z41" s="73"/>
      <c r="AA41" s="91"/>
      <c r="AB41"/>
      <c r="AC41"/>
      <c r="AD41"/>
      <c r="AE41"/>
      <c r="AF41"/>
      <c r="AG41"/>
      <c r="AH41"/>
      <c r="AI41"/>
      <c r="AJ41"/>
      <c r="AK41"/>
      <c r="AL41"/>
      <c r="AM41"/>
      <c r="AN41"/>
      <c r="AO41"/>
      <c r="AP41"/>
    </row>
    <row r="42" spans="2:42" s="45" customFormat="1" ht="13.5">
      <c r="B42" s="146"/>
      <c r="C42" s="66" t="s">
        <v>62</v>
      </c>
      <c r="D42" s="67">
        <v>0</v>
      </c>
      <c r="E42" s="68" t="s">
        <v>65</v>
      </c>
      <c r="F42" s="68" t="s">
        <v>65</v>
      </c>
      <c r="G42" s="68">
        <v>0</v>
      </c>
      <c r="H42" s="68" t="s">
        <v>65</v>
      </c>
      <c r="I42" s="68" t="s">
        <v>65</v>
      </c>
      <c r="J42" s="68" t="s">
        <v>65</v>
      </c>
      <c r="K42" s="68" t="s">
        <v>65</v>
      </c>
      <c r="L42" s="68" t="s">
        <v>65</v>
      </c>
      <c r="M42" s="68" t="s">
        <v>65</v>
      </c>
      <c r="N42" s="68" t="s">
        <v>65</v>
      </c>
      <c r="O42" s="69" t="s">
        <v>65</v>
      </c>
      <c r="P42" s="67">
        <v>0</v>
      </c>
      <c r="Q42" s="68">
        <v>0</v>
      </c>
      <c r="R42" s="69">
        <f>3/0.756</f>
        <v>3.9682539682539684</v>
      </c>
      <c r="S42" s="67">
        <v>1</v>
      </c>
      <c r="T42" s="68">
        <v>1</v>
      </c>
      <c r="U42" s="69">
        <v>0</v>
      </c>
      <c r="V42" s="73"/>
      <c r="W42" s="73"/>
      <c r="X42" s="73"/>
      <c r="Y42" s="102"/>
      <c r="Z42" s="73"/>
      <c r="AA42" s="91"/>
      <c r="AB42"/>
      <c r="AC42"/>
      <c r="AD42"/>
      <c r="AE42"/>
      <c r="AF42"/>
      <c r="AG42"/>
      <c r="AH42"/>
      <c r="AI42"/>
      <c r="AJ42"/>
      <c r="AK42"/>
      <c r="AL42"/>
      <c r="AM42"/>
      <c r="AN42"/>
      <c r="AO42"/>
      <c r="AP42"/>
    </row>
    <row r="43" spans="2:42" s="45" customFormat="1" ht="14.25" thickBot="1">
      <c r="B43" s="146"/>
      <c r="C43" s="99" t="s">
        <v>63</v>
      </c>
      <c r="D43" s="94">
        <v>0</v>
      </c>
      <c r="E43" s="95" t="s">
        <v>65</v>
      </c>
      <c r="F43" s="95" t="s">
        <v>65</v>
      </c>
      <c r="G43" s="95">
        <v>0</v>
      </c>
      <c r="H43" s="95" t="s">
        <v>65</v>
      </c>
      <c r="I43" s="95" t="s">
        <v>65</v>
      </c>
      <c r="J43" s="95" t="s">
        <v>65</v>
      </c>
      <c r="K43" s="95" t="s">
        <v>65</v>
      </c>
      <c r="L43" s="95" t="s">
        <v>65</v>
      </c>
      <c r="M43" s="95" t="s">
        <v>65</v>
      </c>
      <c r="N43" s="95" t="s">
        <v>65</v>
      </c>
      <c r="O43" s="96" t="s">
        <v>65</v>
      </c>
      <c r="P43" s="94">
        <v>1</v>
      </c>
      <c r="Q43" s="95">
        <f>2/0.756</f>
        <v>2.6455026455026456</v>
      </c>
      <c r="R43" s="96">
        <v>1</v>
      </c>
      <c r="S43" s="94">
        <v>0</v>
      </c>
      <c r="T43" s="95">
        <v>1</v>
      </c>
      <c r="U43" s="96">
        <v>0</v>
      </c>
      <c r="V43" s="73"/>
      <c r="W43" s="73"/>
      <c r="X43" s="73"/>
      <c r="Y43" s="102"/>
      <c r="Z43" s="73"/>
      <c r="AA43" s="91"/>
      <c r="AB43"/>
      <c r="AC43"/>
      <c r="AD43"/>
      <c r="AE43"/>
      <c r="AF43"/>
      <c r="AG43"/>
      <c r="AH43"/>
      <c r="AI43"/>
      <c r="AJ43"/>
      <c r="AK43"/>
      <c r="AL43"/>
      <c r="AM43"/>
      <c r="AN43"/>
      <c r="AO43"/>
      <c r="AP43"/>
    </row>
    <row r="44" spans="2:42" s="45" customFormat="1" ht="14.25" thickBot="1">
      <c r="B44" s="147"/>
      <c r="C44" s="81" t="s">
        <v>12</v>
      </c>
      <c r="D44" s="82">
        <f>SUM(D41:D43)</f>
        <v>1</v>
      </c>
      <c r="E44" s="97" t="s">
        <v>65</v>
      </c>
      <c r="F44" s="97" t="s">
        <v>65</v>
      </c>
      <c r="G44" s="97">
        <f>SUM(G41:G43)</f>
        <v>7.9</v>
      </c>
      <c r="H44" s="97" t="s">
        <v>65</v>
      </c>
      <c r="I44" s="97" t="s">
        <v>65</v>
      </c>
      <c r="J44" s="97" t="s">
        <v>65</v>
      </c>
      <c r="K44" s="97" t="s">
        <v>65</v>
      </c>
      <c r="L44" s="97" t="s">
        <v>65</v>
      </c>
      <c r="M44" s="97" t="s">
        <v>65</v>
      </c>
      <c r="N44" s="97" t="s">
        <v>65</v>
      </c>
      <c r="O44" s="98" t="s">
        <v>65</v>
      </c>
      <c r="P44" s="85">
        <f aca="true" t="shared" si="4" ref="P44:U44">SUM(P41:P43)</f>
        <v>1</v>
      </c>
      <c r="Q44" s="83">
        <f t="shared" si="4"/>
        <v>3.6455026455026456</v>
      </c>
      <c r="R44" s="84">
        <f t="shared" si="4"/>
        <v>7.613756613756614</v>
      </c>
      <c r="S44" s="85">
        <f t="shared" si="4"/>
        <v>2</v>
      </c>
      <c r="T44" s="83">
        <f t="shared" si="4"/>
        <v>3</v>
      </c>
      <c r="U44" s="84">
        <f t="shared" si="4"/>
        <v>0</v>
      </c>
      <c r="V44" s="73"/>
      <c r="W44" s="73"/>
      <c r="X44" s="73"/>
      <c r="Y44" s="73"/>
      <c r="Z44" s="73"/>
      <c r="AA44" s="91"/>
      <c r="AB44"/>
      <c r="AC44"/>
      <c r="AD44"/>
      <c r="AE44"/>
      <c r="AF44"/>
      <c r="AG44"/>
      <c r="AH44"/>
      <c r="AI44"/>
      <c r="AJ44"/>
      <c r="AK44"/>
      <c r="AL44"/>
      <c r="AM44"/>
      <c r="AN44"/>
      <c r="AO44"/>
      <c r="AP44"/>
    </row>
    <row r="45" spans="2:42" s="46" customFormat="1" ht="13.5">
      <c r="B45" s="145" t="s">
        <v>74</v>
      </c>
      <c r="C45" s="58" t="s">
        <v>61</v>
      </c>
      <c r="D45" s="87">
        <v>0</v>
      </c>
      <c r="E45" s="88">
        <v>1</v>
      </c>
      <c r="F45" s="88">
        <v>0</v>
      </c>
      <c r="G45" s="88">
        <v>0</v>
      </c>
      <c r="H45" s="88">
        <v>0</v>
      </c>
      <c r="I45" s="88">
        <v>0</v>
      </c>
      <c r="J45" s="88">
        <f>2/0.756</f>
        <v>2.6455026455026456</v>
      </c>
      <c r="K45" s="88">
        <v>0</v>
      </c>
      <c r="L45" s="88">
        <f>4/0.756</f>
        <v>5.291005291005291</v>
      </c>
      <c r="M45" s="88">
        <v>0</v>
      </c>
      <c r="N45" s="88">
        <f>2/0.756</f>
        <v>2.6455026455026456</v>
      </c>
      <c r="O45" s="89">
        <v>0</v>
      </c>
      <c r="P45" s="87">
        <v>0</v>
      </c>
      <c r="Q45" s="88">
        <v>1</v>
      </c>
      <c r="R45" s="89">
        <v>0</v>
      </c>
      <c r="S45" s="87">
        <v>0</v>
      </c>
      <c r="T45" s="88">
        <v>0</v>
      </c>
      <c r="U45" s="89">
        <v>0</v>
      </c>
      <c r="V45" s="73"/>
      <c r="W45" s="103"/>
      <c r="X45" s="73"/>
      <c r="Y45" s="73"/>
      <c r="Z45" s="73"/>
      <c r="AA45" s="91"/>
      <c r="AB45"/>
      <c r="AC45"/>
      <c r="AD45"/>
      <c r="AE45"/>
      <c r="AF45"/>
      <c r="AG45"/>
      <c r="AH45"/>
      <c r="AI45"/>
      <c r="AJ45"/>
      <c r="AK45"/>
      <c r="AL45"/>
      <c r="AM45"/>
      <c r="AN45"/>
      <c r="AO45"/>
      <c r="AP45"/>
    </row>
    <row r="46" spans="2:42" s="46" customFormat="1" ht="13.5">
      <c r="B46" s="146"/>
      <c r="C46" s="66" t="s">
        <v>62</v>
      </c>
      <c r="D46" s="67">
        <v>0</v>
      </c>
      <c r="E46" s="68">
        <v>0</v>
      </c>
      <c r="F46" s="68">
        <v>0</v>
      </c>
      <c r="G46" s="68">
        <v>1</v>
      </c>
      <c r="H46" s="68">
        <v>0</v>
      </c>
      <c r="I46" s="68">
        <v>0</v>
      </c>
      <c r="J46" s="68">
        <f>2/0.756</f>
        <v>2.6455026455026456</v>
      </c>
      <c r="K46" s="68">
        <v>0</v>
      </c>
      <c r="L46" s="68">
        <f>4/0.756</f>
        <v>5.291005291005291</v>
      </c>
      <c r="M46" s="68">
        <v>0</v>
      </c>
      <c r="N46" s="101">
        <v>0</v>
      </c>
      <c r="O46" s="69">
        <v>0</v>
      </c>
      <c r="P46" s="67">
        <v>0</v>
      </c>
      <c r="Q46" s="68">
        <v>0</v>
      </c>
      <c r="R46" s="69">
        <v>0</v>
      </c>
      <c r="S46" s="67">
        <v>0</v>
      </c>
      <c r="T46" s="68">
        <v>0</v>
      </c>
      <c r="U46" s="69">
        <v>0</v>
      </c>
      <c r="V46" s="73"/>
      <c r="W46" s="103"/>
      <c r="X46" s="73"/>
      <c r="Y46" s="73"/>
      <c r="Z46" s="73"/>
      <c r="AA46" s="91"/>
      <c r="AB46"/>
      <c r="AC46"/>
      <c r="AD46"/>
      <c r="AE46"/>
      <c r="AF46"/>
      <c r="AG46"/>
      <c r="AH46"/>
      <c r="AI46"/>
      <c r="AJ46"/>
      <c r="AK46"/>
      <c r="AL46"/>
      <c r="AM46"/>
      <c r="AN46"/>
      <c r="AO46"/>
      <c r="AP46"/>
    </row>
    <row r="47" spans="2:42" s="46" customFormat="1" ht="14.25" thickBot="1">
      <c r="B47" s="146"/>
      <c r="C47" s="99" t="s">
        <v>63</v>
      </c>
      <c r="D47" s="94">
        <v>0</v>
      </c>
      <c r="E47" s="95">
        <v>0</v>
      </c>
      <c r="F47" s="95">
        <v>0</v>
      </c>
      <c r="G47" s="95">
        <v>0</v>
      </c>
      <c r="H47" s="95">
        <v>0</v>
      </c>
      <c r="I47" s="95">
        <v>0</v>
      </c>
      <c r="J47" s="95">
        <v>0</v>
      </c>
      <c r="K47" s="95">
        <v>0</v>
      </c>
      <c r="L47" s="95">
        <v>1</v>
      </c>
      <c r="M47" s="95">
        <v>0</v>
      </c>
      <c r="N47" s="95">
        <v>1</v>
      </c>
      <c r="O47" s="96">
        <v>0</v>
      </c>
      <c r="P47" s="94">
        <v>0</v>
      </c>
      <c r="Q47" s="95">
        <v>0</v>
      </c>
      <c r="R47" s="96">
        <v>0</v>
      </c>
      <c r="S47" s="94">
        <v>0</v>
      </c>
      <c r="T47" s="95">
        <v>0</v>
      </c>
      <c r="U47" s="96">
        <v>0</v>
      </c>
      <c r="V47" s="73"/>
      <c r="W47" s="103"/>
      <c r="X47" s="73"/>
      <c r="Y47" s="73"/>
      <c r="Z47" s="73"/>
      <c r="AA47" s="91"/>
      <c r="AB47"/>
      <c r="AC47"/>
      <c r="AD47"/>
      <c r="AE47"/>
      <c r="AF47"/>
      <c r="AG47"/>
      <c r="AH47"/>
      <c r="AI47"/>
      <c r="AJ47"/>
      <c r="AK47"/>
      <c r="AL47"/>
      <c r="AM47"/>
      <c r="AN47"/>
      <c r="AO47"/>
      <c r="AP47"/>
    </row>
    <row r="48" spans="2:42" s="46" customFormat="1" ht="14.25" thickBot="1">
      <c r="B48" s="147"/>
      <c r="C48" s="81" t="s">
        <v>12</v>
      </c>
      <c r="D48" s="85">
        <f aca="true" t="shared" si="5" ref="D48:O48">SUM(D45:D47)</f>
        <v>0</v>
      </c>
      <c r="E48" s="83">
        <f t="shared" si="5"/>
        <v>1</v>
      </c>
      <c r="F48" s="83">
        <f t="shared" si="5"/>
        <v>0</v>
      </c>
      <c r="G48" s="83">
        <f t="shared" si="5"/>
        <v>1</v>
      </c>
      <c r="H48" s="83">
        <f t="shared" si="5"/>
        <v>0</v>
      </c>
      <c r="I48" s="83">
        <f t="shared" si="5"/>
        <v>0</v>
      </c>
      <c r="J48" s="83">
        <f t="shared" si="5"/>
        <v>5.291005291005291</v>
      </c>
      <c r="K48" s="83">
        <f t="shared" si="5"/>
        <v>0</v>
      </c>
      <c r="L48" s="83">
        <f t="shared" si="5"/>
        <v>11.582010582010582</v>
      </c>
      <c r="M48" s="83">
        <f t="shared" si="5"/>
        <v>0</v>
      </c>
      <c r="N48" s="83">
        <f t="shared" si="5"/>
        <v>3.6455026455026456</v>
      </c>
      <c r="O48" s="84">
        <f t="shared" si="5"/>
        <v>0</v>
      </c>
      <c r="P48" s="85">
        <f>SUM(P45:P47)</f>
        <v>0</v>
      </c>
      <c r="Q48" s="83">
        <f>SUM(Q45:Q47)</f>
        <v>1</v>
      </c>
      <c r="R48" s="84">
        <f>SUM(R45:R47)</f>
        <v>0</v>
      </c>
      <c r="S48" s="85">
        <f>SUM(S45:S47)</f>
        <v>0</v>
      </c>
      <c r="T48" s="83">
        <f>SUM(T45:T47)</f>
        <v>0</v>
      </c>
      <c r="U48" s="84">
        <v>0</v>
      </c>
      <c r="V48" s="73"/>
      <c r="W48" s="103"/>
      <c r="X48" s="73"/>
      <c r="Y48" s="73"/>
      <c r="Z48" s="73"/>
      <c r="AA48" s="91"/>
      <c r="AB48"/>
      <c r="AC48"/>
      <c r="AD48"/>
      <c r="AE48"/>
      <c r="AF48"/>
      <c r="AG48"/>
      <c r="AH48"/>
      <c r="AI48"/>
      <c r="AJ48"/>
      <c r="AK48"/>
      <c r="AL48"/>
      <c r="AM48"/>
      <c r="AN48"/>
      <c r="AO48"/>
      <c r="AP48"/>
    </row>
    <row r="49" spans="2:42" s="46" customFormat="1" ht="13.5">
      <c r="B49" s="154" t="s">
        <v>75</v>
      </c>
      <c r="C49" s="58" t="s">
        <v>61</v>
      </c>
      <c r="D49" s="87">
        <v>0</v>
      </c>
      <c r="E49" s="88">
        <v>0</v>
      </c>
      <c r="F49" s="88">
        <v>0</v>
      </c>
      <c r="G49" s="88">
        <v>0</v>
      </c>
      <c r="H49" s="88">
        <v>0</v>
      </c>
      <c r="I49" s="88">
        <v>0</v>
      </c>
      <c r="J49" s="88">
        <v>0</v>
      </c>
      <c r="K49" s="88">
        <v>0</v>
      </c>
      <c r="L49" s="88">
        <v>0</v>
      </c>
      <c r="M49" s="88">
        <v>1</v>
      </c>
      <c r="N49" s="88">
        <v>0</v>
      </c>
      <c r="O49" s="89">
        <v>0</v>
      </c>
      <c r="P49" s="87" t="s">
        <v>65</v>
      </c>
      <c r="Q49" s="88" t="s">
        <v>65</v>
      </c>
      <c r="R49" s="89" t="s">
        <v>65</v>
      </c>
      <c r="S49" s="87" t="s">
        <v>65</v>
      </c>
      <c r="T49" s="88" t="s">
        <v>65</v>
      </c>
      <c r="U49" s="89" t="s">
        <v>65</v>
      </c>
      <c r="V49"/>
      <c r="W49" s="91"/>
      <c r="X49" s="91"/>
      <c r="Y49" s="91"/>
      <c r="Z49" s="91"/>
      <c r="AA49" s="91"/>
      <c r="AB49"/>
      <c r="AC49"/>
      <c r="AD49"/>
      <c r="AE49"/>
      <c r="AF49"/>
      <c r="AG49"/>
      <c r="AH49"/>
      <c r="AI49"/>
      <c r="AJ49"/>
      <c r="AK49"/>
      <c r="AL49"/>
      <c r="AM49"/>
      <c r="AN49"/>
      <c r="AO49"/>
      <c r="AP49"/>
    </row>
    <row r="50" spans="2:42" s="46" customFormat="1" ht="13.5">
      <c r="B50" s="155"/>
      <c r="C50" s="66" t="s">
        <v>62</v>
      </c>
      <c r="D50" s="67">
        <v>0</v>
      </c>
      <c r="E50" s="68">
        <v>0</v>
      </c>
      <c r="F50" s="68">
        <v>0</v>
      </c>
      <c r="G50" s="68">
        <v>0</v>
      </c>
      <c r="H50" s="68">
        <v>0</v>
      </c>
      <c r="I50" s="68">
        <v>0</v>
      </c>
      <c r="J50" s="68">
        <v>0</v>
      </c>
      <c r="K50" s="68">
        <v>0</v>
      </c>
      <c r="L50" s="68">
        <v>0</v>
      </c>
      <c r="M50" s="68">
        <v>0</v>
      </c>
      <c r="N50" s="68">
        <v>0</v>
      </c>
      <c r="O50" s="69">
        <v>0</v>
      </c>
      <c r="P50" s="67" t="s">
        <v>65</v>
      </c>
      <c r="Q50" s="68" t="s">
        <v>65</v>
      </c>
      <c r="R50" s="69" t="s">
        <v>65</v>
      </c>
      <c r="S50" s="67" t="s">
        <v>65</v>
      </c>
      <c r="T50" s="68" t="s">
        <v>65</v>
      </c>
      <c r="U50" s="69" t="s">
        <v>65</v>
      </c>
      <c r="V50"/>
      <c r="W50" s="91"/>
      <c r="X50" s="91"/>
      <c r="Y50" s="91"/>
      <c r="Z50" s="91"/>
      <c r="AA50" s="91"/>
      <c r="AB50"/>
      <c r="AC50"/>
      <c r="AD50"/>
      <c r="AE50"/>
      <c r="AF50"/>
      <c r="AG50"/>
      <c r="AH50"/>
      <c r="AI50"/>
      <c r="AJ50"/>
      <c r="AK50"/>
      <c r="AL50"/>
      <c r="AM50"/>
      <c r="AN50"/>
      <c r="AO50"/>
      <c r="AP50"/>
    </row>
    <row r="51" spans="2:42" s="46" customFormat="1" ht="14.25" thickBot="1">
      <c r="B51" s="155"/>
      <c r="C51" s="99" t="s">
        <v>63</v>
      </c>
      <c r="D51" s="94">
        <v>0</v>
      </c>
      <c r="E51" s="95">
        <v>0</v>
      </c>
      <c r="F51" s="95">
        <v>0</v>
      </c>
      <c r="G51" s="95">
        <v>0</v>
      </c>
      <c r="H51" s="95">
        <v>0</v>
      </c>
      <c r="I51" s="95">
        <v>0</v>
      </c>
      <c r="J51" s="95">
        <v>0</v>
      </c>
      <c r="K51" s="95">
        <v>0</v>
      </c>
      <c r="L51" s="95">
        <v>0</v>
      </c>
      <c r="M51" s="95">
        <v>0</v>
      </c>
      <c r="N51" s="95">
        <v>0</v>
      </c>
      <c r="O51" s="96">
        <v>0</v>
      </c>
      <c r="P51" s="94" t="s">
        <v>65</v>
      </c>
      <c r="Q51" s="95" t="s">
        <v>65</v>
      </c>
      <c r="R51" s="96" t="s">
        <v>65</v>
      </c>
      <c r="S51" s="94" t="s">
        <v>65</v>
      </c>
      <c r="T51" s="95" t="s">
        <v>65</v>
      </c>
      <c r="U51" s="96" t="s">
        <v>65</v>
      </c>
      <c r="V51"/>
      <c r="W51" s="91"/>
      <c r="X51" s="91"/>
      <c r="Y51" s="91"/>
      <c r="Z51" s="91"/>
      <c r="AA51" s="91"/>
      <c r="AB51"/>
      <c r="AC51"/>
      <c r="AD51"/>
      <c r="AE51"/>
      <c r="AF51"/>
      <c r="AG51"/>
      <c r="AH51"/>
      <c r="AI51"/>
      <c r="AJ51"/>
      <c r="AK51"/>
      <c r="AL51"/>
      <c r="AM51"/>
      <c r="AN51"/>
      <c r="AO51"/>
      <c r="AP51"/>
    </row>
    <row r="52" spans="2:27" s="46" customFormat="1" ht="14.25" thickBot="1">
      <c r="B52" s="156"/>
      <c r="C52" s="81" t="s">
        <v>12</v>
      </c>
      <c r="D52" s="85">
        <f aca="true" t="shared" si="6" ref="D52:O52">SUM(D49:D51)</f>
        <v>0</v>
      </c>
      <c r="E52" s="83">
        <f t="shared" si="6"/>
        <v>0</v>
      </c>
      <c r="F52" s="83">
        <f t="shared" si="6"/>
        <v>0</v>
      </c>
      <c r="G52" s="83">
        <f t="shared" si="6"/>
        <v>0</v>
      </c>
      <c r="H52" s="83">
        <f t="shared" si="6"/>
        <v>0</v>
      </c>
      <c r="I52" s="83">
        <f t="shared" si="6"/>
        <v>0</v>
      </c>
      <c r="J52" s="83">
        <f t="shared" si="6"/>
        <v>0</v>
      </c>
      <c r="K52" s="83">
        <f t="shared" si="6"/>
        <v>0</v>
      </c>
      <c r="L52" s="83">
        <f t="shared" si="6"/>
        <v>0</v>
      </c>
      <c r="M52" s="83">
        <f t="shared" si="6"/>
        <v>1</v>
      </c>
      <c r="N52" s="83">
        <f t="shared" si="6"/>
        <v>0</v>
      </c>
      <c r="O52" s="84">
        <f t="shared" si="6"/>
        <v>0</v>
      </c>
      <c r="P52" s="82" t="s">
        <v>65</v>
      </c>
      <c r="Q52" s="97" t="s">
        <v>65</v>
      </c>
      <c r="R52" s="98" t="s">
        <v>65</v>
      </c>
      <c r="S52" s="82" t="s">
        <v>65</v>
      </c>
      <c r="T52" s="97" t="s">
        <v>65</v>
      </c>
      <c r="U52" s="98" t="s">
        <v>65</v>
      </c>
      <c r="V52"/>
      <c r="W52" s="91"/>
      <c r="X52" s="91"/>
      <c r="Y52" s="91"/>
      <c r="Z52" s="91"/>
      <c r="AA52" s="103"/>
    </row>
    <row r="53" spans="2:27" s="45" customFormat="1" ht="13.5">
      <c r="B53" s="148" t="s">
        <v>76</v>
      </c>
      <c r="C53" s="58" t="s">
        <v>61</v>
      </c>
      <c r="D53" s="87" t="s">
        <v>50</v>
      </c>
      <c r="E53" s="88" t="s">
        <v>65</v>
      </c>
      <c r="F53" s="88" t="s">
        <v>65</v>
      </c>
      <c r="G53" s="88" t="s">
        <v>65</v>
      </c>
      <c r="H53" s="88" t="s">
        <v>65</v>
      </c>
      <c r="I53" s="88" t="s">
        <v>65</v>
      </c>
      <c r="J53" s="88" t="s">
        <v>65</v>
      </c>
      <c r="K53" s="88" t="s">
        <v>65</v>
      </c>
      <c r="L53" s="88" t="s">
        <v>65</v>
      </c>
      <c r="M53" s="88" t="s">
        <v>65</v>
      </c>
      <c r="N53" s="88" t="s">
        <v>65</v>
      </c>
      <c r="O53" s="89" t="s">
        <v>65</v>
      </c>
      <c r="P53" s="87" t="s">
        <v>65</v>
      </c>
      <c r="Q53" s="88" t="s">
        <v>65</v>
      </c>
      <c r="R53" s="89" t="s">
        <v>65</v>
      </c>
      <c r="S53" s="87">
        <v>0</v>
      </c>
      <c r="T53" s="88">
        <v>0</v>
      </c>
      <c r="U53" s="89">
        <v>0</v>
      </c>
      <c r="V53" s="73"/>
      <c r="W53" s="91"/>
      <c r="X53" s="91"/>
      <c r="Y53" s="91"/>
      <c r="Z53" s="91"/>
      <c r="AA53" s="73"/>
    </row>
    <row r="54" spans="2:27" s="45" customFormat="1" ht="13.5">
      <c r="B54" s="149"/>
      <c r="C54" s="66" t="s">
        <v>62</v>
      </c>
      <c r="D54" s="67" t="s">
        <v>50</v>
      </c>
      <c r="E54" s="68" t="s">
        <v>65</v>
      </c>
      <c r="F54" s="68" t="s">
        <v>65</v>
      </c>
      <c r="G54" s="68" t="s">
        <v>65</v>
      </c>
      <c r="H54" s="68" t="s">
        <v>65</v>
      </c>
      <c r="I54" s="68" t="s">
        <v>65</v>
      </c>
      <c r="J54" s="68" t="s">
        <v>65</v>
      </c>
      <c r="K54" s="68" t="s">
        <v>65</v>
      </c>
      <c r="L54" s="68" t="s">
        <v>65</v>
      </c>
      <c r="M54" s="68" t="s">
        <v>65</v>
      </c>
      <c r="N54" s="68" t="s">
        <v>65</v>
      </c>
      <c r="O54" s="69" t="s">
        <v>65</v>
      </c>
      <c r="P54" s="67" t="s">
        <v>65</v>
      </c>
      <c r="Q54" s="68" t="s">
        <v>65</v>
      </c>
      <c r="R54" s="69" t="s">
        <v>65</v>
      </c>
      <c r="S54" s="67">
        <v>0</v>
      </c>
      <c r="T54" s="68">
        <v>0</v>
      </c>
      <c r="U54" s="69">
        <v>0</v>
      </c>
      <c r="V54" s="73"/>
      <c r="W54" s="91"/>
      <c r="X54" s="91"/>
      <c r="Y54" s="91"/>
      <c r="Z54" s="91"/>
      <c r="AA54" s="73"/>
    </row>
    <row r="55" spans="2:27" s="45" customFormat="1" ht="14.25" thickBot="1">
      <c r="B55" s="149"/>
      <c r="C55" s="99" t="s">
        <v>63</v>
      </c>
      <c r="D55" s="94" t="s">
        <v>50</v>
      </c>
      <c r="E55" s="95" t="s">
        <v>65</v>
      </c>
      <c r="F55" s="95" t="s">
        <v>65</v>
      </c>
      <c r="G55" s="95" t="s">
        <v>65</v>
      </c>
      <c r="H55" s="95" t="s">
        <v>65</v>
      </c>
      <c r="I55" s="95" t="s">
        <v>65</v>
      </c>
      <c r="J55" s="95" t="s">
        <v>65</v>
      </c>
      <c r="K55" s="95" t="s">
        <v>65</v>
      </c>
      <c r="L55" s="95" t="s">
        <v>65</v>
      </c>
      <c r="M55" s="95" t="s">
        <v>65</v>
      </c>
      <c r="N55" s="95" t="s">
        <v>65</v>
      </c>
      <c r="O55" s="96" t="s">
        <v>65</v>
      </c>
      <c r="P55" s="94" t="s">
        <v>65</v>
      </c>
      <c r="Q55" s="95" t="s">
        <v>65</v>
      </c>
      <c r="R55" s="96" t="s">
        <v>65</v>
      </c>
      <c r="S55" s="94">
        <f>2/0.756</f>
        <v>2.6455026455026456</v>
      </c>
      <c r="T55" s="95">
        <v>1</v>
      </c>
      <c r="U55" s="96">
        <v>0</v>
      </c>
      <c r="V55" s="73"/>
      <c r="W55" s="91"/>
      <c r="X55" s="91"/>
      <c r="Y55" s="91"/>
      <c r="Z55" s="91"/>
      <c r="AA55" s="73"/>
    </row>
    <row r="56" spans="2:27" s="45" customFormat="1" ht="14.25" thickBot="1">
      <c r="B56" s="150"/>
      <c r="C56" s="81" t="s">
        <v>12</v>
      </c>
      <c r="D56" s="82" t="s">
        <v>50</v>
      </c>
      <c r="E56" s="97" t="s">
        <v>65</v>
      </c>
      <c r="F56" s="97" t="s">
        <v>65</v>
      </c>
      <c r="G56" s="97" t="s">
        <v>65</v>
      </c>
      <c r="H56" s="97" t="s">
        <v>65</v>
      </c>
      <c r="I56" s="97" t="s">
        <v>65</v>
      </c>
      <c r="J56" s="97" t="s">
        <v>65</v>
      </c>
      <c r="K56" s="97" t="s">
        <v>65</v>
      </c>
      <c r="L56" s="97" t="s">
        <v>65</v>
      </c>
      <c r="M56" s="97" t="s">
        <v>65</v>
      </c>
      <c r="N56" s="97" t="s">
        <v>65</v>
      </c>
      <c r="O56" s="98" t="s">
        <v>65</v>
      </c>
      <c r="P56" s="82" t="s">
        <v>65</v>
      </c>
      <c r="Q56" s="97" t="s">
        <v>65</v>
      </c>
      <c r="R56" s="98" t="s">
        <v>65</v>
      </c>
      <c r="S56" s="85">
        <f>SUM(S53:S55)</f>
        <v>2.6455026455026456</v>
      </c>
      <c r="T56" s="83">
        <f>SUM(T53:T55)</f>
        <v>1</v>
      </c>
      <c r="U56" s="84">
        <f>SUM(U53:U55)</f>
        <v>0</v>
      </c>
      <c r="V56" s="73"/>
      <c r="W56" s="91"/>
      <c r="X56" s="91"/>
      <c r="Y56" s="91"/>
      <c r="Z56" s="91"/>
      <c r="AA56" s="73"/>
    </row>
  </sheetData>
  <mergeCells count="17">
    <mergeCell ref="B53:B56"/>
    <mergeCell ref="B37:B40"/>
    <mergeCell ref="B41:B44"/>
    <mergeCell ref="B45:B48"/>
    <mergeCell ref="B49:B52"/>
    <mergeCell ref="B21:B24"/>
    <mergeCell ref="B25:B28"/>
    <mergeCell ref="B29:B32"/>
    <mergeCell ref="B33:B36"/>
    <mergeCell ref="B5:B8"/>
    <mergeCell ref="B9:B12"/>
    <mergeCell ref="B13:B16"/>
    <mergeCell ref="B17:B20"/>
    <mergeCell ref="B3:B4"/>
    <mergeCell ref="D3:O3"/>
    <mergeCell ref="P3:R3"/>
    <mergeCell ref="S3:U3"/>
  </mergeCells>
  <printOptions/>
  <pageMargins left="0.75" right="0.75" top="1" bottom="1" header="0.512" footer="0.512"/>
  <pageSetup horizontalDpi="600" verticalDpi="600" orientation="portrait" paperSize="9" r:id="rId4"/>
  <drawing r:id="rId3"/>
  <legacyDrawing r:id="rId2"/>
</worksheet>
</file>

<file path=xl/worksheets/sheet7.xml><?xml version="1.0" encoding="utf-8"?>
<worksheet xmlns="http://schemas.openxmlformats.org/spreadsheetml/2006/main" xmlns:r="http://schemas.openxmlformats.org/officeDocument/2006/relationships">
  <dimension ref="B2:K86"/>
  <sheetViews>
    <sheetView zoomScale="70" zoomScaleNormal="70" workbookViewId="0" topLeftCell="A1">
      <selection activeCell="H5" sqref="H5:J5"/>
    </sheetView>
  </sheetViews>
  <sheetFormatPr defaultColWidth="9.00390625" defaultRowHeight="13.5"/>
  <cols>
    <col min="1" max="1" width="4.375" style="37" customWidth="1"/>
    <col min="2" max="2" width="10.75390625" style="37" customWidth="1"/>
    <col min="3" max="3" width="5.50390625" style="105" customWidth="1"/>
    <col min="4" max="4" width="6.125" style="105" customWidth="1"/>
    <col min="5" max="5" width="7.875" style="105" customWidth="1"/>
    <col min="6" max="6" width="12.125" style="105" customWidth="1"/>
    <col min="7" max="7" width="9.00390625" style="105" customWidth="1"/>
    <col min="8" max="8" width="10.25390625" style="37" customWidth="1"/>
    <col min="9" max="9" width="9.50390625" style="37" customWidth="1"/>
    <col min="10" max="10" width="10.25390625" style="37" customWidth="1"/>
    <col min="11" max="16384" width="9.00390625" style="37" customWidth="1"/>
  </cols>
  <sheetData>
    <row r="2" ht="17.25">
      <c r="B2" s="38" t="s">
        <v>77</v>
      </c>
    </row>
    <row r="4" spans="2:3" ht="17.25">
      <c r="B4" s="157">
        <v>40057</v>
      </c>
      <c r="C4" s="157"/>
    </row>
    <row r="5" spans="2:10" ht="15.75">
      <c r="B5" s="158" t="s">
        <v>43</v>
      </c>
      <c r="C5" s="159" t="s">
        <v>44</v>
      </c>
      <c r="D5" s="159" t="s">
        <v>45</v>
      </c>
      <c r="E5" s="159" t="s">
        <v>97</v>
      </c>
      <c r="F5" s="159" t="s">
        <v>47</v>
      </c>
      <c r="G5" s="159" t="s">
        <v>48</v>
      </c>
      <c r="H5" s="158" t="s">
        <v>100</v>
      </c>
      <c r="I5" s="158"/>
      <c r="J5" s="158"/>
    </row>
    <row r="6" spans="2:11" ht="24">
      <c r="B6" s="158"/>
      <c r="C6" s="159"/>
      <c r="D6" s="159"/>
      <c r="E6" s="159"/>
      <c r="F6" s="159"/>
      <c r="G6" s="159"/>
      <c r="H6" s="40" t="s">
        <v>98</v>
      </c>
      <c r="I6" s="40" t="s">
        <v>99</v>
      </c>
      <c r="J6" s="40" t="s">
        <v>49</v>
      </c>
      <c r="K6" s="41"/>
    </row>
    <row r="7" spans="2:10" ht="13.5">
      <c r="B7" s="104">
        <v>40072</v>
      </c>
      <c r="C7" s="39">
        <v>1</v>
      </c>
      <c r="D7" s="106">
        <v>0.4513888888888889</v>
      </c>
      <c r="E7" s="39">
        <v>10</v>
      </c>
      <c r="F7" s="108">
        <v>24.3</v>
      </c>
      <c r="G7" s="108">
        <v>33</v>
      </c>
      <c r="H7" s="43">
        <v>6.363636363636364</v>
      </c>
      <c r="I7" s="43">
        <v>0</v>
      </c>
      <c r="J7" s="43">
        <v>0</v>
      </c>
    </row>
    <row r="8" spans="2:10" ht="13.5">
      <c r="B8" s="39"/>
      <c r="C8" s="39">
        <v>2</v>
      </c>
      <c r="D8" s="106">
        <v>0.4597222222222222</v>
      </c>
      <c r="E8" s="39">
        <v>10</v>
      </c>
      <c r="F8" s="108">
        <v>24.2</v>
      </c>
      <c r="G8" s="39">
        <v>33.4</v>
      </c>
      <c r="H8" s="43">
        <v>0.30303030303030304</v>
      </c>
      <c r="I8" s="43">
        <v>0</v>
      </c>
      <c r="J8" s="43">
        <v>0</v>
      </c>
    </row>
    <row r="9" spans="2:10" ht="13.5">
      <c r="B9" s="39"/>
      <c r="C9" s="39">
        <v>3</v>
      </c>
      <c r="D9" s="106">
        <v>0.4680555555555555</v>
      </c>
      <c r="E9" s="39">
        <v>12</v>
      </c>
      <c r="F9" s="108">
        <v>24.1</v>
      </c>
      <c r="G9" s="39">
        <v>33.5</v>
      </c>
      <c r="H9" s="43">
        <v>4.545454545454546</v>
      </c>
      <c r="I9" s="43">
        <v>0</v>
      </c>
      <c r="J9" s="43">
        <v>0</v>
      </c>
    </row>
    <row r="10" spans="2:10" ht="13.5">
      <c r="B10" s="39"/>
      <c r="C10" s="39">
        <v>4</v>
      </c>
      <c r="D10" s="106">
        <v>0.4777777777777778</v>
      </c>
      <c r="E10" s="39">
        <v>12</v>
      </c>
      <c r="F10" s="108">
        <v>24.6</v>
      </c>
      <c r="G10" s="39">
        <v>33.4</v>
      </c>
      <c r="H10" s="43">
        <v>3.0303030303030303</v>
      </c>
      <c r="I10" s="43">
        <v>0</v>
      </c>
      <c r="J10" s="43">
        <v>0</v>
      </c>
    </row>
    <row r="11" spans="2:10" ht="13.5">
      <c r="B11" s="39"/>
      <c r="C11" s="39">
        <v>5</v>
      </c>
      <c r="D11" s="106">
        <v>0.4861111111111111</v>
      </c>
      <c r="E11" s="39">
        <v>10</v>
      </c>
      <c r="F11" s="108">
        <v>24.7</v>
      </c>
      <c r="G11" s="39">
        <v>33.4</v>
      </c>
      <c r="H11" s="43">
        <v>0.6060606060606061</v>
      </c>
      <c r="I11" s="43">
        <v>0</v>
      </c>
      <c r="J11" s="43">
        <v>0</v>
      </c>
    </row>
    <row r="12" spans="2:10" ht="13.5">
      <c r="B12" s="39"/>
      <c r="C12" s="39">
        <v>6</v>
      </c>
      <c r="D12" s="106">
        <v>0.49444444444444446</v>
      </c>
      <c r="E12" s="39">
        <v>10</v>
      </c>
      <c r="F12" s="108">
        <v>24.9</v>
      </c>
      <c r="G12" s="39">
        <v>33.4</v>
      </c>
      <c r="H12" s="43">
        <v>0.6060606060606061</v>
      </c>
      <c r="I12" s="43">
        <v>0</v>
      </c>
      <c r="J12" s="43">
        <v>0</v>
      </c>
    </row>
    <row r="13" spans="2:10" ht="13.5">
      <c r="B13" s="39"/>
      <c r="C13" s="39">
        <v>7</v>
      </c>
      <c r="D13" s="106">
        <v>0.5055555555555555</v>
      </c>
      <c r="E13" s="39">
        <v>10</v>
      </c>
      <c r="F13" s="108">
        <v>24.9</v>
      </c>
      <c r="G13" s="39">
        <v>33.3</v>
      </c>
      <c r="H13" s="43">
        <v>2.7272727272727275</v>
      </c>
      <c r="I13" s="43">
        <v>0.6060606060606061</v>
      </c>
      <c r="J13" s="43">
        <v>0</v>
      </c>
    </row>
    <row r="14" spans="2:10" ht="13.5">
      <c r="B14" s="39"/>
      <c r="C14" s="39">
        <v>8</v>
      </c>
      <c r="D14" s="106">
        <v>0.513888888888889</v>
      </c>
      <c r="E14" s="39">
        <v>10</v>
      </c>
      <c r="F14" s="108">
        <v>24.8</v>
      </c>
      <c r="G14" s="39">
        <v>33.4</v>
      </c>
      <c r="H14" s="43">
        <v>1.8181818181818183</v>
      </c>
      <c r="I14" s="43">
        <v>0</v>
      </c>
      <c r="J14" s="43">
        <v>0</v>
      </c>
    </row>
    <row r="15" spans="2:10" ht="13.5">
      <c r="B15" s="39"/>
      <c r="C15" s="39">
        <v>9</v>
      </c>
      <c r="D15" s="106">
        <v>0.5381944444444444</v>
      </c>
      <c r="E15" s="39">
        <v>10</v>
      </c>
      <c r="F15" s="108">
        <v>25</v>
      </c>
      <c r="G15" s="39">
        <v>33.4</v>
      </c>
      <c r="H15" s="43">
        <v>0.30303030303030304</v>
      </c>
      <c r="I15" s="43">
        <v>0</v>
      </c>
      <c r="J15" s="43">
        <v>0</v>
      </c>
    </row>
    <row r="16" spans="2:10" ht="13.5">
      <c r="B16" s="39"/>
      <c r="C16" s="39">
        <v>10</v>
      </c>
      <c r="D16" s="106">
        <v>0.548611111111111</v>
      </c>
      <c r="E16" s="39">
        <v>15</v>
      </c>
      <c r="F16" s="108">
        <v>24.9</v>
      </c>
      <c r="G16" s="39">
        <v>33.4</v>
      </c>
      <c r="H16" s="43">
        <v>0.6060606060606061</v>
      </c>
      <c r="I16" s="43">
        <v>0</v>
      </c>
      <c r="J16" s="43">
        <v>0</v>
      </c>
    </row>
    <row r="17" spans="2:10" ht="13.5">
      <c r="B17" s="39"/>
      <c r="C17" s="39">
        <v>11</v>
      </c>
      <c r="D17" s="106">
        <v>0.5590277777777778</v>
      </c>
      <c r="E17" s="39">
        <v>10</v>
      </c>
      <c r="F17" s="108">
        <v>24.7</v>
      </c>
      <c r="G17" s="39">
        <v>33.4</v>
      </c>
      <c r="H17" s="43">
        <v>0</v>
      </c>
      <c r="I17" s="43">
        <v>0</v>
      </c>
      <c r="J17" s="43">
        <v>0</v>
      </c>
    </row>
    <row r="18" spans="2:10" ht="13.5">
      <c r="B18" s="39"/>
      <c r="C18" s="39">
        <v>12</v>
      </c>
      <c r="D18" s="106">
        <v>0.5694444444444444</v>
      </c>
      <c r="E18" s="39">
        <v>10</v>
      </c>
      <c r="F18" s="108">
        <v>24.7</v>
      </c>
      <c r="G18" s="39">
        <v>33.4</v>
      </c>
      <c r="H18" s="43">
        <v>0</v>
      </c>
      <c r="I18" s="43">
        <v>0</v>
      </c>
      <c r="J18" s="43">
        <v>0</v>
      </c>
    </row>
    <row r="19" spans="2:10" ht="13.5">
      <c r="B19" s="39"/>
      <c r="C19" s="39">
        <v>13</v>
      </c>
      <c r="D19" s="106">
        <v>0.576388888888889</v>
      </c>
      <c r="E19" s="39">
        <v>10</v>
      </c>
      <c r="F19" s="108">
        <v>24.7</v>
      </c>
      <c r="G19" s="39">
        <v>33.4</v>
      </c>
      <c r="H19" s="43">
        <v>1.8181818181818183</v>
      </c>
      <c r="I19" s="43">
        <v>0</v>
      </c>
      <c r="J19" s="43">
        <v>0</v>
      </c>
    </row>
    <row r="20" spans="2:10" ht="13.5">
      <c r="B20" s="39"/>
      <c r="C20" s="39">
        <v>14</v>
      </c>
      <c r="D20" s="106">
        <v>0.5868055555555556</v>
      </c>
      <c r="E20" s="39">
        <v>10</v>
      </c>
      <c r="F20" s="108">
        <v>24.5</v>
      </c>
      <c r="G20" s="39">
        <v>33.5</v>
      </c>
      <c r="H20" s="43">
        <v>2.4242424242424243</v>
      </c>
      <c r="I20" s="43">
        <v>0</v>
      </c>
      <c r="J20" s="43">
        <v>0</v>
      </c>
    </row>
    <row r="21" spans="2:10" ht="13.5">
      <c r="B21" s="39"/>
      <c r="C21" s="39">
        <v>15</v>
      </c>
      <c r="D21" s="106">
        <v>0.5972222222222222</v>
      </c>
      <c r="E21" s="39">
        <v>10</v>
      </c>
      <c r="F21" s="108">
        <v>24.5</v>
      </c>
      <c r="G21" s="39">
        <v>33.4</v>
      </c>
      <c r="H21" s="43">
        <v>3.0303030303030303</v>
      </c>
      <c r="I21" s="43">
        <v>0</v>
      </c>
      <c r="J21" s="43">
        <v>0</v>
      </c>
    </row>
    <row r="22" spans="2:10" ht="13.5">
      <c r="B22" s="39"/>
      <c r="C22" s="39">
        <v>16</v>
      </c>
      <c r="D22" s="106">
        <v>0.607638888888889</v>
      </c>
      <c r="E22" s="39">
        <v>10</v>
      </c>
      <c r="F22" s="108">
        <v>24.7</v>
      </c>
      <c r="G22" s="39">
        <v>33.4</v>
      </c>
      <c r="H22" s="43">
        <v>0.9090909090909092</v>
      </c>
      <c r="I22" s="43">
        <v>0</v>
      </c>
      <c r="J22" s="43">
        <v>0</v>
      </c>
    </row>
    <row r="23" spans="2:10" ht="13.5">
      <c r="B23" s="39"/>
      <c r="C23" s="39">
        <v>17</v>
      </c>
      <c r="D23" s="106">
        <v>0.6180555555555556</v>
      </c>
      <c r="E23" s="39">
        <v>10</v>
      </c>
      <c r="F23" s="108">
        <v>24.5</v>
      </c>
      <c r="G23" s="39">
        <v>33.4</v>
      </c>
      <c r="H23" s="43">
        <v>2.4242424242424243</v>
      </c>
      <c r="I23" s="43">
        <v>0.30303030303030304</v>
      </c>
      <c r="J23" s="43">
        <v>0</v>
      </c>
    </row>
    <row r="24" spans="2:10" ht="13.5">
      <c r="B24" s="39"/>
      <c r="C24" s="39">
        <v>18</v>
      </c>
      <c r="D24" s="106">
        <v>0.625</v>
      </c>
      <c r="E24" s="39">
        <v>10</v>
      </c>
      <c r="F24" s="108">
        <v>24.2</v>
      </c>
      <c r="G24" s="39">
        <v>33.4</v>
      </c>
      <c r="H24" s="43">
        <v>5.151515151515151</v>
      </c>
      <c r="I24" s="43">
        <v>0</v>
      </c>
      <c r="J24" s="43">
        <v>0</v>
      </c>
    </row>
    <row r="25" spans="2:10" ht="13.5">
      <c r="B25" s="39"/>
      <c r="C25" s="39">
        <v>19</v>
      </c>
      <c r="D25" s="106">
        <v>0.6354166666666666</v>
      </c>
      <c r="E25" s="39">
        <v>10</v>
      </c>
      <c r="F25" s="108">
        <v>24.1</v>
      </c>
      <c r="G25" s="39">
        <v>33.5</v>
      </c>
      <c r="H25" s="43">
        <v>6.96969696969697</v>
      </c>
      <c r="I25" s="43">
        <v>0</v>
      </c>
      <c r="J25" s="43">
        <v>0</v>
      </c>
    </row>
    <row r="26" spans="2:10" ht="13.5">
      <c r="B26" s="39"/>
      <c r="C26" s="39">
        <v>20</v>
      </c>
      <c r="D26" s="106">
        <v>0.6493055555555556</v>
      </c>
      <c r="E26" s="39">
        <v>10</v>
      </c>
      <c r="F26" s="108">
        <v>24.2</v>
      </c>
      <c r="G26" s="39">
        <v>33.4</v>
      </c>
      <c r="H26" s="43">
        <v>4.242424242424242</v>
      </c>
      <c r="I26" s="43">
        <v>0</v>
      </c>
      <c r="J26" s="43">
        <v>0</v>
      </c>
    </row>
    <row r="27" spans="2:10" ht="13.5">
      <c r="B27" s="39"/>
      <c r="C27" s="39">
        <v>21</v>
      </c>
      <c r="D27" s="106">
        <v>0.6541666666666667</v>
      </c>
      <c r="E27" s="39">
        <v>10</v>
      </c>
      <c r="F27" s="108">
        <v>24.3</v>
      </c>
      <c r="G27" s="39">
        <v>33.2</v>
      </c>
      <c r="H27" s="43">
        <v>16.363636363636363</v>
      </c>
      <c r="I27" s="43">
        <v>0</v>
      </c>
      <c r="J27" s="43">
        <v>0</v>
      </c>
    </row>
    <row r="28" spans="2:10" ht="13.5">
      <c r="B28" s="39"/>
      <c r="C28" s="39">
        <v>22</v>
      </c>
      <c r="D28" s="106">
        <v>0.6631944444444444</v>
      </c>
      <c r="E28" s="39">
        <v>10</v>
      </c>
      <c r="F28" s="108">
        <v>24.2</v>
      </c>
      <c r="G28" s="39">
        <v>33.2</v>
      </c>
      <c r="H28" s="43">
        <v>87.27272727272728</v>
      </c>
      <c r="I28" s="43">
        <v>0</v>
      </c>
      <c r="J28" s="43">
        <v>0</v>
      </c>
    </row>
    <row r="29" spans="2:10" ht="13.5">
      <c r="B29" s="39"/>
      <c r="C29" s="39">
        <v>23</v>
      </c>
      <c r="D29" s="106">
        <v>0.6666666666666666</v>
      </c>
      <c r="E29" s="39">
        <v>10</v>
      </c>
      <c r="F29" s="108">
        <v>24.1</v>
      </c>
      <c r="G29" s="39">
        <v>33.5</v>
      </c>
      <c r="H29" s="43">
        <v>13.333333333333334</v>
      </c>
      <c r="I29" s="43">
        <v>0</v>
      </c>
      <c r="J29" s="43">
        <v>0</v>
      </c>
    </row>
    <row r="30" spans="2:10" ht="13.5">
      <c r="B30" s="39"/>
      <c r="C30" s="39">
        <v>24</v>
      </c>
      <c r="D30" s="106">
        <v>0.6805555555555555</v>
      </c>
      <c r="E30" s="39">
        <v>10</v>
      </c>
      <c r="F30" s="108">
        <v>24.2</v>
      </c>
      <c r="G30" s="39">
        <v>33.4</v>
      </c>
      <c r="H30" s="43">
        <v>28.78787878787879</v>
      </c>
      <c r="I30" s="43">
        <v>0</v>
      </c>
      <c r="J30" s="43">
        <v>0</v>
      </c>
    </row>
    <row r="31" spans="2:10" ht="13.5">
      <c r="B31" s="39"/>
      <c r="C31" s="39">
        <v>25</v>
      </c>
      <c r="D31" s="106">
        <v>0.6875</v>
      </c>
      <c r="E31" s="39">
        <v>10</v>
      </c>
      <c r="F31" s="108">
        <v>24.3</v>
      </c>
      <c r="G31" s="39">
        <v>33.4</v>
      </c>
      <c r="H31" s="43">
        <v>27.272727272727273</v>
      </c>
      <c r="I31" s="43">
        <v>0</v>
      </c>
      <c r="J31" s="43">
        <v>0</v>
      </c>
    </row>
    <row r="32" spans="2:10" ht="13.5">
      <c r="B32" s="104">
        <v>40073</v>
      </c>
      <c r="C32" s="39">
        <v>26</v>
      </c>
      <c r="D32" s="106">
        <v>0.4444444444444444</v>
      </c>
      <c r="E32" s="39">
        <v>10</v>
      </c>
      <c r="F32" s="108">
        <v>24</v>
      </c>
      <c r="G32" s="39">
        <v>33.4</v>
      </c>
      <c r="H32" s="43">
        <v>26.969696969696972</v>
      </c>
      <c r="I32" s="43">
        <v>0</v>
      </c>
      <c r="J32" s="43">
        <v>0</v>
      </c>
    </row>
    <row r="33" spans="2:10" ht="13.5">
      <c r="B33" s="39"/>
      <c r="C33" s="39">
        <v>27</v>
      </c>
      <c r="D33" s="106">
        <v>0.44097222222222227</v>
      </c>
      <c r="E33" s="39">
        <v>10</v>
      </c>
      <c r="F33" s="108">
        <v>24</v>
      </c>
      <c r="G33" s="39">
        <v>33.4</v>
      </c>
      <c r="H33" s="43">
        <v>13.93939393939394</v>
      </c>
      <c r="I33" s="43">
        <v>1.2121212121212122</v>
      </c>
      <c r="J33" s="43">
        <v>0</v>
      </c>
    </row>
    <row r="34" spans="2:10" ht="13.5">
      <c r="B34" s="39"/>
      <c r="C34" s="39">
        <v>28</v>
      </c>
      <c r="D34" s="106">
        <v>0.3527777777777778</v>
      </c>
      <c r="E34" s="39">
        <v>10</v>
      </c>
      <c r="F34" s="108">
        <v>24.2</v>
      </c>
      <c r="G34" s="39">
        <v>33.3</v>
      </c>
      <c r="H34" s="43">
        <v>4.848484848484849</v>
      </c>
      <c r="I34" s="43">
        <v>0.6060606060606061</v>
      </c>
      <c r="J34" s="43">
        <v>0</v>
      </c>
    </row>
    <row r="35" spans="2:10" ht="13.5">
      <c r="B35" s="39"/>
      <c r="C35" s="39">
        <v>29</v>
      </c>
      <c r="D35" s="106">
        <v>0.3611111111111111</v>
      </c>
      <c r="E35" s="39">
        <v>10</v>
      </c>
      <c r="F35" s="108">
        <v>24.1</v>
      </c>
      <c r="G35" s="39">
        <v>33.5</v>
      </c>
      <c r="H35" s="43">
        <v>2.121212121212121</v>
      </c>
      <c r="I35" s="43">
        <v>0</v>
      </c>
      <c r="J35" s="43">
        <v>0</v>
      </c>
    </row>
    <row r="36" spans="2:10" ht="13.5">
      <c r="B36" s="39"/>
      <c r="C36" s="39">
        <v>30</v>
      </c>
      <c r="D36" s="106">
        <v>0.3680555555555556</v>
      </c>
      <c r="E36" s="39">
        <v>10</v>
      </c>
      <c r="F36" s="108">
        <v>23.9</v>
      </c>
      <c r="G36" s="39">
        <v>33.4</v>
      </c>
      <c r="H36" s="43">
        <v>5.454545454545455</v>
      </c>
      <c r="I36" s="43">
        <v>0.30303030303030304</v>
      </c>
      <c r="J36" s="43">
        <v>0</v>
      </c>
    </row>
    <row r="37" spans="2:10" ht="13.5">
      <c r="B37" s="42"/>
      <c r="C37" s="39">
        <v>31</v>
      </c>
      <c r="D37" s="106">
        <v>0.375</v>
      </c>
      <c r="E37" s="39">
        <v>10</v>
      </c>
      <c r="F37" s="108">
        <v>23.8</v>
      </c>
      <c r="G37" s="39">
        <v>33.5</v>
      </c>
      <c r="H37" s="43">
        <v>14.545454545454547</v>
      </c>
      <c r="I37" s="43">
        <v>0</v>
      </c>
      <c r="J37" s="43">
        <v>0</v>
      </c>
    </row>
    <row r="38" spans="2:10" ht="13.5">
      <c r="B38" s="42"/>
      <c r="C38" s="39">
        <v>32</v>
      </c>
      <c r="D38" s="106">
        <v>0.3840277777777778</v>
      </c>
      <c r="E38" s="39">
        <v>10</v>
      </c>
      <c r="F38" s="108">
        <v>24.3</v>
      </c>
      <c r="G38" s="39">
        <v>33.5</v>
      </c>
      <c r="H38" s="43">
        <v>11.212121212121213</v>
      </c>
      <c r="I38" s="43">
        <v>0.6060606060606061</v>
      </c>
      <c r="J38" s="43">
        <v>0</v>
      </c>
    </row>
    <row r="39" spans="2:10" ht="13.5">
      <c r="B39" s="42"/>
      <c r="C39" s="39">
        <v>33</v>
      </c>
      <c r="D39" s="106">
        <v>0.3902777777777778</v>
      </c>
      <c r="E39" s="39">
        <v>10</v>
      </c>
      <c r="F39" s="108">
        <v>23.9</v>
      </c>
      <c r="G39" s="39">
        <v>33.3</v>
      </c>
      <c r="H39" s="43">
        <v>5.151515151515151</v>
      </c>
      <c r="I39" s="43">
        <v>0</v>
      </c>
      <c r="J39" s="43">
        <v>0</v>
      </c>
    </row>
    <row r="40" spans="2:10" ht="13.5">
      <c r="B40" s="42"/>
      <c r="C40" s="39">
        <v>34</v>
      </c>
      <c r="D40" s="106">
        <v>0.3993055555555556</v>
      </c>
      <c r="E40" s="39">
        <v>10</v>
      </c>
      <c r="F40" s="108">
        <v>24</v>
      </c>
      <c r="G40" s="39">
        <v>33.4</v>
      </c>
      <c r="H40" s="43">
        <v>1.8181818181818183</v>
      </c>
      <c r="I40" s="43">
        <v>0</v>
      </c>
      <c r="J40" s="43">
        <v>0</v>
      </c>
    </row>
    <row r="41" spans="2:10" ht="13.5">
      <c r="B41" s="42"/>
      <c r="C41" s="39">
        <v>35</v>
      </c>
      <c r="D41" s="106">
        <v>0.40625</v>
      </c>
      <c r="E41" s="39">
        <v>10</v>
      </c>
      <c r="F41" s="108">
        <v>23.9</v>
      </c>
      <c r="G41" s="39">
        <v>33.3</v>
      </c>
      <c r="H41" s="43">
        <v>25.454545454545457</v>
      </c>
      <c r="I41" s="43">
        <v>0</v>
      </c>
      <c r="J41" s="43">
        <v>0</v>
      </c>
    </row>
    <row r="42" spans="2:10" ht="13.5">
      <c r="B42" s="42"/>
      <c r="C42" s="39">
        <v>36</v>
      </c>
      <c r="D42" s="106">
        <v>0.4131944444444444</v>
      </c>
      <c r="E42" s="39">
        <v>10</v>
      </c>
      <c r="F42" s="108">
        <v>23.9</v>
      </c>
      <c r="G42" s="39">
        <v>33.5</v>
      </c>
      <c r="H42" s="43">
        <v>4.848484848484849</v>
      </c>
      <c r="I42" s="43">
        <v>0</v>
      </c>
      <c r="J42" s="43">
        <v>0</v>
      </c>
    </row>
    <row r="43" spans="2:10" ht="13.5">
      <c r="B43" s="42"/>
      <c r="C43" s="39">
        <v>37</v>
      </c>
      <c r="D43" s="106">
        <v>0.4201388888888889</v>
      </c>
      <c r="E43" s="39">
        <v>10</v>
      </c>
      <c r="F43" s="108">
        <v>23.9</v>
      </c>
      <c r="G43" s="39">
        <v>33.5</v>
      </c>
      <c r="H43" s="43">
        <v>9.696969696969697</v>
      </c>
      <c r="I43" s="43">
        <v>0.9090909090909092</v>
      </c>
      <c r="J43" s="43">
        <v>0</v>
      </c>
    </row>
    <row r="45" spans="2:3" ht="17.25">
      <c r="B45" s="157">
        <v>40087</v>
      </c>
      <c r="C45" s="157"/>
    </row>
    <row r="46" spans="2:10" ht="15.75">
      <c r="B46" s="158" t="s">
        <v>43</v>
      </c>
      <c r="C46" s="158" t="s">
        <v>44</v>
      </c>
      <c r="D46" s="158" t="s">
        <v>45</v>
      </c>
      <c r="E46" s="158" t="s">
        <v>46</v>
      </c>
      <c r="F46" s="159" t="s">
        <v>47</v>
      </c>
      <c r="G46" s="159" t="s">
        <v>48</v>
      </c>
      <c r="H46" s="158" t="s">
        <v>100</v>
      </c>
      <c r="I46" s="158"/>
      <c r="J46" s="158"/>
    </row>
    <row r="47" spans="2:10" ht="24">
      <c r="B47" s="158"/>
      <c r="C47" s="158"/>
      <c r="D47" s="158"/>
      <c r="E47" s="158"/>
      <c r="F47" s="159"/>
      <c r="G47" s="159"/>
      <c r="H47" s="40" t="s">
        <v>98</v>
      </c>
      <c r="I47" s="40" t="s">
        <v>99</v>
      </c>
      <c r="J47" s="40" t="s">
        <v>49</v>
      </c>
    </row>
    <row r="48" spans="2:10" ht="13.5">
      <c r="B48" s="104">
        <v>40108</v>
      </c>
      <c r="C48" s="39">
        <v>1</v>
      </c>
      <c r="D48" s="106">
        <v>0.625</v>
      </c>
      <c r="E48" s="39">
        <v>10</v>
      </c>
      <c r="F48" s="108">
        <v>22</v>
      </c>
      <c r="G48" s="39">
        <v>33.6</v>
      </c>
      <c r="H48" s="43">
        <v>0</v>
      </c>
      <c r="I48" s="43">
        <v>0</v>
      </c>
      <c r="J48" s="43">
        <v>1.2121212121212122</v>
      </c>
    </row>
    <row r="49" spans="2:10" ht="13.5">
      <c r="B49" s="39"/>
      <c r="C49" s="39">
        <v>2</v>
      </c>
      <c r="D49" s="106">
        <v>0.49652777777777773</v>
      </c>
      <c r="E49" s="39">
        <v>10</v>
      </c>
      <c r="F49" s="108">
        <v>21.8</v>
      </c>
      <c r="G49" s="39">
        <v>33.8</v>
      </c>
      <c r="H49" s="43">
        <v>0</v>
      </c>
      <c r="I49" s="43">
        <v>0.30303030303030304</v>
      </c>
      <c r="J49" s="43">
        <v>0.30303030303030304</v>
      </c>
    </row>
    <row r="50" spans="2:10" ht="13.5">
      <c r="B50" s="39"/>
      <c r="C50" s="39">
        <v>3</v>
      </c>
      <c r="D50" s="106">
        <v>0.4895833333333333</v>
      </c>
      <c r="E50" s="39">
        <v>10</v>
      </c>
      <c r="F50" s="108">
        <v>21.7</v>
      </c>
      <c r="G50" s="39">
        <v>33.8</v>
      </c>
      <c r="H50" s="43">
        <v>0</v>
      </c>
      <c r="I50" s="43">
        <v>0</v>
      </c>
      <c r="J50" s="43">
        <v>1.2121212121212122</v>
      </c>
    </row>
    <row r="51" spans="2:10" ht="13.5">
      <c r="B51" s="39"/>
      <c r="C51" s="39">
        <v>4</v>
      </c>
      <c r="D51" s="106">
        <v>0.4791666666666667</v>
      </c>
      <c r="E51" s="39">
        <v>10</v>
      </c>
      <c r="F51" s="108">
        <v>22</v>
      </c>
      <c r="G51" s="39">
        <v>33.8</v>
      </c>
      <c r="H51" s="43">
        <v>0</v>
      </c>
      <c r="I51" s="43">
        <v>0</v>
      </c>
      <c r="J51" s="43">
        <v>2.7272727272727275</v>
      </c>
    </row>
    <row r="52" spans="2:10" ht="13.5">
      <c r="B52" s="39"/>
      <c r="C52" s="39">
        <v>5</v>
      </c>
      <c r="D52" s="106">
        <v>0.47222222222222227</v>
      </c>
      <c r="E52" s="39">
        <v>10</v>
      </c>
      <c r="F52" s="108">
        <v>22</v>
      </c>
      <c r="G52" s="39">
        <v>33.8</v>
      </c>
      <c r="H52" s="43">
        <v>0</v>
      </c>
      <c r="I52" s="43">
        <v>0</v>
      </c>
      <c r="J52" s="43">
        <v>2.7272727272727275</v>
      </c>
    </row>
    <row r="53" spans="2:10" ht="13.5">
      <c r="B53" s="39"/>
      <c r="C53" s="39">
        <v>6</v>
      </c>
      <c r="D53" s="106">
        <v>0.4618055555555556</v>
      </c>
      <c r="E53" s="39">
        <v>10</v>
      </c>
      <c r="F53" s="108">
        <v>22</v>
      </c>
      <c r="G53" s="39">
        <v>33.8</v>
      </c>
      <c r="H53" s="43">
        <v>0.30303030303030304</v>
      </c>
      <c r="I53" s="43">
        <v>0</v>
      </c>
      <c r="J53" s="43">
        <v>0</v>
      </c>
    </row>
    <row r="54" spans="2:10" ht="13.5">
      <c r="B54" s="39"/>
      <c r="C54" s="39">
        <v>7</v>
      </c>
      <c r="D54" s="106">
        <v>0.4513888888888889</v>
      </c>
      <c r="E54" s="39">
        <v>10</v>
      </c>
      <c r="F54" s="108">
        <v>21.9</v>
      </c>
      <c r="G54" s="39">
        <v>33.8</v>
      </c>
      <c r="H54" s="43">
        <v>0.9090909090909092</v>
      </c>
      <c r="I54" s="43">
        <v>0</v>
      </c>
      <c r="J54" s="43">
        <v>0</v>
      </c>
    </row>
    <row r="55" spans="2:10" ht="13.5">
      <c r="B55" s="39"/>
      <c r="C55" s="39">
        <v>8</v>
      </c>
      <c r="D55" s="106">
        <v>0.43402777777777773</v>
      </c>
      <c r="E55" s="39">
        <v>10</v>
      </c>
      <c r="F55" s="108">
        <v>21.7</v>
      </c>
      <c r="G55" s="39">
        <v>33.7</v>
      </c>
      <c r="H55" s="43">
        <v>0</v>
      </c>
      <c r="I55" s="43">
        <v>0</v>
      </c>
      <c r="J55" s="43">
        <v>3.0303030303030303</v>
      </c>
    </row>
    <row r="56" spans="2:10" ht="13.5">
      <c r="B56" s="39"/>
      <c r="C56" s="39">
        <v>9</v>
      </c>
      <c r="D56" s="160" t="s">
        <v>50</v>
      </c>
      <c r="E56" s="161"/>
      <c r="F56" s="161"/>
      <c r="G56" s="161"/>
      <c r="H56" s="161"/>
      <c r="I56" s="161"/>
      <c r="J56" s="162"/>
    </row>
    <row r="57" spans="2:10" ht="13.5">
      <c r="B57" s="39"/>
      <c r="C57" s="39">
        <v>10</v>
      </c>
      <c r="D57" s="163"/>
      <c r="E57" s="164"/>
      <c r="F57" s="164"/>
      <c r="G57" s="164"/>
      <c r="H57" s="164"/>
      <c r="I57" s="164"/>
      <c r="J57" s="165"/>
    </row>
    <row r="58" spans="2:10" ht="13.5">
      <c r="B58" s="39"/>
      <c r="C58" s="39">
        <v>11</v>
      </c>
      <c r="D58" s="163"/>
      <c r="E58" s="164"/>
      <c r="F58" s="164"/>
      <c r="G58" s="164"/>
      <c r="H58" s="164"/>
      <c r="I58" s="164"/>
      <c r="J58" s="165"/>
    </row>
    <row r="59" spans="2:10" ht="13.5">
      <c r="B59" s="39"/>
      <c r="C59" s="39">
        <v>12</v>
      </c>
      <c r="D59" s="163"/>
      <c r="E59" s="164"/>
      <c r="F59" s="164"/>
      <c r="G59" s="164"/>
      <c r="H59" s="164"/>
      <c r="I59" s="164"/>
      <c r="J59" s="165"/>
    </row>
    <row r="60" spans="2:10" ht="13.5">
      <c r="B60" s="39"/>
      <c r="C60" s="39">
        <v>13</v>
      </c>
      <c r="D60" s="163"/>
      <c r="E60" s="164"/>
      <c r="F60" s="164"/>
      <c r="G60" s="164"/>
      <c r="H60" s="164"/>
      <c r="I60" s="164"/>
      <c r="J60" s="165"/>
    </row>
    <row r="61" spans="2:10" ht="13.5">
      <c r="B61" s="39"/>
      <c r="C61" s="39">
        <v>14</v>
      </c>
      <c r="D61" s="163"/>
      <c r="E61" s="164"/>
      <c r="F61" s="164"/>
      <c r="G61" s="164"/>
      <c r="H61" s="164"/>
      <c r="I61" s="164"/>
      <c r="J61" s="165"/>
    </row>
    <row r="62" spans="2:10" ht="13.5">
      <c r="B62" s="39"/>
      <c r="C62" s="39">
        <v>15</v>
      </c>
      <c r="D62" s="163"/>
      <c r="E62" s="164"/>
      <c r="F62" s="164"/>
      <c r="G62" s="164"/>
      <c r="H62" s="164"/>
      <c r="I62" s="164"/>
      <c r="J62" s="165"/>
    </row>
    <row r="63" spans="2:10" ht="13.5">
      <c r="B63" s="39"/>
      <c r="C63" s="39">
        <v>16</v>
      </c>
      <c r="D63" s="166"/>
      <c r="E63" s="167"/>
      <c r="F63" s="167"/>
      <c r="G63" s="167"/>
      <c r="H63" s="167"/>
      <c r="I63" s="167"/>
      <c r="J63" s="168"/>
    </row>
    <row r="64" spans="2:10" ht="13.5">
      <c r="B64" s="39"/>
      <c r="C64" s="39">
        <v>17</v>
      </c>
      <c r="D64" s="106">
        <v>0.7152777777777778</v>
      </c>
      <c r="E64" s="39">
        <v>10</v>
      </c>
      <c r="F64" s="39">
        <v>21.5</v>
      </c>
      <c r="G64" s="39">
        <v>33.8</v>
      </c>
      <c r="H64" s="43">
        <v>0</v>
      </c>
      <c r="I64" s="43">
        <v>0</v>
      </c>
      <c r="J64" s="43">
        <v>0</v>
      </c>
    </row>
    <row r="65" spans="2:10" ht="13.5">
      <c r="B65" s="39"/>
      <c r="C65" s="39">
        <v>18</v>
      </c>
      <c r="D65" s="106">
        <v>0.7083333333333334</v>
      </c>
      <c r="E65" s="39">
        <v>10</v>
      </c>
      <c r="F65" s="39">
        <v>21.5</v>
      </c>
      <c r="G65" s="39">
        <v>33.8</v>
      </c>
      <c r="H65" s="43">
        <v>0.30303030303030304</v>
      </c>
      <c r="I65" s="43">
        <v>0.30303030303030304</v>
      </c>
      <c r="J65" s="43">
        <v>0.30303030303030304</v>
      </c>
    </row>
    <row r="66" spans="2:10" ht="13.5">
      <c r="B66" s="39"/>
      <c r="C66" s="39">
        <v>19</v>
      </c>
      <c r="D66" s="106">
        <v>0.6993055555555556</v>
      </c>
      <c r="E66" s="39">
        <v>10</v>
      </c>
      <c r="F66" s="39">
        <v>21.5</v>
      </c>
      <c r="G66" s="39">
        <v>33.8</v>
      </c>
      <c r="H66" s="43">
        <v>0</v>
      </c>
      <c r="I66" s="43">
        <v>0</v>
      </c>
      <c r="J66" s="43">
        <v>0</v>
      </c>
    </row>
    <row r="67" spans="2:10" ht="13.5">
      <c r="B67" s="39"/>
      <c r="C67" s="39">
        <v>20</v>
      </c>
      <c r="D67" s="106">
        <v>0.6909722222222222</v>
      </c>
      <c r="E67" s="39">
        <v>10</v>
      </c>
      <c r="F67" s="39">
        <v>21.6</v>
      </c>
      <c r="G67" s="39">
        <v>33.8</v>
      </c>
      <c r="H67" s="43">
        <v>0.30303030303030304</v>
      </c>
      <c r="I67" s="43">
        <v>0</v>
      </c>
      <c r="J67" s="43">
        <v>0</v>
      </c>
    </row>
    <row r="68" spans="2:10" ht="13.5">
      <c r="B68" s="39"/>
      <c r="C68" s="39">
        <v>21</v>
      </c>
      <c r="D68" s="106">
        <v>0.6805555555555555</v>
      </c>
      <c r="E68" s="39">
        <v>10</v>
      </c>
      <c r="F68" s="39">
        <v>21.5</v>
      </c>
      <c r="G68" s="39">
        <v>33.8</v>
      </c>
      <c r="H68" s="43">
        <v>0</v>
      </c>
      <c r="I68" s="43">
        <v>0</v>
      </c>
      <c r="J68" s="43">
        <v>0.30303030303030304</v>
      </c>
    </row>
    <row r="69" spans="2:10" ht="13.5">
      <c r="B69" s="39"/>
      <c r="C69" s="39">
        <v>22</v>
      </c>
      <c r="D69" s="106">
        <v>0.6722222222222222</v>
      </c>
      <c r="E69" s="39">
        <v>10</v>
      </c>
      <c r="F69" s="39">
        <v>21.3</v>
      </c>
      <c r="G69" s="39">
        <v>33.7</v>
      </c>
      <c r="H69" s="43">
        <v>0</v>
      </c>
      <c r="I69" s="43">
        <v>0.30303030303030304</v>
      </c>
      <c r="J69" s="43">
        <v>0.6060606060606061</v>
      </c>
    </row>
    <row r="70" spans="2:10" ht="13.5">
      <c r="B70" s="39"/>
      <c r="C70" s="39">
        <v>23</v>
      </c>
      <c r="D70" s="106">
        <v>0.6631944444444444</v>
      </c>
      <c r="E70" s="39">
        <v>10</v>
      </c>
      <c r="F70" s="39">
        <v>21.3</v>
      </c>
      <c r="G70" s="39">
        <v>33.7</v>
      </c>
      <c r="H70" s="43">
        <v>0</v>
      </c>
      <c r="I70" s="43">
        <v>0</v>
      </c>
      <c r="J70" s="43">
        <v>0.9090909090909092</v>
      </c>
    </row>
    <row r="71" spans="2:10" ht="13.5">
      <c r="B71" s="39"/>
      <c r="C71" s="39">
        <v>24</v>
      </c>
      <c r="D71" s="106">
        <v>0.65625</v>
      </c>
      <c r="E71" s="39">
        <v>10</v>
      </c>
      <c r="F71" s="39">
        <v>21.4</v>
      </c>
      <c r="G71" s="39">
        <v>33.7</v>
      </c>
      <c r="H71" s="43">
        <v>0</v>
      </c>
      <c r="I71" s="43">
        <v>0</v>
      </c>
      <c r="J71" s="43">
        <v>4.242424242424242</v>
      </c>
    </row>
    <row r="72" spans="2:10" ht="13.5">
      <c r="B72" s="39"/>
      <c r="C72" s="39">
        <v>25</v>
      </c>
      <c r="D72" s="106">
        <v>0.6458333333333334</v>
      </c>
      <c r="E72" s="39">
        <v>10</v>
      </c>
      <c r="F72" s="39">
        <v>21.5</v>
      </c>
      <c r="G72" s="39">
        <v>33.7</v>
      </c>
      <c r="H72" s="43">
        <v>0.30303030303030304</v>
      </c>
      <c r="I72" s="43">
        <v>0.30303030303030304</v>
      </c>
      <c r="J72" s="43">
        <v>1.5151515151515151</v>
      </c>
    </row>
    <row r="73" spans="2:10" ht="13.5">
      <c r="B73" s="39"/>
      <c r="C73" s="39">
        <v>26</v>
      </c>
      <c r="D73" s="106">
        <v>0.638888888888889</v>
      </c>
      <c r="E73" s="39">
        <v>10</v>
      </c>
      <c r="F73" s="39">
        <v>21.5</v>
      </c>
      <c r="G73" s="39">
        <v>33.7</v>
      </c>
      <c r="H73" s="43">
        <v>0</v>
      </c>
      <c r="I73" s="43">
        <v>0.30303030303030304</v>
      </c>
      <c r="J73" s="43">
        <v>1.2121212121212122</v>
      </c>
    </row>
    <row r="74" spans="2:10" ht="13.5">
      <c r="B74" s="39"/>
      <c r="C74" s="39">
        <v>27</v>
      </c>
      <c r="D74" s="106">
        <v>0.3923611111111111</v>
      </c>
      <c r="E74" s="39">
        <v>10</v>
      </c>
      <c r="F74" s="39">
        <v>21.4</v>
      </c>
      <c r="G74" s="39">
        <v>33.8</v>
      </c>
      <c r="H74" s="43">
        <v>0</v>
      </c>
      <c r="I74" s="43">
        <v>0</v>
      </c>
      <c r="J74" s="43">
        <v>0</v>
      </c>
    </row>
    <row r="75" spans="2:10" ht="13.5">
      <c r="B75" s="104">
        <v>40109</v>
      </c>
      <c r="C75" s="39">
        <v>28</v>
      </c>
      <c r="D75" s="106">
        <v>0.3506944444444444</v>
      </c>
      <c r="E75" s="39">
        <v>10</v>
      </c>
      <c r="F75" s="39">
        <v>21.6</v>
      </c>
      <c r="G75" s="39">
        <v>33.5</v>
      </c>
      <c r="H75" s="43">
        <v>0</v>
      </c>
      <c r="I75" s="43">
        <v>0</v>
      </c>
      <c r="J75" s="43">
        <v>1.2121212121212122</v>
      </c>
    </row>
    <row r="76" spans="2:10" ht="13.5">
      <c r="B76" s="39"/>
      <c r="C76" s="39">
        <v>29</v>
      </c>
      <c r="D76" s="106">
        <v>0.35833333333333334</v>
      </c>
      <c r="E76" s="39">
        <v>10</v>
      </c>
      <c r="F76" s="39">
        <v>21.6</v>
      </c>
      <c r="G76" s="39">
        <v>33.8</v>
      </c>
      <c r="H76" s="43">
        <v>0</v>
      </c>
      <c r="I76" s="43">
        <v>0</v>
      </c>
      <c r="J76" s="43">
        <v>0.30303030303030304</v>
      </c>
    </row>
    <row r="77" spans="2:10" ht="13.5">
      <c r="B77" s="39"/>
      <c r="C77" s="39">
        <v>30</v>
      </c>
      <c r="D77" s="106">
        <v>0.3680555555555556</v>
      </c>
      <c r="E77" s="39">
        <v>10</v>
      </c>
      <c r="F77" s="39">
        <v>21.6</v>
      </c>
      <c r="G77" s="39">
        <v>33.8</v>
      </c>
      <c r="H77" s="43">
        <v>0.6060606060606061</v>
      </c>
      <c r="I77" s="43">
        <v>0.30303030303030304</v>
      </c>
      <c r="J77" s="43">
        <v>0.30303030303030304</v>
      </c>
    </row>
    <row r="78" spans="2:10" ht="13.5">
      <c r="B78" s="39"/>
      <c r="C78" s="39">
        <v>31</v>
      </c>
      <c r="D78" s="106">
        <v>0.375</v>
      </c>
      <c r="E78" s="39">
        <v>10</v>
      </c>
      <c r="F78" s="39">
        <v>21.6</v>
      </c>
      <c r="G78" s="39">
        <v>33.8</v>
      </c>
      <c r="H78" s="43">
        <v>0</v>
      </c>
      <c r="I78" s="43">
        <v>0</v>
      </c>
      <c r="J78" s="43">
        <v>0.9090909090909092</v>
      </c>
    </row>
    <row r="79" spans="2:10" ht="13.5">
      <c r="B79" s="39"/>
      <c r="C79" s="39">
        <v>32</v>
      </c>
      <c r="D79" s="106">
        <v>0.3833333333333333</v>
      </c>
      <c r="E79" s="39">
        <v>10</v>
      </c>
      <c r="F79" s="39">
        <v>21.5</v>
      </c>
      <c r="G79" s="39">
        <v>33.8</v>
      </c>
      <c r="H79" s="43">
        <v>0.30303030303030304</v>
      </c>
      <c r="I79" s="43">
        <v>0</v>
      </c>
      <c r="J79" s="43">
        <v>0.9090909090909092</v>
      </c>
    </row>
    <row r="80" spans="2:10" ht="13.5">
      <c r="B80" s="39"/>
      <c r="C80" s="39">
        <v>33</v>
      </c>
      <c r="D80" s="106">
        <v>0.40277777777777773</v>
      </c>
      <c r="E80" s="39">
        <v>10</v>
      </c>
      <c r="F80" s="39">
        <v>21.6</v>
      </c>
      <c r="G80" s="39">
        <v>33.8</v>
      </c>
      <c r="H80" s="43">
        <v>0</v>
      </c>
      <c r="I80" s="43">
        <v>0</v>
      </c>
      <c r="J80" s="43">
        <v>0</v>
      </c>
    </row>
    <row r="81" spans="2:10" ht="13.5">
      <c r="B81" s="39"/>
      <c r="C81" s="39">
        <v>34</v>
      </c>
      <c r="D81" s="106">
        <v>0.40972222222222227</v>
      </c>
      <c r="E81" s="39">
        <v>10</v>
      </c>
      <c r="F81" s="39">
        <v>21.5</v>
      </c>
      <c r="G81" s="39">
        <v>33.7</v>
      </c>
      <c r="H81" s="43">
        <v>1.8181818181818183</v>
      </c>
      <c r="I81" s="43">
        <v>0</v>
      </c>
      <c r="J81" s="43">
        <v>1.2121212121212122</v>
      </c>
    </row>
    <row r="82" spans="2:10" ht="13.5">
      <c r="B82" s="39"/>
      <c r="C82" s="39">
        <v>35</v>
      </c>
      <c r="D82" s="106">
        <v>0.4305555555555556</v>
      </c>
      <c r="E82" s="39">
        <v>10</v>
      </c>
      <c r="F82" s="39">
        <v>21.4</v>
      </c>
      <c r="G82" s="39">
        <v>33.7</v>
      </c>
      <c r="H82" s="43">
        <v>0</v>
      </c>
      <c r="I82" s="43">
        <v>0</v>
      </c>
      <c r="J82" s="43">
        <v>0.6060606060606061</v>
      </c>
    </row>
    <row r="83" spans="2:10" ht="13.5">
      <c r="B83" s="39"/>
      <c r="C83" s="39">
        <v>36</v>
      </c>
      <c r="D83" s="106">
        <v>0.4166666666666667</v>
      </c>
      <c r="E83" s="39">
        <v>10</v>
      </c>
      <c r="F83" s="39">
        <v>21.3</v>
      </c>
      <c r="G83" s="39">
        <v>33.7</v>
      </c>
      <c r="H83" s="43">
        <v>8.787878787878789</v>
      </c>
      <c r="I83" s="43">
        <v>0.30303030303030304</v>
      </c>
      <c r="J83" s="43">
        <v>0</v>
      </c>
    </row>
    <row r="84" spans="2:10" ht="13.5">
      <c r="B84" s="39"/>
      <c r="C84" s="39">
        <v>37</v>
      </c>
      <c r="D84" s="106">
        <v>0.4236111111111111</v>
      </c>
      <c r="E84" s="39">
        <v>10</v>
      </c>
      <c r="F84" s="39">
        <v>21.3</v>
      </c>
      <c r="G84" s="39">
        <v>33.7</v>
      </c>
      <c r="H84" s="43">
        <v>0</v>
      </c>
      <c r="I84" s="43">
        <v>0</v>
      </c>
      <c r="J84" s="43">
        <v>0</v>
      </c>
    </row>
    <row r="86" ht="13.5">
      <c r="D86" s="107"/>
    </row>
  </sheetData>
  <mergeCells count="17">
    <mergeCell ref="D56:J63"/>
    <mergeCell ref="F5:F6"/>
    <mergeCell ref="G5:G6"/>
    <mergeCell ref="H5:J5"/>
    <mergeCell ref="F46:F47"/>
    <mergeCell ref="G46:G47"/>
    <mergeCell ref="H46:J46"/>
    <mergeCell ref="D5:D6"/>
    <mergeCell ref="E5:E6"/>
    <mergeCell ref="B46:B47"/>
    <mergeCell ref="C46:C47"/>
    <mergeCell ref="D46:D47"/>
    <mergeCell ref="E46:E47"/>
    <mergeCell ref="B45:C45"/>
    <mergeCell ref="B4:C4"/>
    <mergeCell ref="B5:B6"/>
    <mergeCell ref="C5:C6"/>
  </mergeCells>
  <printOptions/>
  <pageMargins left="0.75" right="0.75" top="1" bottom="1" header="0.512" footer="0.51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fujikawa</cp:lastModifiedBy>
  <cp:lastPrinted>2010-06-30T11:24:46Z</cp:lastPrinted>
  <dcterms:created xsi:type="dcterms:W3CDTF">2010-06-24T02:52:03Z</dcterms:created>
  <dcterms:modified xsi:type="dcterms:W3CDTF">2011-02-22T01:30:47Z</dcterms:modified>
  <cp:category/>
  <cp:version/>
  <cp:contentType/>
  <cp:contentStatus/>
</cp:coreProperties>
</file>